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FA0E84E0-279D-472F-842A-77FE6C58A9C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a - Grande" sheetId="3" r:id="rId1"/>
  </sheets>
  <definedNames>
    <definedName name="CAPACOUTROS">'Lista - Grande'!$A$9318:$D$9323</definedName>
    <definedName name="CAPDISC">'Lista - Grande'!$A$7029:$D$7261</definedName>
    <definedName name="CAPELCOPTH">'Lista - Grande'!$A$7852:$D$8465</definedName>
    <definedName name="CAPELCOSMD">'Lista - Grande'!$A$8467:$D$8578</definedName>
    <definedName name="CAPMULT">'Lista - Grande'!$A$7263:$D$7332</definedName>
    <definedName name="CAPPARTIDA">'Lista - Grande'!$A$8580:$D$8596</definedName>
    <definedName name="CAPPLATE">'Lista - Grande'!$A$7334:$D$7342</definedName>
    <definedName name="CAPPOL">'Lista - Grande'!$A$8598:$D$9104</definedName>
    <definedName name="CAPSMD0402">'Lista - Grande'!$A$7344:$D$7380</definedName>
    <definedName name="CAPSMD04023">'Lista - Grande'!$A$7344:$D$7380</definedName>
    <definedName name="CAPSMD0603">'Lista - Grande'!$A$7382:$D$7551</definedName>
    <definedName name="CAPSMD0805">'Lista - Grande'!$A$7553:$D$7713</definedName>
    <definedName name="CAPSMD1206">'Lista - Grande'!$A$7715:$D$7795</definedName>
    <definedName name="CAPSMD1210">'Lista - Grande'!$A$7797:$D$7810</definedName>
    <definedName name="CAPSMD1812">'Lista - Grande'!$A$7812:$D$7829</definedName>
    <definedName name="CAPSMDOUTROS">'Lista - Grande'!$A$7831:$D$7850</definedName>
    <definedName name="CAPTANTPTH">'Lista - Grande'!$A$9106:$D$9136</definedName>
    <definedName name="CAPTANTSMDA">'Lista - Grande'!$A$9138:$D$9170</definedName>
    <definedName name="CAPTANTSMDB">'Lista - Grande'!$A$9172:$D$9203</definedName>
    <definedName name="CAPTANTSMDC">'Lista - Grande'!$A$9205:$D$9228</definedName>
    <definedName name="CAPTANTSMDD">'Lista - Grande'!$A$9230:$D$9267</definedName>
    <definedName name="CAPTANTSMDE">'Lista - Grande'!$A$9269:$D$9282</definedName>
    <definedName name="CAPTANTSMDOUTROS">'Lista - Grande'!$A$9284:$D$9290</definedName>
    <definedName name="CAPTRIMMER">'Lista - Grande'!$A$9292:$D$9302</definedName>
    <definedName name="CHAVEALA">'Lista - Grande'!$A$14965:$D$14970</definedName>
    <definedName name="CHAVEBOT">'Lista - Grande'!$A$14972:$D$14977</definedName>
    <definedName name="CHAVEDIP">'Lista - Grande'!$A$14979:$D$15004</definedName>
    <definedName name="CHAVEGANG">'Lista - Grande'!$A$15006:$D$15014</definedName>
    <definedName name="CHAVEHH">'Lista - Grande'!$A$15016:$D$15027</definedName>
    <definedName name="CHAVEOPT">'Lista - Grande'!$A$15029:$D$15034</definedName>
    <definedName name="CHAVEOUTRAS">'Lista - Grande'!$A$15079:$D$15086</definedName>
    <definedName name="CHAVEPUSH">'Lista - Grande'!$A$15036:$D$15042</definedName>
    <definedName name="CHAVETACPTH">'Lista - Grande'!$A$15044:$D$15064</definedName>
    <definedName name="CHAVETACSMD">'Lista - Grande'!$A$15066:$D$15077</definedName>
    <definedName name="CIPTH">'Lista - Grande'!$A$266:$D$2969</definedName>
    <definedName name="CISMD">'Lista - Grande'!$A$2971:$D$7027</definedName>
    <definedName name="CONECACES">'Lista - Grande'!$A$15540:$D$15548</definedName>
    <definedName name="CONECBAR">'Lista - Grande'!$A$15088:$D$15140</definedName>
    <definedName name="CONECBEN">'Lista - Grande'!$A$15142:$D$15146</definedName>
    <definedName name="CONECBNC">'Lista - Grande'!$A$15148:$D$15153</definedName>
    <definedName name="CONECBOR">'Lista - Grande'!$A$15155:$D$15232</definedName>
    <definedName name="CONECDB">'Lista - Grande'!$A$15234:$D$15252</definedName>
    <definedName name="CONECEUR">'Lista - Grande'!$A$15254:$D$15259</definedName>
    <definedName name="CONECGAR">'Lista - Grande'!$A$15261:$D$15271</definedName>
    <definedName name="CONECHEA">'Lista - Grande'!$A$15273:$D$15283</definedName>
    <definedName name="CONECJAC">'Lista - Grande'!$A$15285:$D$15298</definedName>
    <definedName name="CONECKK">'Lista - Grande'!$A$15300:$D$15351</definedName>
    <definedName name="CONECLAT">'Lista - Grande'!$A$15353:$D$15358</definedName>
    <definedName name="CONECMIC">'Lista - Grande'!$A$15360:$D$15365</definedName>
    <definedName name="CONECMIN">'Lista - Grande'!$A$15367:$D$15381</definedName>
    <definedName name="CONECMOD">'Lista - Grande'!$A$15383:$D$15393</definedName>
    <definedName name="CONECOUT">'Lista - Grande'!$A$15517:$D$15538</definedName>
    <definedName name="CONECPLG">'Lista - Grande'!$A$15395:$D$15401</definedName>
    <definedName name="CONECPRE">'Lista - Grande'!$A$15403:$D$15413</definedName>
    <definedName name="CONECRJ">'Lista - Grande'!$A$15415:$D$15427</definedName>
    <definedName name="CONECSMD">'Lista - Grande'!$A$15429:$D$15445</definedName>
    <definedName name="CONECSOQ">'Lista - Grande'!$A$15447:$D$15482</definedName>
    <definedName name="CONECTER">'Lista - Grande'!$A$15498:$D$15515</definedName>
    <definedName name="CONECUSB">'Lista - Grande'!$A$15484:$D$15496</definedName>
    <definedName name="CRISTALCIL">'Lista - Grande'!$A$15550:$D$15559</definedName>
    <definedName name="CRISTALCLOCK">'Lista - Grande'!$A$15561:$D$15672</definedName>
    <definedName name="CRISTALHC49S">'Lista - Grande'!$A$15674:$D$15786</definedName>
    <definedName name="CRISTALHC49U">'Lista - Grande'!$A$15788:$D$15915</definedName>
    <definedName name="CRISTALOUTROS">'Lista - Grande'!$A$15917:$D$15936</definedName>
    <definedName name="CRISTALSMD">'Lista - Grande'!$A$15938:$D$16085</definedName>
    <definedName name="DIACTRIACTIRI">'Lista - Grande'!$A$10999:$D$11080</definedName>
    <definedName name="DIOOUTROS">'Lista - Grande'!$A$10947:$D$10997</definedName>
    <definedName name="DIORET">'Lista - Grande'!$A$9325:$D$9718</definedName>
    <definedName name="DIORETPTH">'Lista - Grande'!$A$9325:$D$9718</definedName>
    <definedName name="DIORETSMD">'Lista - Grande'!$A$9720:$D$10035</definedName>
    <definedName name="DIOSUPRESSPTH">'Lista - Grande'!$A$10037:$D$10221</definedName>
    <definedName name="DIOSUPRESSSMD">'Lista - Grande'!$A$10223:$D$10314</definedName>
    <definedName name="DIOZENERPTH">'Lista - Grande'!$A$10316:$D$10639</definedName>
    <definedName name="DIOZENERSMD">'Lista - Grande'!$A$10641:$D$10872</definedName>
    <definedName name="DISPLAYLCDCBACK">'Lista - Grande'!$A$16087:$D$16168</definedName>
    <definedName name="DISPLAYLCDOUTROS">'Lista - Grande'!$A$16187:$D$16206</definedName>
    <definedName name="DISPLAYLCDSBACK">'Lista - Grande'!$A$16170:$D$16185</definedName>
    <definedName name="DISPLAYLED7SEG">'Lista - Grande'!$A$16208:$D$16284</definedName>
    <definedName name="DISPLAYLEDBARRA">'Lista - Grande'!$A$16286:$D$16295</definedName>
    <definedName name="DISPLAYLEDMATRIZ">'Lista - Grande'!$A$16297:$D$16306</definedName>
    <definedName name="DISPLAYOUTROS">'Lista - Grande'!$A$16308:$D$16315</definedName>
    <definedName name="DIVERSOS">'Lista - Grande'!$A$17428:$D$17688</definedName>
    <definedName name="FERRITE">'Lista - Grande'!$A$16317:$D$16344</definedName>
    <definedName name="FILTROCER">'Lista - Grande'!$A$16346:$D$16378</definedName>
    <definedName name="FUSACESS">'Lista - Grande'!$A$16504:$D$16516</definedName>
    <definedName name="FUSAX">'Lista - Grande'!$A$16440:$D$16449</definedName>
    <definedName name="FUSGR">'Lista - Grande'!$A$16423:$D$16438</definedName>
    <definedName name="FUSLAMINA">'Lista - Grande'!$A$16460:$D$16466</definedName>
    <definedName name="FUSPEQ">'Lista - Grande'!$A$16380:$D$16421</definedName>
    <definedName name="FUSPICO">'Lista - Grande'!$A$16468:$D$16489</definedName>
    <definedName name="FUSSMD">'Lista - Grande'!$A$16491:$D$16502</definedName>
    <definedName name="FUSTERM">'Lista - Grande'!$A$16451:$D$16458</definedName>
    <definedName name="Indice">'Lista - Grande'!$A$13</definedName>
    <definedName name="INDUTORPTH">'Lista - Grande'!$A$16518:$D$16581</definedName>
    <definedName name="INDUTORSMD">'Lista - Grande'!$A$16583:$D$16697</definedName>
    <definedName name="LEDDIFUSO10MM">'Lista - Grande'!$A$12774:$D$12781</definedName>
    <definedName name="LEDDIFUSO3MM">'Lista - Grande'!$A$12720:$D$12748</definedName>
    <definedName name="LEDDIFUSO5MM">'Lista - Grande'!$A$12750:$D$12772</definedName>
    <definedName name="LEDIREMI3MM">'Lista - Grande'!$A$13057:$D$13062</definedName>
    <definedName name="LEDIREMI5MM">'Lista - Grande'!$A$13064:$D$13106</definedName>
    <definedName name="LEDIREMIOUTR">'Lista - Grande'!$A$13108:$D$13114</definedName>
    <definedName name="LEDIRREC3MM">'Lista - Grande'!$A$13116:$D$13121</definedName>
    <definedName name="LEDIRRECOUTR">'Lista - Grande'!$A$13123:$D$13128</definedName>
    <definedName name="LEDLEITOSO3MM">'Lista - Grande'!$A$12783:$D$12793</definedName>
    <definedName name="LEDLEITOSO5MM">'Lista - Grande'!$A$12795:$D$12804</definedName>
    <definedName name="LEDOUTROS">'Lista - Grande'!$A$13179:$D$13186</definedName>
    <definedName name="LEDPIRANHA">'Lista - Grande'!$A$12895:$D$12908</definedName>
    <definedName name="LEDPOT10W">'Lista - Grande'!$A$13164:$D$13168</definedName>
    <definedName name="LEDPOT1W">'Lista - Grande'!$A$13136:$D$13146</definedName>
    <definedName name="LEDPOT3W">'Lista - Grande'!$A$13148:$D$13155</definedName>
    <definedName name="LEDPOT5W">'Lista - Grande'!$A$13157:$D$13162</definedName>
    <definedName name="LEDPOTALTPOT">'Lista - Grande'!$A$13170:$D$13177</definedName>
    <definedName name="LEDRETANGULAR">'Lista - Grande'!$A$12910:$D$12932</definedName>
    <definedName name="LEDSMD0603">'Lista - Grande'!$A$12934:$D$12954</definedName>
    <definedName name="LEDSMD0805">'Lista - Grande'!$A$12956:$D$12983</definedName>
    <definedName name="LEDSMD1206">'Lista - Grande'!$A$12985:$D$12996</definedName>
    <definedName name="LEDSMD2835">'Lista - Grande'!$A$12998:$D$13002</definedName>
    <definedName name="LEDSMD3528">'Lista - Grande'!$A$13004:$D$13022</definedName>
    <definedName name="LEDSMD5050">'Lista - Grande'!$A$13024:$D$13031</definedName>
    <definedName name="LEDSMDOUTROS">'Lista - Grande'!$A$13033:$D$13055</definedName>
    <definedName name="LEDTRANS10MM">'Lista - Grande'!$A$12885:$D$12893</definedName>
    <definedName name="LEDTRANS3MM">'Lista - Grande'!$A$12806:$D$12823</definedName>
    <definedName name="LEDTRANS5MM">'Lista - Grande'!$A$12825:$D$12883</definedName>
    <definedName name="LEDUV">'Lista - Grande'!$A$13130:$D$13134</definedName>
    <definedName name="PONTEPTH">'Lista - Grande'!$A$10874:$D$10927</definedName>
    <definedName name="PONTESMD">'Lista - Grande'!$A$10929:$D$10945</definedName>
    <definedName name="POT3590S">'Lista - Grande'!$A$16699:$D$16711</definedName>
    <definedName name="POTDIALKNOB">'Lista - Grande'!$A$16750:$D$16755</definedName>
    <definedName name="POTLINEAR">'Lista - Grande'!$A$16713:$D$16732</definedName>
    <definedName name="POTLOG">'Lista - Grande'!$A$16734:$D$16738</definedName>
    <definedName name="POTOUTR">'Lista - Grande'!$A$16740:$D$16748</definedName>
    <definedName name="REDEPTH">'Lista - Grande'!$A$16757:$D$16821</definedName>
    <definedName name="REDESMD">'Lista - Grande'!$A$16823:$D$16834</definedName>
    <definedName name="RELE12V">'Lista - Grande'!$A$16855:$D$16901</definedName>
    <definedName name="RELE24V">'Lista - Grande'!$A$16903:$D$16927</definedName>
    <definedName name="RELE48V">'Lista - Grande'!$A$16929:$D$16937</definedName>
    <definedName name="RELE5V">'Lista - Grande'!$A$16836:$D$16853</definedName>
    <definedName name="RELEOUTROS">'Lista - Grande'!$A$16939:$D$16956</definedName>
    <definedName name="RESAC">'Lista - Grande'!$A$13188:$D$13273</definedName>
    <definedName name="RESCR12CR16CR20">'Lista - Grande'!$A$13275:$D$13464</definedName>
    <definedName name="RESCR25">'Lista - Grande'!$A$13466:$D$13770</definedName>
    <definedName name="RESCR50">'Lista - Grande'!$A$13772:$D$13792</definedName>
    <definedName name="RESMR25">'Lista - Grande'!$A$13794:$D$13836</definedName>
    <definedName name="RESMRS25">'Lista - Grande'!$A$13838:$D$13844</definedName>
    <definedName name="RESOUTROS">'Lista - Grande'!$A$14031:$D$14038</definedName>
    <definedName name="RESPOT">'Lista - Grande'!$A$13846:$D$13890</definedName>
    <definedName name="RESPR">'Lista - Grande'!$A$13892:$D$13995</definedName>
    <definedName name="RESSFR">'Lista - Grande'!$A$13997:$D$14029</definedName>
    <definedName name="RESSMD0204">'Lista - Grande'!$A$14040:$D$14045</definedName>
    <definedName name="RESSMD0402">'Lista - Grande'!$A$14047:$D$14116</definedName>
    <definedName name="RESSMD0603">'Lista - Grande'!$A$14118:$D$14413</definedName>
    <definedName name="RESSMD0805">'Lista - Grande'!$A$14415:$D$14762</definedName>
    <definedName name="RESSMD1206">'Lista - Grande'!$A$14764:$D$14903</definedName>
    <definedName name="RESSMD1210">'Lista - Grande'!$A$14905:$D$14915</definedName>
    <definedName name="RESSMD2010">'Lista - Grande'!$A$14917:$D$14931</definedName>
    <definedName name="RESSMD2512">'Lista - Grande'!$A$14933:$D$14954</definedName>
    <definedName name="RESSMDOUTROS">'Lista - Grande'!$A$14956:$D$14963</definedName>
    <definedName name="SUPERCAP">'Lista - Grande'!$A$9304:$D$9316</definedName>
    <definedName name="TERMNTCPTH">'Lista - Grande'!$A$16958:$D$16992</definedName>
    <definedName name="TERMNTCSMD">'Lista - Grande'!$A$16994:$D$16998</definedName>
    <definedName name="TERMPTCPTH">'Lista - Grande'!$A$17000:$D$17041</definedName>
    <definedName name="TERMPTCSMD">'Lista - Grande'!$A$17043:$D$17064</definedName>
    <definedName name="TRANSIGBT">'Lista - Grande'!$A$12695:$D$12718</definedName>
    <definedName name="TRANSPTH">'Lista - Grande'!$A$11082:$D$12069</definedName>
    <definedName name="TRANSSMD">'Lista - Grande'!$A$12071:$D$12693</definedName>
    <definedName name="TRIMP3006">'Lista - Grande'!$A$17066:$D$17086</definedName>
    <definedName name="TRIMP3296">'Lista - Grande'!$A$17088:$D$17118</definedName>
    <definedName name="TRIMP3386">'Lista - Grande'!$A$17120:$D$17153</definedName>
    <definedName name="TRIMPHORIZ">'Lista - Grande'!$A$17155:$D$17181</definedName>
    <definedName name="TRIMPOUTRO">'Lista - Grande'!$A$17209:$D$17218</definedName>
    <definedName name="TRIMPSMD">'Lista - Grande'!$A$17201:$D$17207</definedName>
    <definedName name="TRIMPVERT">'Lista - Grande'!$A$17183:$D$17199</definedName>
    <definedName name="VALVULAS">'Lista - Grande'!$A$17220:$D$17279</definedName>
    <definedName name="VARIS10MM">'Lista - Grande'!$A$17320:$D$17352</definedName>
    <definedName name="VARIS14MM">'Lista - Grande'!$A$17354:$D$17378</definedName>
    <definedName name="VARIS20MM">'Lista - Grande'!$A$17380:$D$17403</definedName>
    <definedName name="VARIS5MM">'Lista - Grande'!$A$17281:$D$17293</definedName>
    <definedName name="VARIS7MM">'Lista - Grande'!$A$17295:$D$17318</definedName>
    <definedName name="VARISOUTROS">'Lista - Grande'!$A$17418:$D$17426</definedName>
    <definedName name="VARISSMD">'Lista - Grande'!$A$17405:$D$17416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1" i="3" l="1"/>
  <c r="A225" i="3"/>
  <c r="A224" i="3"/>
  <c r="A264" i="3"/>
  <c r="A262" i="3"/>
  <c r="A261" i="3"/>
  <c r="A260" i="3"/>
  <c r="A259" i="3"/>
  <c r="A258" i="3"/>
  <c r="A257" i="3"/>
  <c r="A256" i="3"/>
  <c r="A253" i="3"/>
  <c r="A250" i="3"/>
  <c r="A249" i="3"/>
  <c r="A248" i="3"/>
  <c r="A247" i="3"/>
  <c r="A246" i="3"/>
  <c r="A245" i="3"/>
  <c r="A242" i="3"/>
  <c r="A241" i="3"/>
  <c r="A240" i="3"/>
  <c r="A239" i="3"/>
  <c r="A236" i="3"/>
  <c r="A235" i="3"/>
  <c r="A234" i="3"/>
  <c r="A233" i="3"/>
  <c r="A232" i="3"/>
  <c r="A229" i="3"/>
  <c r="A228" i="3"/>
  <c r="A223" i="3"/>
  <c r="A222" i="3"/>
  <c r="A221" i="3"/>
  <c r="A218" i="3"/>
  <c r="A217" i="3"/>
  <c r="A214" i="3"/>
  <c r="A213" i="3"/>
  <c r="A212" i="3"/>
  <c r="A211" i="3"/>
  <c r="A210" i="3"/>
  <c r="A209" i="3"/>
  <c r="A208" i="3"/>
  <c r="A207" i="3"/>
  <c r="A204" i="3"/>
  <c r="A202" i="3"/>
  <c r="A200" i="3"/>
  <c r="A198" i="3"/>
  <c r="A197" i="3"/>
  <c r="A196" i="3"/>
  <c r="A193" i="3"/>
  <c r="A192" i="3"/>
  <c r="A191" i="3"/>
  <c r="A188" i="3"/>
  <c r="A125" i="3"/>
  <c r="A124" i="3"/>
  <c r="A123" i="3"/>
  <c r="A186" i="3"/>
  <c r="A185" i="3"/>
  <c r="A184" i="3"/>
  <c r="A183" i="3"/>
  <c r="A182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4" i="3"/>
  <c r="A153" i="3"/>
  <c r="A152" i="3"/>
  <c r="A151" i="3"/>
  <c r="A150" i="3"/>
  <c r="A149" i="3"/>
  <c r="A148" i="3"/>
  <c r="A147" i="3"/>
  <c r="A146" i="3"/>
  <c r="A145" i="3"/>
  <c r="A142" i="3"/>
  <c r="A141" i="3"/>
  <c r="A140" i="3"/>
  <c r="A139" i="3"/>
  <c r="A138" i="3"/>
  <c r="A137" i="3"/>
  <c r="A136" i="3"/>
  <c r="A135" i="3"/>
  <c r="A134" i="3"/>
  <c r="A131" i="3"/>
  <c r="A130" i="3"/>
  <c r="A129" i="3"/>
  <c r="A128" i="3"/>
  <c r="A127" i="3"/>
  <c r="A126" i="3"/>
  <c r="A122" i="3"/>
  <c r="A119" i="3"/>
  <c r="A117" i="3"/>
  <c r="A116" i="3"/>
  <c r="A115" i="3"/>
  <c r="A114" i="3"/>
  <c r="A113" i="3"/>
  <c r="A110" i="3"/>
  <c r="A108" i="3"/>
  <c r="A107" i="3"/>
  <c r="A106" i="3"/>
  <c r="A105" i="3"/>
  <c r="A104" i="3"/>
  <c r="A101" i="3"/>
  <c r="A100" i="3"/>
  <c r="A99" i="3"/>
  <c r="A98" i="3"/>
  <c r="A97" i="3"/>
  <c r="A96" i="3"/>
  <c r="A95" i="3"/>
  <c r="A92" i="3"/>
  <c r="A91" i="3"/>
  <c r="A90" i="3"/>
  <c r="A89" i="3"/>
  <c r="A88" i="3"/>
  <c r="A87" i="3"/>
  <c r="A86" i="3"/>
  <c r="A85" i="3"/>
  <c r="A84" i="3"/>
  <c r="A83" i="3"/>
  <c r="A80" i="3"/>
  <c r="A79" i="3"/>
  <c r="A78" i="3"/>
  <c r="A75" i="3"/>
  <c r="A73" i="3"/>
  <c r="A71" i="3"/>
  <c r="A70" i="3"/>
  <c r="A66" i="3"/>
  <c r="A67" i="3"/>
  <c r="A63" i="3"/>
  <c r="A62" i="3"/>
  <c r="A59" i="3"/>
  <c r="A58" i="3"/>
  <c r="A55" i="3"/>
  <c r="A53" i="3"/>
  <c r="A51" i="3"/>
  <c r="A49" i="3"/>
  <c r="A48" i="3"/>
  <c r="A47" i="3"/>
  <c r="A46" i="3"/>
  <c r="A45" i="3"/>
  <c r="A44" i="3"/>
  <c r="A41" i="3"/>
  <c r="A39" i="3"/>
  <c r="A37" i="3"/>
  <c r="A35" i="3"/>
  <c r="A34" i="3"/>
  <c r="A31" i="3"/>
  <c r="A30" i="3"/>
  <c r="A29" i="3"/>
  <c r="A28" i="3"/>
  <c r="A27" i="3"/>
  <c r="A26" i="3"/>
  <c r="A25" i="3"/>
  <c r="A22" i="3"/>
  <c r="A21" i="3"/>
  <c r="A20" i="3"/>
  <c r="A17" i="3"/>
  <c r="A16" i="3"/>
  <c r="A17688" i="3" l="1"/>
  <c r="A17426" i="3"/>
  <c r="A17416" i="3"/>
  <c r="A17403" i="3"/>
  <c r="A17378" i="3"/>
  <c r="A17352" i="3"/>
  <c r="A17318" i="3"/>
  <c r="A17293" i="3"/>
  <c r="A17279" i="3"/>
  <c r="A17218" i="3"/>
  <c r="A17207" i="3"/>
  <c r="A17199" i="3"/>
  <c r="A17181" i="3"/>
  <c r="A17153" i="3"/>
  <c r="A17118" i="3"/>
  <c r="A17086" i="3"/>
  <c r="A17064" i="3"/>
  <c r="A17041" i="3"/>
  <c r="A16998" i="3"/>
  <c r="A16992" i="3"/>
  <c r="A16956" i="3"/>
  <c r="A16937" i="3"/>
  <c r="A16927" i="3"/>
  <c r="A16901" i="3"/>
  <c r="A16853" i="3"/>
  <c r="A16834" i="3"/>
  <c r="A16821" i="3"/>
  <c r="A16755" i="3"/>
  <c r="A16748" i="3"/>
  <c r="A16738" i="3"/>
  <c r="A16732" i="3"/>
  <c r="A16711" i="3"/>
  <c r="A16697" i="3" l="1"/>
  <c r="A16581" i="3"/>
  <c r="A16516" i="3"/>
  <c r="A16502" i="3"/>
  <c r="A16489" i="3"/>
  <c r="A16466" i="3"/>
  <c r="A16458" i="3"/>
  <c r="A16449" i="3"/>
  <c r="A16438" i="3"/>
  <c r="A16421" i="3"/>
  <c r="A16378" i="3"/>
  <c r="A16344" i="3"/>
  <c r="A16315" i="3"/>
  <c r="A16306" i="3"/>
  <c r="A16295" i="3"/>
  <c r="A16284" i="3"/>
  <c r="A16206" i="3"/>
  <c r="A16185" i="3"/>
  <c r="A16168" i="3"/>
  <c r="A16085" i="3"/>
  <c r="A15936" i="3"/>
  <c r="A15915" i="3"/>
  <c r="A15786" i="3"/>
  <c r="A15672" i="3"/>
  <c r="A15559" i="3"/>
  <c r="A15548" i="3"/>
  <c r="A15538" i="3"/>
  <c r="A15515" i="3"/>
  <c r="A15496" i="3"/>
  <c r="A15482" i="3"/>
  <c r="A15445" i="3"/>
  <c r="A15427" i="3"/>
  <c r="A15413" i="3"/>
  <c r="A15401" i="3"/>
  <c r="A15393" i="3"/>
  <c r="A15381" i="3"/>
  <c r="A15365" i="3"/>
  <c r="A15358" i="3"/>
  <c r="A15351" i="3"/>
  <c r="A15298" i="3"/>
  <c r="A15283" i="3"/>
  <c r="A15271" i="3"/>
  <c r="A15259" i="3"/>
  <c r="A15252" i="3"/>
  <c r="A15232" i="3"/>
  <c r="A15153" i="3"/>
  <c r="A15146" i="3"/>
  <c r="A15140" i="3"/>
  <c r="A15086" i="3"/>
  <c r="A15077" i="3"/>
  <c r="A15064" i="3"/>
  <c r="A15042" i="3"/>
  <c r="A15034" i="3"/>
  <c r="A15027" i="3"/>
  <c r="A15014" i="3"/>
  <c r="A15004" i="3"/>
  <c r="A14977" i="3"/>
  <c r="A14970" i="3"/>
  <c r="A14963" i="3"/>
  <c r="A14954" i="3"/>
  <c r="A14931" i="3"/>
  <c r="A14915" i="3"/>
  <c r="A14903" i="3"/>
  <c r="A14762" i="3"/>
  <c r="A14413" i="3"/>
  <c r="A14116" i="3"/>
  <c r="A14045" i="3"/>
  <c r="A14038" i="3"/>
  <c r="A14029" i="3"/>
  <c r="A13995" i="3"/>
  <c r="A13890" i="3"/>
  <c r="A13844" i="3"/>
  <c r="A13836" i="3"/>
  <c r="A13792" i="3" l="1"/>
  <c r="A13770" i="3"/>
  <c r="A13464" i="3" l="1"/>
  <c r="A13273" i="3"/>
  <c r="A13186" i="3"/>
  <c r="A13177" i="3"/>
  <c r="A13168" i="3"/>
  <c r="A13162" i="3"/>
  <c r="A13155" i="3"/>
  <c r="A13146" i="3"/>
  <c r="A13134" i="3"/>
  <c r="A13128" i="3"/>
  <c r="A13121" i="3"/>
  <c r="A13114" i="3"/>
  <c r="A13106" i="3"/>
  <c r="A13062" i="3"/>
  <c r="A13055" i="3" l="1"/>
  <c r="A13031" i="3"/>
  <c r="A13022" i="3"/>
  <c r="A13002" i="3"/>
  <c r="A12996" i="3"/>
  <c r="A12983" i="3"/>
  <c r="A12954" i="3"/>
  <c r="A12932" i="3"/>
  <c r="A12908" i="3"/>
  <c r="A12893" i="3"/>
  <c r="A12883" i="3"/>
  <c r="A12823" i="3"/>
  <c r="A12804" i="3"/>
  <c r="A12793" i="3"/>
  <c r="A12781" i="3"/>
  <c r="A12772" i="3"/>
  <c r="A12748" i="3"/>
  <c r="A12718" i="3"/>
  <c r="A12693" i="3"/>
  <c r="A12069" i="3"/>
  <c r="A11080" i="3"/>
  <c r="A10997" i="3"/>
  <c r="A10945" i="3"/>
  <c r="A10927" i="3"/>
  <c r="A10872" i="3"/>
  <c r="A10639" i="3"/>
  <c r="A10314" i="3"/>
  <c r="A10221" i="3"/>
  <c r="A10035" i="3"/>
  <c r="A9718" i="3"/>
  <c r="A9323" i="3"/>
  <c r="A9316" i="3"/>
  <c r="A9302" i="3"/>
  <c r="A9290" i="3"/>
  <c r="A9282" i="3"/>
  <c r="A9267" i="3"/>
  <c r="A9228" i="3"/>
  <c r="A9203" i="3"/>
  <c r="A9170" i="3"/>
  <c r="A9136" i="3"/>
  <c r="A9104" i="3"/>
  <c r="A8596" i="3" l="1"/>
  <c r="A8578" i="3"/>
  <c r="A8465" i="3"/>
  <c r="A7850" i="3"/>
  <c r="A7829" i="3"/>
  <c r="A7810" i="3"/>
  <c r="A7795" i="3"/>
  <c r="A7713" i="3"/>
  <c r="A7551" i="3"/>
  <c r="A7380" i="3"/>
  <c r="A7342" i="3"/>
  <c r="A7332" i="3"/>
  <c r="A7261" i="3"/>
  <c r="A7027" i="3"/>
  <c r="A2969" i="3"/>
</calcChain>
</file>

<file path=xl/sharedStrings.xml><?xml version="1.0" encoding="utf-8"?>
<sst xmlns="http://schemas.openxmlformats.org/spreadsheetml/2006/main" count="60969" uniqueCount="31331">
  <si>
    <t>Código</t>
  </si>
  <si>
    <t>Descrição/Produto</t>
  </si>
  <si>
    <t>Marca</t>
  </si>
  <si>
    <t>Embalagem</t>
  </si>
  <si>
    <t>*Reservamo-nos o direito de corrigir eventuais preços por erro de digitação.</t>
  </si>
  <si>
    <t>Estamos à sua disposição para quaisquer dúvidas que se façam necessárias.</t>
  </si>
  <si>
    <r>
      <t>Display-Max</t>
    </r>
    <r>
      <rPr>
        <b/>
        <sz val="36"/>
        <color rgb="FF000000"/>
        <rFont val="Calibri"/>
        <family val="2"/>
        <scheme val="minor"/>
      </rPr>
      <t xml:space="preserve"> </t>
    </r>
    <r>
      <rPr>
        <b/>
        <sz val="36"/>
        <color rgb="FF0000FF"/>
        <rFont val="Calibri"/>
        <family val="2"/>
        <scheme val="minor"/>
      </rPr>
      <t>Eletrônica LTDA</t>
    </r>
  </si>
  <si>
    <t>Tronco: (11) 3358-2444 – Fax (11)3358-2440/2442</t>
  </si>
  <si>
    <r>
      <t>Fazemos</t>
    </r>
    <r>
      <rPr>
        <b/>
        <sz val="20"/>
        <color rgb="FF000000"/>
        <rFont val="Calibri"/>
        <family val="2"/>
        <scheme val="minor"/>
      </rPr>
      <t xml:space="preserve"> </t>
    </r>
    <r>
      <rPr>
        <b/>
        <u/>
        <sz val="20"/>
        <color rgb="FF000000"/>
        <rFont val="Calibri"/>
        <family val="2"/>
        <scheme val="minor"/>
      </rPr>
      <t>importações</t>
    </r>
    <r>
      <rPr>
        <b/>
        <sz val="20"/>
        <color rgb="FF000000"/>
        <rFont val="Calibri"/>
        <family val="2"/>
        <scheme val="minor"/>
      </rPr>
      <t xml:space="preserve"> </t>
    </r>
    <r>
      <rPr>
        <b/>
        <u/>
        <sz val="20"/>
        <color rgb="FF000000"/>
        <rFont val="Calibri"/>
        <family val="2"/>
        <scheme val="minor"/>
      </rPr>
      <t>direta</t>
    </r>
  </si>
  <si>
    <r>
      <t>Entrega</t>
    </r>
    <r>
      <rPr>
        <b/>
        <sz val="20"/>
        <color rgb="FF000000"/>
        <rFont val="Calibri"/>
        <family val="2"/>
        <scheme val="minor"/>
      </rPr>
      <t xml:space="preserve"> </t>
    </r>
    <r>
      <rPr>
        <b/>
        <u/>
        <sz val="20"/>
        <color rgb="FF000000"/>
        <rFont val="Calibri"/>
        <family val="2"/>
        <scheme val="minor"/>
      </rPr>
      <t>de</t>
    </r>
    <r>
      <rPr>
        <b/>
        <sz val="20"/>
        <color rgb="FF000000"/>
        <rFont val="Calibri"/>
        <family val="2"/>
        <scheme val="minor"/>
      </rPr>
      <t xml:space="preserve"> </t>
    </r>
    <r>
      <rPr>
        <b/>
        <u/>
        <sz val="20"/>
        <color rgb="FF000000"/>
        <rFont val="Calibri"/>
        <family val="2"/>
        <scheme val="minor"/>
      </rPr>
      <t>25</t>
    </r>
    <r>
      <rPr>
        <b/>
        <sz val="20"/>
        <color rgb="FF000000"/>
        <rFont val="Calibri"/>
        <family val="2"/>
        <scheme val="minor"/>
      </rPr>
      <t xml:space="preserve"> </t>
    </r>
    <r>
      <rPr>
        <b/>
        <u/>
        <sz val="20"/>
        <color rgb="FF000000"/>
        <rFont val="Calibri"/>
        <family val="2"/>
        <scheme val="minor"/>
      </rPr>
      <t>a</t>
    </r>
    <r>
      <rPr>
        <b/>
        <sz val="20"/>
        <color rgb="FF000000"/>
        <rFont val="Calibri"/>
        <family val="2"/>
        <scheme val="minor"/>
      </rPr>
      <t xml:space="preserve"> </t>
    </r>
    <r>
      <rPr>
        <b/>
        <u/>
        <sz val="20"/>
        <color rgb="FF000000"/>
        <rFont val="Calibri"/>
        <family val="2"/>
        <scheme val="minor"/>
      </rPr>
      <t>30</t>
    </r>
    <r>
      <rPr>
        <b/>
        <sz val="20"/>
        <color rgb="FF000000"/>
        <rFont val="Calibri"/>
        <family val="2"/>
        <scheme val="minor"/>
      </rPr>
      <t xml:space="preserve"> </t>
    </r>
    <r>
      <rPr>
        <b/>
        <u/>
        <sz val="20"/>
        <color rgb="FF000000"/>
        <rFont val="Calibri"/>
        <family val="2"/>
        <scheme val="minor"/>
      </rPr>
      <t>dias</t>
    </r>
    <r>
      <rPr>
        <b/>
        <sz val="20"/>
        <color rgb="FF000000"/>
        <rFont val="Calibri"/>
        <family val="2"/>
        <scheme val="minor"/>
      </rPr>
      <t xml:space="preserve"> </t>
    </r>
    <r>
      <rPr>
        <b/>
        <u/>
        <sz val="20"/>
        <color rgb="FF000000"/>
        <rFont val="Calibri"/>
        <family val="2"/>
        <scheme val="minor"/>
      </rPr>
      <t>após</t>
    </r>
    <r>
      <rPr>
        <b/>
        <sz val="20"/>
        <color rgb="FF000000"/>
        <rFont val="Calibri"/>
        <family val="2"/>
        <scheme val="minor"/>
      </rPr>
      <t xml:space="preserve"> </t>
    </r>
    <r>
      <rPr>
        <b/>
        <u/>
        <sz val="20"/>
        <color rgb="FF000000"/>
        <rFont val="Calibri"/>
        <family val="2"/>
        <scheme val="minor"/>
      </rPr>
      <t>pedido</t>
    </r>
    <r>
      <rPr>
        <b/>
        <sz val="20"/>
        <color rgb="FF000000"/>
        <rFont val="Calibri"/>
        <family val="2"/>
        <scheme val="minor"/>
      </rPr>
      <t xml:space="preserve"> </t>
    </r>
    <r>
      <rPr>
        <b/>
        <u/>
        <sz val="20"/>
        <color rgb="FF000000"/>
        <rFont val="Calibri"/>
        <family val="2"/>
        <scheme val="minor"/>
      </rPr>
      <t>colocado</t>
    </r>
  </si>
  <si>
    <r>
      <t>Embarques</t>
    </r>
    <r>
      <rPr>
        <b/>
        <sz val="20"/>
        <color rgb="FF000000"/>
        <rFont val="Calibri"/>
        <family val="2"/>
        <scheme val="minor"/>
      </rPr>
      <t xml:space="preserve"> </t>
    </r>
    <r>
      <rPr>
        <b/>
        <u/>
        <sz val="20"/>
        <color rgb="FF000000"/>
        <rFont val="Calibri"/>
        <family val="2"/>
        <scheme val="minor"/>
      </rPr>
      <t>semanais</t>
    </r>
  </si>
  <si>
    <r>
      <t>Consulte</t>
    </r>
    <r>
      <rPr>
        <b/>
        <sz val="20"/>
        <color rgb="FF000000"/>
        <rFont val="Calibri"/>
        <family val="2"/>
        <scheme val="minor"/>
      </rPr>
      <t xml:space="preserve"> </t>
    </r>
    <r>
      <rPr>
        <b/>
        <u/>
        <sz val="20"/>
        <color rgb="FF000000"/>
        <rFont val="Calibri"/>
        <family val="2"/>
        <scheme val="minor"/>
      </rPr>
      <t>nossos</t>
    </r>
    <r>
      <rPr>
        <b/>
        <sz val="20"/>
        <color rgb="FF000000"/>
        <rFont val="Calibri"/>
        <family val="2"/>
        <scheme val="minor"/>
      </rPr>
      <t xml:space="preserve"> </t>
    </r>
    <r>
      <rPr>
        <b/>
        <u/>
        <sz val="20"/>
        <color rgb="FF000000"/>
        <rFont val="Calibri"/>
        <family val="2"/>
        <scheme val="minor"/>
      </rPr>
      <t>vendedores</t>
    </r>
  </si>
  <si>
    <r>
      <t>Material</t>
    </r>
    <r>
      <rPr>
        <b/>
        <sz val="20"/>
        <color rgb="FFFF0000"/>
        <rFont val="Calibri"/>
        <family val="2"/>
        <scheme val="minor"/>
      </rPr>
      <t xml:space="preserve"> </t>
    </r>
    <r>
      <rPr>
        <b/>
        <u/>
        <sz val="20"/>
        <color rgb="FFFF0000"/>
        <rFont val="Calibri"/>
        <family val="2"/>
        <scheme val="minor"/>
      </rPr>
      <t>em</t>
    </r>
    <r>
      <rPr>
        <b/>
        <sz val="20"/>
        <color rgb="FFFF0000"/>
        <rFont val="Calibri"/>
        <family val="2"/>
        <scheme val="minor"/>
      </rPr>
      <t xml:space="preserve"> </t>
    </r>
    <r>
      <rPr>
        <b/>
        <u/>
        <sz val="20"/>
        <color rgb="FFFF0000"/>
        <rFont val="Calibri"/>
        <family val="2"/>
        <scheme val="minor"/>
      </rPr>
      <t>Estoque</t>
    </r>
  </si>
  <si>
    <t>Visite nosso site: www.displaymax.net.br</t>
  </si>
  <si>
    <t>02344</t>
  </si>
  <si>
    <t>10H102 L CI</t>
  </si>
  <si>
    <t>MOTOROLA</t>
  </si>
  <si>
    <t>24406</t>
  </si>
  <si>
    <t>11915 01 CI</t>
  </si>
  <si>
    <t>ZILOG</t>
  </si>
  <si>
    <t>07439</t>
  </si>
  <si>
    <t>1228HA CI</t>
  </si>
  <si>
    <t>NEC</t>
  </si>
  <si>
    <t>18006</t>
  </si>
  <si>
    <t>12412 CI</t>
  </si>
  <si>
    <t>HITACHI</t>
  </si>
  <si>
    <t>12641</t>
  </si>
  <si>
    <t>1292C CI</t>
  </si>
  <si>
    <t>07168</t>
  </si>
  <si>
    <t>1582607 CI</t>
  </si>
  <si>
    <t>SGS</t>
  </si>
  <si>
    <t>20019</t>
  </si>
  <si>
    <t>16450N CI</t>
  </si>
  <si>
    <t>NATIONAL (NSC)</t>
  </si>
  <si>
    <t>42052</t>
  </si>
  <si>
    <t>16C450CP CI</t>
  </si>
  <si>
    <t>EXAR</t>
  </si>
  <si>
    <t>01299</t>
  </si>
  <si>
    <t>16ST8515</t>
  </si>
  <si>
    <t>CONS</t>
  </si>
  <si>
    <t>10813</t>
  </si>
  <si>
    <t>17861 001 CI</t>
  </si>
  <si>
    <t>16576</t>
  </si>
  <si>
    <t>1791PL CI</t>
  </si>
  <si>
    <t>WD</t>
  </si>
  <si>
    <t>02873</t>
  </si>
  <si>
    <t>1AB00665AAA CI</t>
  </si>
  <si>
    <t>ALCATEL</t>
  </si>
  <si>
    <t>19782</t>
  </si>
  <si>
    <t>1AB03917AAAA CI</t>
  </si>
  <si>
    <t>42630</t>
  </si>
  <si>
    <t>1AB10205AAAA CI</t>
  </si>
  <si>
    <t>16622</t>
  </si>
  <si>
    <t>2064 10 CI</t>
  </si>
  <si>
    <t>TOSHIBA</t>
  </si>
  <si>
    <t>07512</t>
  </si>
  <si>
    <t>21L41 12 CI</t>
  </si>
  <si>
    <t>AMD</t>
  </si>
  <si>
    <t>16277</t>
  </si>
  <si>
    <t>21L41 CI</t>
  </si>
  <si>
    <t>06528</t>
  </si>
  <si>
    <t>2203 CI</t>
  </si>
  <si>
    <t>08352</t>
  </si>
  <si>
    <t>2240CP CI</t>
  </si>
  <si>
    <t>21595</t>
  </si>
  <si>
    <t>24256 6 CI</t>
  </si>
  <si>
    <t>ST (STMicroelectronics)</t>
  </si>
  <si>
    <t>21641</t>
  </si>
  <si>
    <t>24257AK 15 CI</t>
  </si>
  <si>
    <t>22108</t>
  </si>
  <si>
    <t>2465 70LL CI</t>
  </si>
  <si>
    <t>WINBOND</t>
  </si>
  <si>
    <t>35950</t>
  </si>
  <si>
    <t>24C01 CI</t>
  </si>
  <si>
    <t>60565</t>
  </si>
  <si>
    <t>24C01A CI</t>
  </si>
  <si>
    <t>ATMEL</t>
  </si>
  <si>
    <t>40892</t>
  </si>
  <si>
    <t>24C01WBN6P CI</t>
  </si>
  <si>
    <t>18836</t>
  </si>
  <si>
    <t>24C01WPN6P CI</t>
  </si>
  <si>
    <t>13956</t>
  </si>
  <si>
    <t>24C02ADPA CI</t>
  </si>
  <si>
    <t>SEIKO</t>
  </si>
  <si>
    <t>24981</t>
  </si>
  <si>
    <t>24C02N CI</t>
  </si>
  <si>
    <t>FAIRCHILD (FSC)</t>
  </si>
  <si>
    <t>17246</t>
  </si>
  <si>
    <t>24C08 CI</t>
  </si>
  <si>
    <t>ROHM</t>
  </si>
  <si>
    <t>10427</t>
  </si>
  <si>
    <t>24C08BN6 CI</t>
  </si>
  <si>
    <t>35929</t>
  </si>
  <si>
    <t>24C08WP CI</t>
  </si>
  <si>
    <t>58950</t>
  </si>
  <si>
    <t>24C256 PI27 CI</t>
  </si>
  <si>
    <t>59876</t>
  </si>
  <si>
    <t>24C64 CI</t>
  </si>
  <si>
    <t>36111</t>
  </si>
  <si>
    <t>24LC02 (HT24LC02) CI DIP8</t>
  </si>
  <si>
    <t>HOLTEK</t>
  </si>
  <si>
    <t>13890</t>
  </si>
  <si>
    <t>24LC02 CI</t>
  </si>
  <si>
    <t>36108</t>
  </si>
  <si>
    <t>24LC08 (HT24LC08) CI DIP8</t>
  </si>
  <si>
    <t>19875</t>
  </si>
  <si>
    <t>24LC21PCBW CI</t>
  </si>
  <si>
    <t>MICROCHIP</t>
  </si>
  <si>
    <t>26927</t>
  </si>
  <si>
    <t>24LC256I/P CI</t>
  </si>
  <si>
    <t>59283</t>
  </si>
  <si>
    <t>24LC256-I/P CI</t>
  </si>
  <si>
    <t>17865</t>
  </si>
  <si>
    <t>24W04 6 CI</t>
  </si>
  <si>
    <t>00866</t>
  </si>
  <si>
    <t>24WC64P CI</t>
  </si>
  <si>
    <t>CSI</t>
  </si>
  <si>
    <t>11202</t>
  </si>
  <si>
    <t>2559E CI</t>
  </si>
  <si>
    <t>ITAUCOM</t>
  </si>
  <si>
    <t>40591</t>
  </si>
  <si>
    <t>257BNVTC312B CI</t>
  </si>
  <si>
    <t>21915</t>
  </si>
  <si>
    <t>27010 250 CI</t>
  </si>
  <si>
    <t>INTEL</t>
  </si>
  <si>
    <t>16060</t>
  </si>
  <si>
    <t>27128A 3 CI</t>
  </si>
  <si>
    <t>44378</t>
  </si>
  <si>
    <t>27256 20 CI</t>
  </si>
  <si>
    <t>GI</t>
  </si>
  <si>
    <t>06918</t>
  </si>
  <si>
    <t>27256 CI</t>
  </si>
  <si>
    <t>05891</t>
  </si>
  <si>
    <t>2732A-2F1 CI</t>
  </si>
  <si>
    <t>06295</t>
  </si>
  <si>
    <t>2732A-4F1 21V CI NOVAS</t>
  </si>
  <si>
    <t>48221</t>
  </si>
  <si>
    <t>274001-12B1 CI</t>
  </si>
  <si>
    <t>23998</t>
  </si>
  <si>
    <t>27512-3F1 CI</t>
  </si>
  <si>
    <t>07454</t>
  </si>
  <si>
    <t>2763S CI</t>
  </si>
  <si>
    <t>15435</t>
  </si>
  <si>
    <t>27C010 105DC CI</t>
  </si>
  <si>
    <t>23654</t>
  </si>
  <si>
    <t>27C010 12DC CI</t>
  </si>
  <si>
    <t>21917</t>
  </si>
  <si>
    <t>27C010 150 CI</t>
  </si>
  <si>
    <t>03105</t>
  </si>
  <si>
    <t>05704</t>
  </si>
  <si>
    <t>27C010 200 CI</t>
  </si>
  <si>
    <t>21953</t>
  </si>
  <si>
    <t>27C010A 12 CI</t>
  </si>
  <si>
    <t>TEXAS (TI)</t>
  </si>
  <si>
    <t>42545</t>
  </si>
  <si>
    <t>27C010A-10 CI</t>
  </si>
  <si>
    <t>41766</t>
  </si>
  <si>
    <t>27C020-12PC CI</t>
  </si>
  <si>
    <t>42541</t>
  </si>
  <si>
    <t>27C020-150DC CI</t>
  </si>
  <si>
    <t>53969</t>
  </si>
  <si>
    <t>27C040 120DC CI</t>
  </si>
  <si>
    <t>16740</t>
  </si>
  <si>
    <t>27C040 150DC CI</t>
  </si>
  <si>
    <t>02498</t>
  </si>
  <si>
    <t>27C040 90DC CI</t>
  </si>
  <si>
    <t>48382</t>
  </si>
  <si>
    <t>27C040-70PC CI</t>
  </si>
  <si>
    <t>56004</t>
  </si>
  <si>
    <t>27C1001-10B1 CI</t>
  </si>
  <si>
    <t>52436</t>
  </si>
  <si>
    <t>27C1001A 15 CI</t>
  </si>
  <si>
    <t>42857</t>
  </si>
  <si>
    <t>27C1024-15F1 CI</t>
  </si>
  <si>
    <t>21592</t>
  </si>
  <si>
    <t>27C160 100F1 CI</t>
  </si>
  <si>
    <t>13301</t>
  </si>
  <si>
    <t>27C160 90F1 CI</t>
  </si>
  <si>
    <t>05314</t>
  </si>
  <si>
    <t>27C2001 10F1 CI</t>
  </si>
  <si>
    <t>04475</t>
  </si>
  <si>
    <t>27C2001 15F1L CI</t>
  </si>
  <si>
    <t>43631</t>
  </si>
  <si>
    <t>27C202K 15 CI</t>
  </si>
  <si>
    <t>MITSUBISHI</t>
  </si>
  <si>
    <t>42958</t>
  </si>
  <si>
    <t>27C202K-15 CI</t>
  </si>
  <si>
    <t>15072</t>
  </si>
  <si>
    <t>27C2048 12Z CI</t>
  </si>
  <si>
    <t>FUJITSU</t>
  </si>
  <si>
    <t>02554</t>
  </si>
  <si>
    <t>27C210 15 CI</t>
  </si>
  <si>
    <t>20871</t>
  </si>
  <si>
    <t>27C210A 15 CI</t>
  </si>
  <si>
    <t>24152</t>
  </si>
  <si>
    <t>27C240 10 CI</t>
  </si>
  <si>
    <t>24153</t>
  </si>
  <si>
    <t>27C240Q 120 CI</t>
  </si>
  <si>
    <t>15174</t>
  </si>
  <si>
    <t>27C256 20 CI</t>
  </si>
  <si>
    <t>19744</t>
  </si>
  <si>
    <t>27C256 20F1 CI</t>
  </si>
  <si>
    <t>42955</t>
  </si>
  <si>
    <t>27C256-15 CI</t>
  </si>
  <si>
    <t>42960</t>
  </si>
  <si>
    <t>27C256-20 CI</t>
  </si>
  <si>
    <t>20954</t>
  </si>
  <si>
    <t>27C256B 10F1 CI</t>
  </si>
  <si>
    <t>17342</t>
  </si>
  <si>
    <t>27C256B 12B1 CI S/JANELA</t>
  </si>
  <si>
    <t>20859</t>
  </si>
  <si>
    <t>27C256B 25 CI</t>
  </si>
  <si>
    <t>43209</t>
  </si>
  <si>
    <t>27C256B-25F1 CI</t>
  </si>
  <si>
    <t>21276</t>
  </si>
  <si>
    <t>27C256Q 150 CI</t>
  </si>
  <si>
    <t>16149</t>
  </si>
  <si>
    <t>27C256Q 200 CI</t>
  </si>
  <si>
    <t>42945</t>
  </si>
  <si>
    <t>27C256Q-150 CI</t>
  </si>
  <si>
    <t>42953</t>
  </si>
  <si>
    <t>27C256Q-250 CI</t>
  </si>
  <si>
    <t>23940</t>
  </si>
  <si>
    <t>27C32BQ 150 CI</t>
  </si>
  <si>
    <t>10518</t>
  </si>
  <si>
    <t>27C32Q 45 CI</t>
  </si>
  <si>
    <t>13732</t>
  </si>
  <si>
    <t>27C4001 10 CI</t>
  </si>
  <si>
    <t>37907</t>
  </si>
  <si>
    <t>27C4001 10F1 CI</t>
  </si>
  <si>
    <t>21370</t>
  </si>
  <si>
    <t>27C4001 12B1 CI</t>
  </si>
  <si>
    <t>47952</t>
  </si>
  <si>
    <t>27C4001-10B1 CI</t>
  </si>
  <si>
    <t>50069</t>
  </si>
  <si>
    <t>27C4001-10F1 CI</t>
  </si>
  <si>
    <t>04139</t>
  </si>
  <si>
    <t>27C4002 12F1 CI</t>
  </si>
  <si>
    <t>16611</t>
  </si>
  <si>
    <t>49035</t>
  </si>
  <si>
    <t>27C512 10F1 CI</t>
  </si>
  <si>
    <t>47811</t>
  </si>
  <si>
    <t>27C517-10F1 CI</t>
  </si>
  <si>
    <t>21548</t>
  </si>
  <si>
    <t>27C8000 12 CI DIP42</t>
  </si>
  <si>
    <t>42957</t>
  </si>
  <si>
    <t>27S191PC CI</t>
  </si>
  <si>
    <t>42065</t>
  </si>
  <si>
    <t>27SF010-70-3C-PH CI</t>
  </si>
  <si>
    <t>SST</t>
  </si>
  <si>
    <t>20137</t>
  </si>
  <si>
    <t>27SF256-90 3C-PG CI</t>
  </si>
  <si>
    <t>42064</t>
  </si>
  <si>
    <t>27SF512-70-3C-PG CI</t>
  </si>
  <si>
    <t>24008</t>
  </si>
  <si>
    <t>2804AP CI</t>
  </si>
  <si>
    <t>XICOR</t>
  </si>
  <si>
    <t>02367</t>
  </si>
  <si>
    <t>28C256 20PI CI</t>
  </si>
  <si>
    <t>22681</t>
  </si>
  <si>
    <t>28C256-15PC CI</t>
  </si>
  <si>
    <t>09586</t>
  </si>
  <si>
    <t>28C256-25PI CI</t>
  </si>
  <si>
    <t>11226</t>
  </si>
  <si>
    <t>28F010-200 CI</t>
  </si>
  <si>
    <t>FLASH</t>
  </si>
  <si>
    <t>06013</t>
  </si>
  <si>
    <t>28F101-120PI CI</t>
  </si>
  <si>
    <t>13231</t>
  </si>
  <si>
    <t>2902APC CI</t>
  </si>
  <si>
    <t>04576</t>
  </si>
  <si>
    <t>29C660BJC CI</t>
  </si>
  <si>
    <t>47968</t>
  </si>
  <si>
    <t>29EE010 CI</t>
  </si>
  <si>
    <t>44124</t>
  </si>
  <si>
    <t>29EE010-150-3CF CI</t>
  </si>
  <si>
    <t>18195</t>
  </si>
  <si>
    <t>29EE010-150-4C-PH CI</t>
  </si>
  <si>
    <t>43603</t>
  </si>
  <si>
    <t>29F002NTPC-90 CI</t>
  </si>
  <si>
    <t>MX</t>
  </si>
  <si>
    <t>16936</t>
  </si>
  <si>
    <t>29F010B-90PC CI</t>
  </si>
  <si>
    <t>24563</t>
  </si>
  <si>
    <t>29F040B-90P1 CI</t>
  </si>
  <si>
    <t>06458</t>
  </si>
  <si>
    <t>3312CP CI</t>
  </si>
  <si>
    <t>PHILIPS</t>
  </si>
  <si>
    <t>07751</t>
  </si>
  <si>
    <t>337001-001 CI</t>
  </si>
  <si>
    <t>10065</t>
  </si>
  <si>
    <t>3494B2 CI</t>
  </si>
  <si>
    <t>18226</t>
  </si>
  <si>
    <t>41256-12 CI</t>
  </si>
  <si>
    <t>17120</t>
  </si>
  <si>
    <t>SID</t>
  </si>
  <si>
    <t>08197</t>
  </si>
  <si>
    <t>41256-15 CI</t>
  </si>
  <si>
    <t>21605</t>
  </si>
  <si>
    <t>41256A-12 CI</t>
  </si>
  <si>
    <t>43307</t>
  </si>
  <si>
    <t>41256AE-12 CI</t>
  </si>
  <si>
    <t>02371</t>
  </si>
  <si>
    <t>41256C 10 CI</t>
  </si>
  <si>
    <t>43035</t>
  </si>
  <si>
    <t>41256P-12 CI</t>
  </si>
  <si>
    <t>07978</t>
  </si>
  <si>
    <t>4164 CI</t>
  </si>
  <si>
    <t>SIEMENS</t>
  </si>
  <si>
    <t>08735</t>
  </si>
  <si>
    <t>4164-12 CI</t>
  </si>
  <si>
    <t>07972</t>
  </si>
  <si>
    <t>4180 CI</t>
  </si>
  <si>
    <t>TFK</t>
  </si>
  <si>
    <t>09056</t>
  </si>
  <si>
    <t>41C256-VT08 CI</t>
  </si>
  <si>
    <t>07437</t>
  </si>
  <si>
    <t>4264-12 CI</t>
  </si>
  <si>
    <t>10810</t>
  </si>
  <si>
    <t>4416-12NL CI</t>
  </si>
  <si>
    <t>42892</t>
  </si>
  <si>
    <t>44256BM-70 CI</t>
  </si>
  <si>
    <t>43537</t>
  </si>
  <si>
    <t>43386</t>
  </si>
  <si>
    <t>44680025 CI</t>
  </si>
  <si>
    <t>RCA</t>
  </si>
  <si>
    <t>16625</t>
  </si>
  <si>
    <t>44840 CI</t>
  </si>
  <si>
    <t>47805</t>
  </si>
  <si>
    <t>47C400RN-JA71 CI</t>
  </si>
  <si>
    <t>06511</t>
  </si>
  <si>
    <t>4864P-3 CI</t>
  </si>
  <si>
    <t>12606</t>
  </si>
  <si>
    <t>4N30M FOTO ACOPLADOR</t>
  </si>
  <si>
    <t>56840</t>
  </si>
  <si>
    <t>4N35 FOTO ACOPLADOR</t>
  </si>
  <si>
    <t>EVERLIGHT</t>
  </si>
  <si>
    <t>49972</t>
  </si>
  <si>
    <t>4N35M FOTO ACOPLADOR</t>
  </si>
  <si>
    <t>44364</t>
  </si>
  <si>
    <t>4N38 FOTO ACOPLADOR</t>
  </si>
  <si>
    <t>08263</t>
  </si>
  <si>
    <t>5008B-155 CI</t>
  </si>
  <si>
    <t>16419</t>
  </si>
  <si>
    <t>50119P CI</t>
  </si>
  <si>
    <t>12011</t>
  </si>
  <si>
    <t>51256E-80 CI</t>
  </si>
  <si>
    <t>08846</t>
  </si>
  <si>
    <t>51327P CI</t>
  </si>
  <si>
    <t>07905</t>
  </si>
  <si>
    <t>51544AL CI</t>
  </si>
  <si>
    <t>08314</t>
  </si>
  <si>
    <t>52256-12 CI</t>
  </si>
  <si>
    <t>SHARP</t>
  </si>
  <si>
    <t>05836</t>
  </si>
  <si>
    <t>53732 CI</t>
  </si>
  <si>
    <t>14164</t>
  </si>
  <si>
    <t>53C391N-12D CI</t>
  </si>
  <si>
    <t>43619</t>
  </si>
  <si>
    <t>56A1125-82 CI</t>
  </si>
  <si>
    <t>43614</t>
  </si>
  <si>
    <t>56C1125-A07 CI</t>
  </si>
  <si>
    <t>43300</t>
  </si>
  <si>
    <t>56C1125-A30-037 CI</t>
  </si>
  <si>
    <t>14142</t>
  </si>
  <si>
    <t>571000D-15 CI</t>
  </si>
  <si>
    <t>16375</t>
  </si>
  <si>
    <t>57415 CI</t>
  </si>
  <si>
    <t>01124</t>
  </si>
  <si>
    <t>57C291B 45 CI</t>
  </si>
  <si>
    <t>WSI</t>
  </si>
  <si>
    <t>42504</t>
  </si>
  <si>
    <t>57C291B-45T CI</t>
  </si>
  <si>
    <t>02696</t>
  </si>
  <si>
    <t>57C49C 35D CI</t>
  </si>
  <si>
    <t>01113</t>
  </si>
  <si>
    <t>58006 CI</t>
  </si>
  <si>
    <t>SAMSUNG</t>
  </si>
  <si>
    <t>23662</t>
  </si>
  <si>
    <t>581000AP-70LL CI</t>
  </si>
  <si>
    <t>SONY</t>
  </si>
  <si>
    <t>20618</t>
  </si>
  <si>
    <t>581001P-85L CI</t>
  </si>
  <si>
    <t>12609</t>
  </si>
  <si>
    <t>58201N CI</t>
  </si>
  <si>
    <t>02622</t>
  </si>
  <si>
    <t>58725P CI</t>
  </si>
  <si>
    <t>10834</t>
  </si>
  <si>
    <t>60126N CI</t>
  </si>
  <si>
    <t>16219</t>
  </si>
  <si>
    <t>6114 CI</t>
  </si>
  <si>
    <t>UMC</t>
  </si>
  <si>
    <t>31291</t>
  </si>
  <si>
    <t>6116 CI</t>
  </si>
  <si>
    <t>14731</t>
  </si>
  <si>
    <t>6116AE-3 CI</t>
  </si>
  <si>
    <t>21682</t>
  </si>
  <si>
    <t>6116SAA-45TP CI SLIN</t>
  </si>
  <si>
    <t>IDT</t>
  </si>
  <si>
    <t>04551</t>
  </si>
  <si>
    <t>6164BK-20 CI</t>
  </si>
  <si>
    <t>ISC</t>
  </si>
  <si>
    <t>14386</t>
  </si>
  <si>
    <t>61C256AH-20 CI</t>
  </si>
  <si>
    <t>ISSI</t>
  </si>
  <si>
    <t>02669</t>
  </si>
  <si>
    <t>62428 CI</t>
  </si>
  <si>
    <t>50310</t>
  </si>
  <si>
    <t>6242B CI</t>
  </si>
  <si>
    <t>OKI</t>
  </si>
  <si>
    <t>26803</t>
  </si>
  <si>
    <t>6264LLPG-70 CI</t>
  </si>
  <si>
    <t>WS (WINGSHING)</t>
  </si>
  <si>
    <t>43677</t>
  </si>
  <si>
    <t>6264P-15 CI</t>
  </si>
  <si>
    <t>16631</t>
  </si>
  <si>
    <t>6268P-25 CI</t>
  </si>
  <si>
    <t>41953</t>
  </si>
  <si>
    <t>628128LLP-70 CI</t>
  </si>
  <si>
    <t>07641</t>
  </si>
  <si>
    <t>6288P-25 CI</t>
  </si>
  <si>
    <t>14086</t>
  </si>
  <si>
    <t>6301-1J CI</t>
  </si>
  <si>
    <t>MMI</t>
  </si>
  <si>
    <t>16533</t>
  </si>
  <si>
    <t>6390 CI</t>
  </si>
  <si>
    <t>11204</t>
  </si>
  <si>
    <t>LGS</t>
  </si>
  <si>
    <t>21718</t>
  </si>
  <si>
    <t>65006C033 CI</t>
  </si>
  <si>
    <t>24002</t>
  </si>
  <si>
    <t>6503AP CI</t>
  </si>
  <si>
    <t>21619</t>
  </si>
  <si>
    <t>6512-15 CI</t>
  </si>
  <si>
    <t>07656</t>
  </si>
  <si>
    <t>6514-9 CI</t>
  </si>
  <si>
    <t>HARRIS</t>
  </si>
  <si>
    <t>24279</t>
  </si>
  <si>
    <t>67401J CI</t>
  </si>
  <si>
    <t>43132</t>
  </si>
  <si>
    <t>6801J CI</t>
  </si>
  <si>
    <t>14217</t>
  </si>
  <si>
    <t>681001BE-15 CI SLIN</t>
  </si>
  <si>
    <t>10548</t>
  </si>
  <si>
    <t>6845P CI</t>
  </si>
  <si>
    <t>14242</t>
  </si>
  <si>
    <t>6865BE-20 CI</t>
  </si>
  <si>
    <t>19010</t>
  </si>
  <si>
    <t>68A03P CI</t>
  </si>
  <si>
    <t>06342</t>
  </si>
  <si>
    <t>68A50P CI</t>
  </si>
  <si>
    <t>18428</t>
  </si>
  <si>
    <t>68AF127BM-70 CI</t>
  </si>
  <si>
    <t>20599</t>
  </si>
  <si>
    <t>68B40 CI</t>
  </si>
  <si>
    <t>44290</t>
  </si>
  <si>
    <t>68B40PV CI</t>
  </si>
  <si>
    <t>04674</t>
  </si>
  <si>
    <t>68B54P CI</t>
  </si>
  <si>
    <t>15018</t>
  </si>
  <si>
    <t>6N138 FOTOACOPLADOR</t>
  </si>
  <si>
    <t>31091</t>
  </si>
  <si>
    <t>73K222AL-IP CI</t>
  </si>
  <si>
    <t>TDK</t>
  </si>
  <si>
    <t>03728</t>
  </si>
  <si>
    <t>03738</t>
  </si>
  <si>
    <t>73K222L-IP CI</t>
  </si>
  <si>
    <t>02124</t>
  </si>
  <si>
    <t>73K222SL IP CI</t>
  </si>
  <si>
    <t>SILICONIX</t>
  </si>
  <si>
    <t>17036</t>
  </si>
  <si>
    <t>73K222SL-IP CI</t>
  </si>
  <si>
    <t>15036</t>
  </si>
  <si>
    <t>73K224L-IP CI</t>
  </si>
  <si>
    <t>55395</t>
  </si>
  <si>
    <t>7400 1FC CI</t>
  </si>
  <si>
    <t>42422</t>
  </si>
  <si>
    <t>7403N CI</t>
  </si>
  <si>
    <t>54205</t>
  </si>
  <si>
    <t>7406N CI</t>
  </si>
  <si>
    <t>06540</t>
  </si>
  <si>
    <t>74107 CI</t>
  </si>
  <si>
    <t>12894</t>
  </si>
  <si>
    <t>74107N CI</t>
  </si>
  <si>
    <t>18745</t>
  </si>
  <si>
    <t>44575</t>
  </si>
  <si>
    <t>43144</t>
  </si>
  <si>
    <t>74109N CI</t>
  </si>
  <si>
    <t>44094</t>
  </si>
  <si>
    <t>7411N CI</t>
  </si>
  <si>
    <t>SIGNETICS</t>
  </si>
  <si>
    <t>11141</t>
  </si>
  <si>
    <t>74123E CI</t>
  </si>
  <si>
    <t>42706</t>
  </si>
  <si>
    <t>74123N CI</t>
  </si>
  <si>
    <t>18627</t>
  </si>
  <si>
    <t>43392</t>
  </si>
  <si>
    <t>74132N CI</t>
  </si>
  <si>
    <t>13332</t>
  </si>
  <si>
    <t>74153N CI</t>
  </si>
  <si>
    <t>43615</t>
  </si>
  <si>
    <t>74155N CI</t>
  </si>
  <si>
    <t>44106</t>
  </si>
  <si>
    <t>74156N CI</t>
  </si>
  <si>
    <t>01961</t>
  </si>
  <si>
    <t>74157 CI</t>
  </si>
  <si>
    <t>00584</t>
  </si>
  <si>
    <t>42850</t>
  </si>
  <si>
    <t>74157PC CI</t>
  </si>
  <si>
    <t>42559</t>
  </si>
  <si>
    <t>74161N CI</t>
  </si>
  <si>
    <t>42561</t>
  </si>
  <si>
    <t>74163N CI</t>
  </si>
  <si>
    <t>08919</t>
  </si>
  <si>
    <t>74165 CI</t>
  </si>
  <si>
    <t>43182</t>
  </si>
  <si>
    <t>74165N CI</t>
  </si>
  <si>
    <t>42522</t>
  </si>
  <si>
    <t>74166N CI</t>
  </si>
  <si>
    <t>42703</t>
  </si>
  <si>
    <t>74173N CI</t>
  </si>
  <si>
    <t>42925</t>
  </si>
  <si>
    <t>74174E CI</t>
  </si>
  <si>
    <t>42923</t>
  </si>
  <si>
    <t>74174N CI</t>
  </si>
  <si>
    <t>42734</t>
  </si>
  <si>
    <t>74174NA CI</t>
  </si>
  <si>
    <t>42926</t>
  </si>
  <si>
    <t>74174PC CI</t>
  </si>
  <si>
    <t>00618</t>
  </si>
  <si>
    <t>74175 CI</t>
  </si>
  <si>
    <t>43366</t>
  </si>
  <si>
    <t>74175N CI</t>
  </si>
  <si>
    <t>42851</t>
  </si>
  <si>
    <t>43135</t>
  </si>
  <si>
    <t>74175PC CI</t>
  </si>
  <si>
    <t>43344</t>
  </si>
  <si>
    <t>74180N CI</t>
  </si>
  <si>
    <t>43146</t>
  </si>
  <si>
    <t>43138</t>
  </si>
  <si>
    <t>74182N CI</t>
  </si>
  <si>
    <t>43150</t>
  </si>
  <si>
    <t>74191N CI</t>
  </si>
  <si>
    <t>18698</t>
  </si>
  <si>
    <t>74195N CI</t>
  </si>
  <si>
    <t>42424</t>
  </si>
  <si>
    <t>44591</t>
  </si>
  <si>
    <t>7420N CI</t>
  </si>
  <si>
    <t>42920</t>
  </si>
  <si>
    <t>74259N CI</t>
  </si>
  <si>
    <t>42493</t>
  </si>
  <si>
    <t>74265N CI</t>
  </si>
  <si>
    <t>42418</t>
  </si>
  <si>
    <t>7426N CI</t>
  </si>
  <si>
    <t>44636</t>
  </si>
  <si>
    <t>74273N CI</t>
  </si>
  <si>
    <t>42417</t>
  </si>
  <si>
    <t>74279N CI</t>
  </si>
  <si>
    <t>42556</t>
  </si>
  <si>
    <t>7427N CI</t>
  </si>
  <si>
    <t>43147</t>
  </si>
  <si>
    <t>7428N CI</t>
  </si>
  <si>
    <t>43689</t>
  </si>
  <si>
    <t>7430N CI</t>
  </si>
  <si>
    <t>43391</t>
  </si>
  <si>
    <t>7433N CI</t>
  </si>
  <si>
    <t>43184</t>
  </si>
  <si>
    <t>74365E CI</t>
  </si>
  <si>
    <t>42932</t>
  </si>
  <si>
    <t>74366AN CI</t>
  </si>
  <si>
    <t>43395</t>
  </si>
  <si>
    <t>42924</t>
  </si>
  <si>
    <t>74366N CI</t>
  </si>
  <si>
    <t>43183</t>
  </si>
  <si>
    <t>74367AN CI</t>
  </si>
  <si>
    <t>43164</t>
  </si>
  <si>
    <t>74367E CI</t>
  </si>
  <si>
    <t>11086</t>
  </si>
  <si>
    <t>74367N CI</t>
  </si>
  <si>
    <t>42562</t>
  </si>
  <si>
    <t>74368AN CI</t>
  </si>
  <si>
    <t>42563</t>
  </si>
  <si>
    <t>08105</t>
  </si>
  <si>
    <t>7438 CI</t>
  </si>
  <si>
    <t>00613</t>
  </si>
  <si>
    <t>44366</t>
  </si>
  <si>
    <t>7438E CI</t>
  </si>
  <si>
    <t>10592</t>
  </si>
  <si>
    <t>7438N CI</t>
  </si>
  <si>
    <t>42595</t>
  </si>
  <si>
    <t>74393N CI</t>
  </si>
  <si>
    <t>44586</t>
  </si>
  <si>
    <t>7440N CI</t>
  </si>
  <si>
    <t>43281</t>
  </si>
  <si>
    <t>7444AN CI</t>
  </si>
  <si>
    <t>42280</t>
  </si>
  <si>
    <t>7450 CI</t>
  </si>
  <si>
    <t>43280</t>
  </si>
  <si>
    <t>7496N CI</t>
  </si>
  <si>
    <t>01736</t>
  </si>
  <si>
    <t>7497N CI</t>
  </si>
  <si>
    <t>44071</t>
  </si>
  <si>
    <t>74ABT2244N CI</t>
  </si>
  <si>
    <t>18270</t>
  </si>
  <si>
    <t>74ABT373C CI</t>
  </si>
  <si>
    <t>43674</t>
  </si>
  <si>
    <t>42968</t>
  </si>
  <si>
    <t>74AC00PC CI</t>
  </si>
  <si>
    <t>42967</t>
  </si>
  <si>
    <t>42918</t>
  </si>
  <si>
    <t>74AC02N CI</t>
  </si>
  <si>
    <t>42922</t>
  </si>
  <si>
    <t>74AC02PC CI</t>
  </si>
  <si>
    <t>42767</t>
  </si>
  <si>
    <t>74AC10PC CI</t>
  </si>
  <si>
    <t>22145</t>
  </si>
  <si>
    <t>74AC125AP CI</t>
  </si>
  <si>
    <t>43163</t>
  </si>
  <si>
    <t>74AC151PC CI</t>
  </si>
  <si>
    <t>42873</t>
  </si>
  <si>
    <t>74AC175PC CI</t>
  </si>
  <si>
    <t>42769</t>
  </si>
  <si>
    <t>74AC191PC CI</t>
  </si>
  <si>
    <t>21983</t>
  </si>
  <si>
    <t>74AC20PC CI</t>
  </si>
  <si>
    <t>47863</t>
  </si>
  <si>
    <t>74AC240N CI</t>
  </si>
  <si>
    <t>INTEGRAL CORP.</t>
  </si>
  <si>
    <t>01765</t>
  </si>
  <si>
    <t>74AC244 CI</t>
  </si>
  <si>
    <t>42853</t>
  </si>
  <si>
    <t>74AC373PC CI</t>
  </si>
  <si>
    <t>42919</t>
  </si>
  <si>
    <t>74AC541N CI</t>
  </si>
  <si>
    <t>43015</t>
  </si>
  <si>
    <t>74AC74N CI</t>
  </si>
  <si>
    <t>21974</t>
  </si>
  <si>
    <t>74AC74PC CI</t>
  </si>
  <si>
    <t>42966</t>
  </si>
  <si>
    <t>21984</t>
  </si>
  <si>
    <t>74AC86PC CI</t>
  </si>
  <si>
    <t>42962</t>
  </si>
  <si>
    <t>42683</t>
  </si>
  <si>
    <t>74ACT00PC CI</t>
  </si>
  <si>
    <t>42970</t>
  </si>
  <si>
    <t>42462</t>
  </si>
  <si>
    <t>74ACT11000N CI</t>
  </si>
  <si>
    <t>42458</t>
  </si>
  <si>
    <t>74ACT11244NT CI</t>
  </si>
  <si>
    <t>42629</t>
  </si>
  <si>
    <t>74ACT14N CI</t>
  </si>
  <si>
    <t>01776</t>
  </si>
  <si>
    <t>74ACT240 CI</t>
  </si>
  <si>
    <t>42456</t>
  </si>
  <si>
    <t>74ACT240E CI</t>
  </si>
  <si>
    <t>43181</t>
  </si>
  <si>
    <t>74ACT244PC CI</t>
  </si>
  <si>
    <t>47660</t>
  </si>
  <si>
    <t>74ACT245 CI</t>
  </si>
  <si>
    <t>42457</t>
  </si>
  <si>
    <t>74ACT245E CI</t>
  </si>
  <si>
    <t>42467</t>
  </si>
  <si>
    <t>74ACT245PC CI</t>
  </si>
  <si>
    <t>42464</t>
  </si>
  <si>
    <t>42466</t>
  </si>
  <si>
    <t>74ACT257PC CI</t>
  </si>
  <si>
    <t>01782</t>
  </si>
  <si>
    <t>74ACT32 CI</t>
  </si>
  <si>
    <t>42461</t>
  </si>
  <si>
    <t>74ACT32E CI</t>
  </si>
  <si>
    <t>42460</t>
  </si>
  <si>
    <t>74ACT32N CI</t>
  </si>
  <si>
    <t>42775</t>
  </si>
  <si>
    <t>74ACT374PC CI</t>
  </si>
  <si>
    <t>32991</t>
  </si>
  <si>
    <t>74ALS00N CI</t>
  </si>
  <si>
    <t>06340</t>
  </si>
  <si>
    <t>74ALS02 CI</t>
  </si>
  <si>
    <t>13234</t>
  </si>
  <si>
    <t>74ALS02N CI</t>
  </si>
  <si>
    <t>14573</t>
  </si>
  <si>
    <t>74ALS03BN CI</t>
  </si>
  <si>
    <t>32990</t>
  </si>
  <si>
    <t>74ALS04N CI</t>
  </si>
  <si>
    <t>15119</t>
  </si>
  <si>
    <t>74ALS08N CI</t>
  </si>
  <si>
    <t>17029</t>
  </si>
  <si>
    <t>74ALS14N CI</t>
  </si>
  <si>
    <t>22832</t>
  </si>
  <si>
    <t>74ALS157AN CI</t>
  </si>
  <si>
    <t>42848</t>
  </si>
  <si>
    <t>74ALS163BN CI</t>
  </si>
  <si>
    <t>19301</t>
  </si>
  <si>
    <t>74ALS166N CI</t>
  </si>
  <si>
    <t>13842</t>
  </si>
  <si>
    <t>74ALS20AN CI</t>
  </si>
  <si>
    <t>03892</t>
  </si>
  <si>
    <t>74ALS21AN CI</t>
  </si>
  <si>
    <t>44245</t>
  </si>
  <si>
    <t>74ALS240 CI</t>
  </si>
  <si>
    <t>14545</t>
  </si>
  <si>
    <t>74ALS240AN CI</t>
  </si>
  <si>
    <t>07892</t>
  </si>
  <si>
    <t>74ALS245 CI</t>
  </si>
  <si>
    <t>44648</t>
  </si>
  <si>
    <t>74ALS245AN CI</t>
  </si>
  <si>
    <t>44649</t>
  </si>
  <si>
    <t>22800</t>
  </si>
  <si>
    <t>74ALS251N CI</t>
  </si>
  <si>
    <t>40593</t>
  </si>
  <si>
    <t>07414</t>
  </si>
  <si>
    <t>74ALS27 CI</t>
  </si>
  <si>
    <t>02821</t>
  </si>
  <si>
    <t>74ALS30AN CI</t>
  </si>
  <si>
    <t>07417</t>
  </si>
  <si>
    <t>74ALS32N CI</t>
  </si>
  <si>
    <t>43190</t>
  </si>
  <si>
    <t>74ALS352N CI</t>
  </si>
  <si>
    <t>04342</t>
  </si>
  <si>
    <t>74ALS374N CI</t>
  </si>
  <si>
    <t>22827</t>
  </si>
  <si>
    <t>74ALS541N CI</t>
  </si>
  <si>
    <t>01764</t>
  </si>
  <si>
    <t>74ALS573 CI</t>
  </si>
  <si>
    <t>01790</t>
  </si>
  <si>
    <t>01750</t>
  </si>
  <si>
    <t>74ALS574 CI</t>
  </si>
  <si>
    <t>14702</t>
  </si>
  <si>
    <t>74ALS574BN CI</t>
  </si>
  <si>
    <t>43165</t>
  </si>
  <si>
    <t>74ALS580BN CI</t>
  </si>
  <si>
    <t>06546</t>
  </si>
  <si>
    <t>74ALS74 CI</t>
  </si>
  <si>
    <t>01651</t>
  </si>
  <si>
    <t>12848</t>
  </si>
  <si>
    <t>74ALS74AN CI</t>
  </si>
  <si>
    <t>47841</t>
  </si>
  <si>
    <t>74ALS74N CI</t>
  </si>
  <si>
    <t>35041</t>
  </si>
  <si>
    <t>74ALS805AN CI</t>
  </si>
  <si>
    <t>11081</t>
  </si>
  <si>
    <t>74AS280N CI</t>
  </si>
  <si>
    <t>59428</t>
  </si>
  <si>
    <t>74AS30N CI</t>
  </si>
  <si>
    <t>06310</t>
  </si>
  <si>
    <t>74C00N CI</t>
  </si>
  <si>
    <t>09229</t>
  </si>
  <si>
    <t>74C161 CI</t>
  </si>
  <si>
    <t>14743</t>
  </si>
  <si>
    <t>74C161N CI</t>
  </si>
  <si>
    <t>00715</t>
  </si>
  <si>
    <t>74C200 CI</t>
  </si>
  <si>
    <t>12638</t>
  </si>
  <si>
    <t>74C32N CI</t>
  </si>
  <si>
    <t>43167</t>
  </si>
  <si>
    <t>74C906N CI</t>
  </si>
  <si>
    <t>44621</t>
  </si>
  <si>
    <t>74C90N CI</t>
  </si>
  <si>
    <t>19420</t>
  </si>
  <si>
    <t>74F00E CI</t>
  </si>
  <si>
    <t>41593</t>
  </si>
  <si>
    <t>74F04N CI</t>
  </si>
  <si>
    <t>00357</t>
  </si>
  <si>
    <t>74F04PC CI</t>
  </si>
  <si>
    <t>00284</t>
  </si>
  <si>
    <t>74F08 CI</t>
  </si>
  <si>
    <t>18065</t>
  </si>
  <si>
    <t>74F08PC CI</t>
  </si>
  <si>
    <t>00409</t>
  </si>
  <si>
    <t>74F10 CI</t>
  </si>
  <si>
    <t>42852</t>
  </si>
  <si>
    <t>43161</t>
  </si>
  <si>
    <t>74F109E CI</t>
  </si>
  <si>
    <t>43196</t>
  </si>
  <si>
    <t>74F109PC CI</t>
  </si>
  <si>
    <t>42553</t>
  </si>
  <si>
    <t>74F10E CI</t>
  </si>
  <si>
    <t>42670</t>
  </si>
  <si>
    <t>74F10N CI</t>
  </si>
  <si>
    <t>42746</t>
  </si>
  <si>
    <t>42560</t>
  </si>
  <si>
    <t>42868</t>
  </si>
  <si>
    <t>74F10PC CI</t>
  </si>
  <si>
    <t>43012</t>
  </si>
  <si>
    <t>43315</t>
  </si>
  <si>
    <t>74F11 CI</t>
  </si>
  <si>
    <t>42529</t>
  </si>
  <si>
    <t>74F112N CI</t>
  </si>
  <si>
    <t>42682</t>
  </si>
  <si>
    <t>74F112PC CI</t>
  </si>
  <si>
    <t>42528</t>
  </si>
  <si>
    <t>42590</t>
  </si>
  <si>
    <t>74F11E CI</t>
  </si>
  <si>
    <t>42451</t>
  </si>
  <si>
    <t>74F125N CI</t>
  </si>
  <si>
    <t>42599</t>
  </si>
  <si>
    <t>74F125PC CI</t>
  </si>
  <si>
    <t>08751</t>
  </si>
  <si>
    <t>74F126 CI</t>
  </si>
  <si>
    <t>42594</t>
  </si>
  <si>
    <t>74F126N CI</t>
  </si>
  <si>
    <t>42554</t>
  </si>
  <si>
    <t>74F138N CI</t>
  </si>
  <si>
    <t>42596</t>
  </si>
  <si>
    <t>18092</t>
  </si>
  <si>
    <t>74F139 CI</t>
  </si>
  <si>
    <t>42431</t>
  </si>
  <si>
    <t>74F139E CI</t>
  </si>
  <si>
    <t>42439</t>
  </si>
  <si>
    <t>74F139N CI</t>
  </si>
  <si>
    <t>42435</t>
  </si>
  <si>
    <t>74F139PC CI</t>
  </si>
  <si>
    <t>43191</t>
  </si>
  <si>
    <t>74F151AN CI</t>
  </si>
  <si>
    <t>42940</t>
  </si>
  <si>
    <t>74F151APC CI</t>
  </si>
  <si>
    <t>44672</t>
  </si>
  <si>
    <t>74F151BN CI</t>
  </si>
  <si>
    <t>42580</t>
  </si>
  <si>
    <t>74F153N CI</t>
  </si>
  <si>
    <t>44283</t>
  </si>
  <si>
    <t>44285</t>
  </si>
  <si>
    <t>74F153PC CI</t>
  </si>
  <si>
    <t>42495</t>
  </si>
  <si>
    <t>74F157APC CI</t>
  </si>
  <si>
    <t>42863</t>
  </si>
  <si>
    <t>74F158AN CI</t>
  </si>
  <si>
    <t>42866</t>
  </si>
  <si>
    <t>42861</t>
  </si>
  <si>
    <t>74F158APC CI</t>
  </si>
  <si>
    <t>42452</t>
  </si>
  <si>
    <t>74F158E CI</t>
  </si>
  <si>
    <t>41907</t>
  </si>
  <si>
    <t>74F161APC CI</t>
  </si>
  <si>
    <t>42558</t>
  </si>
  <si>
    <t>74F163ACP CI</t>
  </si>
  <si>
    <t>42463</t>
  </si>
  <si>
    <t>74F163AN CI</t>
  </si>
  <si>
    <t>43186</t>
  </si>
  <si>
    <t>74F164APC CI</t>
  </si>
  <si>
    <t>42557</t>
  </si>
  <si>
    <t>74F174PC CI</t>
  </si>
  <si>
    <t>00415</t>
  </si>
  <si>
    <t>74F175 CI</t>
  </si>
  <si>
    <t>42444</t>
  </si>
  <si>
    <t>74F175E CI</t>
  </si>
  <si>
    <t>43136</t>
  </si>
  <si>
    <t>74F175N CI</t>
  </si>
  <si>
    <t>42443</t>
  </si>
  <si>
    <t>42883</t>
  </si>
  <si>
    <t>42600</t>
  </si>
  <si>
    <t>74F1762N CI</t>
  </si>
  <si>
    <t>42434</t>
  </si>
  <si>
    <t>74F181PC CI</t>
  </si>
  <si>
    <t>43172</t>
  </si>
  <si>
    <t>74F182PC CI</t>
  </si>
  <si>
    <t>42981</t>
  </si>
  <si>
    <t>74F189PC CI</t>
  </si>
  <si>
    <t>42450</t>
  </si>
  <si>
    <t>43285</t>
  </si>
  <si>
    <t>74F191PC CI</t>
  </si>
  <si>
    <t>43606</t>
  </si>
  <si>
    <t>74F20 CI</t>
  </si>
  <si>
    <t>00522</t>
  </si>
  <si>
    <t>44279</t>
  </si>
  <si>
    <t>74F20PC CI</t>
  </si>
  <si>
    <t>43010</t>
  </si>
  <si>
    <t>74F240E CI</t>
  </si>
  <si>
    <t>43009</t>
  </si>
  <si>
    <t>74F240N CI</t>
  </si>
  <si>
    <t>42860</t>
  </si>
  <si>
    <t>74F240PC CI</t>
  </si>
  <si>
    <t>42871</t>
  </si>
  <si>
    <t>42951</t>
  </si>
  <si>
    <t>74F243N CI</t>
  </si>
  <si>
    <t>42459</t>
  </si>
  <si>
    <t>74F244 CI</t>
  </si>
  <si>
    <t>43856</t>
  </si>
  <si>
    <t>42679</t>
  </si>
  <si>
    <t>74F244E CI</t>
  </si>
  <si>
    <t>42449</t>
  </si>
  <si>
    <t>74F244N CI</t>
  </si>
  <si>
    <t>42448</t>
  </si>
  <si>
    <t>42445</t>
  </si>
  <si>
    <t>74F244PC</t>
  </si>
  <si>
    <t>42884</t>
  </si>
  <si>
    <t>74F244PC CI</t>
  </si>
  <si>
    <t>00469</t>
  </si>
  <si>
    <t>74F245 CI</t>
  </si>
  <si>
    <t>42438</t>
  </si>
  <si>
    <t>74F245N CI</t>
  </si>
  <si>
    <t>43203</t>
  </si>
  <si>
    <t>42432</t>
  </si>
  <si>
    <t>74F245PC CI</t>
  </si>
  <si>
    <t>42437</t>
  </si>
  <si>
    <t>43134</t>
  </si>
  <si>
    <t>74F253E CI</t>
  </si>
  <si>
    <t>42864</t>
  </si>
  <si>
    <t>74F253PC CI</t>
  </si>
  <si>
    <t>42752</t>
  </si>
  <si>
    <t>74F257APC CI</t>
  </si>
  <si>
    <t>42425</t>
  </si>
  <si>
    <t>74F258APC CI</t>
  </si>
  <si>
    <t>00406</t>
  </si>
  <si>
    <t>74F27 CI</t>
  </si>
  <si>
    <t>42916</t>
  </si>
  <si>
    <t>74F27PC CI</t>
  </si>
  <si>
    <t>42440</t>
  </si>
  <si>
    <t>18485</t>
  </si>
  <si>
    <t>74F280 CI</t>
  </si>
  <si>
    <t>14268</t>
  </si>
  <si>
    <t>74F280BN CI</t>
  </si>
  <si>
    <t>43139</t>
  </si>
  <si>
    <t>43393</t>
  </si>
  <si>
    <t>74F283E CI</t>
  </si>
  <si>
    <t>42740</t>
  </si>
  <si>
    <t>74F30N CI</t>
  </si>
  <si>
    <t>42738</t>
  </si>
  <si>
    <t>74F30PC CI</t>
  </si>
  <si>
    <t>42589</t>
  </si>
  <si>
    <t>74F322PC CI</t>
  </si>
  <si>
    <t>43215</t>
  </si>
  <si>
    <t>74F32N CI</t>
  </si>
  <si>
    <t>43272</t>
  </si>
  <si>
    <t>43339</t>
  </si>
  <si>
    <t>74F32PC CI</t>
  </si>
  <si>
    <t>43169</t>
  </si>
  <si>
    <t>74F373N CI</t>
  </si>
  <si>
    <t>42552</t>
  </si>
  <si>
    <t>74F373PC CI</t>
  </si>
  <si>
    <t>43154</t>
  </si>
  <si>
    <t>74F374PC CI</t>
  </si>
  <si>
    <t>00550</t>
  </si>
  <si>
    <t>74F377PC CI</t>
  </si>
  <si>
    <t>43168</t>
  </si>
  <si>
    <t>43176</t>
  </si>
  <si>
    <t>74F395N CI</t>
  </si>
  <si>
    <t>43610</t>
  </si>
  <si>
    <t>74F51 CI</t>
  </si>
  <si>
    <t>43850</t>
  </si>
  <si>
    <t>42555</t>
  </si>
  <si>
    <t>74F521N CI</t>
  </si>
  <si>
    <t>19205</t>
  </si>
  <si>
    <t>74F543PC CI</t>
  </si>
  <si>
    <t>42592</t>
  </si>
  <si>
    <t>74F573PC CI</t>
  </si>
  <si>
    <t>44962</t>
  </si>
  <si>
    <t>74F64 CI</t>
  </si>
  <si>
    <t>43287</t>
  </si>
  <si>
    <t>74F646N CI</t>
  </si>
  <si>
    <t>43579</t>
  </si>
  <si>
    <t>74F646SPC CI</t>
  </si>
  <si>
    <t>43155</t>
  </si>
  <si>
    <t>42593</t>
  </si>
  <si>
    <t>74F64E CI</t>
  </si>
  <si>
    <t>43390</t>
  </si>
  <si>
    <t>42928</t>
  </si>
  <si>
    <t>74F64PC CI</t>
  </si>
  <si>
    <t>42586</t>
  </si>
  <si>
    <t>74F657SPC CI</t>
  </si>
  <si>
    <t>42698</t>
  </si>
  <si>
    <t>74F74E CI</t>
  </si>
  <si>
    <t>42705</t>
  </si>
  <si>
    <t>74F74N CI</t>
  </si>
  <si>
    <t>42475</t>
  </si>
  <si>
    <t>74F74PC CI</t>
  </si>
  <si>
    <t>42681</t>
  </si>
  <si>
    <t>42525</t>
  </si>
  <si>
    <t>74F85N CI</t>
  </si>
  <si>
    <t>42748</t>
  </si>
  <si>
    <t>43166</t>
  </si>
  <si>
    <t>74F86E CI</t>
  </si>
  <si>
    <t>42965</t>
  </si>
  <si>
    <t>74F86PC CI</t>
  </si>
  <si>
    <t>42964</t>
  </si>
  <si>
    <t>42810</t>
  </si>
  <si>
    <t>74H106N CI</t>
  </si>
  <si>
    <t>23672</t>
  </si>
  <si>
    <t>74H54N CI</t>
  </si>
  <si>
    <t>59339</t>
  </si>
  <si>
    <t>74HC00N CI</t>
  </si>
  <si>
    <t>44063</t>
  </si>
  <si>
    <t>74HC03 CI</t>
  </si>
  <si>
    <t>10508</t>
  </si>
  <si>
    <t>74HC04N CI</t>
  </si>
  <si>
    <t>48437</t>
  </si>
  <si>
    <t>37908</t>
  </si>
  <si>
    <t>74HC04P / HD74HC04P CI</t>
  </si>
  <si>
    <t>RENESAS</t>
  </si>
  <si>
    <t>41388</t>
  </si>
  <si>
    <t>74HC04P CI</t>
  </si>
  <si>
    <t>03444</t>
  </si>
  <si>
    <t>74HC04P/HD74HC04P CI</t>
  </si>
  <si>
    <t>48426</t>
  </si>
  <si>
    <t>74HC07AP CI</t>
  </si>
  <si>
    <t>18214</t>
  </si>
  <si>
    <t>74HC08 CI</t>
  </si>
  <si>
    <t>20050</t>
  </si>
  <si>
    <t>74HC08N CI</t>
  </si>
  <si>
    <t>42691</t>
  </si>
  <si>
    <t>05613</t>
  </si>
  <si>
    <t>74HC10 CI</t>
  </si>
  <si>
    <t>43217</t>
  </si>
  <si>
    <t>74HC10E CI</t>
  </si>
  <si>
    <t>43283</t>
  </si>
  <si>
    <t>74HC10N CI</t>
  </si>
  <si>
    <t>42628</t>
  </si>
  <si>
    <t>74HC112B1 CI</t>
  </si>
  <si>
    <t>43212</t>
  </si>
  <si>
    <t>74HC112N CI</t>
  </si>
  <si>
    <t>21406</t>
  </si>
  <si>
    <t>74HC125 CI</t>
  </si>
  <si>
    <t>ON SEMI</t>
  </si>
  <si>
    <t>18070</t>
  </si>
  <si>
    <t>74HC125N CI</t>
  </si>
  <si>
    <t>30332</t>
  </si>
  <si>
    <t>74HC138 CI</t>
  </si>
  <si>
    <t>49023</t>
  </si>
  <si>
    <t>74HC138N CI</t>
  </si>
  <si>
    <t>52916</t>
  </si>
  <si>
    <t>74HC139 CI</t>
  </si>
  <si>
    <t>18057</t>
  </si>
  <si>
    <t>GOLDSTAR</t>
  </si>
  <si>
    <t>08768</t>
  </si>
  <si>
    <t>18182</t>
  </si>
  <si>
    <t>43302</t>
  </si>
  <si>
    <t>74HC139AN CI</t>
  </si>
  <si>
    <t>43564</t>
  </si>
  <si>
    <t>74HC139B1 CI</t>
  </si>
  <si>
    <t>43279</t>
  </si>
  <si>
    <t>74HC139N CI</t>
  </si>
  <si>
    <t>43304</t>
  </si>
  <si>
    <t>52016</t>
  </si>
  <si>
    <t>49022</t>
  </si>
  <si>
    <t>44184</t>
  </si>
  <si>
    <t>74HC148N CI</t>
  </si>
  <si>
    <t>01358</t>
  </si>
  <si>
    <t>48513</t>
  </si>
  <si>
    <t>74HC14N CI</t>
  </si>
  <si>
    <t>29322</t>
  </si>
  <si>
    <t>04657</t>
  </si>
  <si>
    <t>74HC151E CI</t>
  </si>
  <si>
    <t>59429</t>
  </si>
  <si>
    <t>74HC153N CI</t>
  </si>
  <si>
    <t>43937</t>
  </si>
  <si>
    <t>74HC155 CI</t>
  </si>
  <si>
    <t>47649</t>
  </si>
  <si>
    <t>74HC157 CI</t>
  </si>
  <si>
    <t>10097</t>
  </si>
  <si>
    <t>74HC157AN CI</t>
  </si>
  <si>
    <t>59306</t>
  </si>
  <si>
    <t>74HC157B1 CI</t>
  </si>
  <si>
    <t>43397</t>
  </si>
  <si>
    <t>74HC157N CI</t>
  </si>
  <si>
    <t>42701</t>
  </si>
  <si>
    <t>01865</t>
  </si>
  <si>
    <t>44536</t>
  </si>
  <si>
    <t>74HC161AN CI</t>
  </si>
  <si>
    <t>19728</t>
  </si>
  <si>
    <t>74HC161N CI</t>
  </si>
  <si>
    <t>42749</t>
  </si>
  <si>
    <t>46338</t>
  </si>
  <si>
    <t>22781</t>
  </si>
  <si>
    <t>74HC163N CI</t>
  </si>
  <si>
    <t>60214</t>
  </si>
  <si>
    <t>74HC165ADTR2G CI</t>
  </si>
  <si>
    <t>19254</t>
  </si>
  <si>
    <t>74HC165E CI</t>
  </si>
  <si>
    <t>22795</t>
  </si>
  <si>
    <t>74HC165N CI</t>
  </si>
  <si>
    <t>07481</t>
  </si>
  <si>
    <t>74HC166N CI</t>
  </si>
  <si>
    <t>52251</t>
  </si>
  <si>
    <t>74HC175N CI</t>
  </si>
  <si>
    <t>11841</t>
  </si>
  <si>
    <t>12139</t>
  </si>
  <si>
    <t>20340</t>
  </si>
  <si>
    <t>48428</t>
  </si>
  <si>
    <t>74HC21P CI</t>
  </si>
  <si>
    <t>41651</t>
  </si>
  <si>
    <t>74HC241E CI</t>
  </si>
  <si>
    <t>41655</t>
  </si>
  <si>
    <t>74HC241N CI</t>
  </si>
  <si>
    <t>60380</t>
  </si>
  <si>
    <t>74HC242N CI</t>
  </si>
  <si>
    <t>49307</t>
  </si>
  <si>
    <t>74HC244N CI</t>
  </si>
  <si>
    <t>NXP</t>
  </si>
  <si>
    <t>59330</t>
  </si>
  <si>
    <t>18036</t>
  </si>
  <si>
    <t>74HC245N CI</t>
  </si>
  <si>
    <t>42409</t>
  </si>
  <si>
    <t>42581</t>
  </si>
  <si>
    <t>74HC253B1 CI</t>
  </si>
  <si>
    <t>22182</t>
  </si>
  <si>
    <t>74HC253N CI</t>
  </si>
  <si>
    <t>42565</t>
  </si>
  <si>
    <t>14481</t>
  </si>
  <si>
    <t>74HC257N CI</t>
  </si>
  <si>
    <t>26537</t>
  </si>
  <si>
    <t>74HC273N CI</t>
  </si>
  <si>
    <t>23419</t>
  </si>
  <si>
    <t>74HC27B1 CI</t>
  </si>
  <si>
    <t>42911</t>
  </si>
  <si>
    <t>74HC27N CI</t>
  </si>
  <si>
    <t>14685</t>
  </si>
  <si>
    <t>42910</t>
  </si>
  <si>
    <t>74HC280N CI</t>
  </si>
  <si>
    <t>42950</t>
  </si>
  <si>
    <t>74HC280P CI</t>
  </si>
  <si>
    <t>42949</t>
  </si>
  <si>
    <t>21232</t>
  </si>
  <si>
    <t>74HC299N CI</t>
  </si>
  <si>
    <t>47650</t>
  </si>
  <si>
    <t>74HC30 CI</t>
  </si>
  <si>
    <t>04601</t>
  </si>
  <si>
    <t>74HC30N CI</t>
  </si>
  <si>
    <t>05555</t>
  </si>
  <si>
    <t>74HC30P / HD74HC30P CI</t>
  </si>
  <si>
    <t>46366</t>
  </si>
  <si>
    <t>74HC30P CI</t>
  </si>
  <si>
    <t>52254</t>
  </si>
  <si>
    <t>74HC32N CI</t>
  </si>
  <si>
    <t>04594</t>
  </si>
  <si>
    <t>74HC32P/HD74HC32P CI</t>
  </si>
  <si>
    <t>01870</t>
  </si>
  <si>
    <t>74HC356 CI</t>
  </si>
  <si>
    <t>59114</t>
  </si>
  <si>
    <t>74HC373N CI</t>
  </si>
  <si>
    <t>26957</t>
  </si>
  <si>
    <t>59413</t>
  </si>
  <si>
    <t>74HC374 CI</t>
  </si>
  <si>
    <t>57177</t>
  </si>
  <si>
    <t>74HC374N CI</t>
  </si>
  <si>
    <t>60353</t>
  </si>
  <si>
    <t>21071</t>
  </si>
  <si>
    <t>74HC377N CI</t>
  </si>
  <si>
    <t>01885</t>
  </si>
  <si>
    <t>74HC390N CI</t>
  </si>
  <si>
    <t>16393</t>
  </si>
  <si>
    <t>74HC393N CI</t>
  </si>
  <si>
    <t>16031</t>
  </si>
  <si>
    <t>42676</t>
  </si>
  <si>
    <t>74HC40105N CI</t>
  </si>
  <si>
    <t>41592</t>
  </si>
  <si>
    <t>74HC4024B1R CI</t>
  </si>
  <si>
    <t>22792</t>
  </si>
  <si>
    <t>74HC4024N CI</t>
  </si>
  <si>
    <t>04605</t>
  </si>
  <si>
    <t>74HC4040N CI</t>
  </si>
  <si>
    <t>59110</t>
  </si>
  <si>
    <t>74HC4046AN CI</t>
  </si>
  <si>
    <t>48431</t>
  </si>
  <si>
    <t>74HC4060N CI</t>
  </si>
  <si>
    <t>16799</t>
  </si>
  <si>
    <t>10659</t>
  </si>
  <si>
    <t>74HC4066N CI</t>
  </si>
  <si>
    <t>04618</t>
  </si>
  <si>
    <t>74HC4078 CI</t>
  </si>
  <si>
    <t>19917</t>
  </si>
  <si>
    <t>74HC4514 CI FINO</t>
  </si>
  <si>
    <t>19920</t>
  </si>
  <si>
    <t>74HC4514 CI LARGO</t>
  </si>
  <si>
    <t>44119</t>
  </si>
  <si>
    <t>74HC4514AP CI</t>
  </si>
  <si>
    <t>42747</t>
  </si>
  <si>
    <t>74HC4514N CI</t>
  </si>
  <si>
    <t>01950</t>
  </si>
  <si>
    <t>74HC4538 CI</t>
  </si>
  <si>
    <t>42603</t>
  </si>
  <si>
    <t>74HC4538AN CI</t>
  </si>
  <si>
    <t>22042</t>
  </si>
  <si>
    <t>74HC4538E CI</t>
  </si>
  <si>
    <t>42855</t>
  </si>
  <si>
    <t>74HC51B1 CI</t>
  </si>
  <si>
    <t>18642</t>
  </si>
  <si>
    <t>74HC541N CI</t>
  </si>
  <si>
    <t>03574</t>
  </si>
  <si>
    <t>42985</t>
  </si>
  <si>
    <t>74HC573B1 CI</t>
  </si>
  <si>
    <t>16196</t>
  </si>
  <si>
    <t>74HC573N CI</t>
  </si>
  <si>
    <t>03325</t>
  </si>
  <si>
    <t>41271</t>
  </si>
  <si>
    <t>41597</t>
  </si>
  <si>
    <t>74HC590AN CI</t>
  </si>
  <si>
    <t>03245</t>
  </si>
  <si>
    <t>74HC74N CI</t>
  </si>
  <si>
    <t>05317</t>
  </si>
  <si>
    <t>74HC74P CI</t>
  </si>
  <si>
    <t>27525</t>
  </si>
  <si>
    <t>74HC85B1R CI</t>
  </si>
  <si>
    <t>59336</t>
  </si>
  <si>
    <t>74HC86N CI</t>
  </si>
  <si>
    <t>05144</t>
  </si>
  <si>
    <t>74HCT03 CI</t>
  </si>
  <si>
    <t>54362</t>
  </si>
  <si>
    <t>74HCT08N CI</t>
  </si>
  <si>
    <t>42780</t>
  </si>
  <si>
    <t>74HCT125 CI</t>
  </si>
  <si>
    <t>19468</t>
  </si>
  <si>
    <t>74HCT125N CI</t>
  </si>
  <si>
    <t>41656</t>
  </si>
  <si>
    <t>74HCT126N CI</t>
  </si>
  <si>
    <t>43748</t>
  </si>
  <si>
    <t>74HCT139E CI</t>
  </si>
  <si>
    <t>43563</t>
  </si>
  <si>
    <t>74HCT139N CI</t>
  </si>
  <si>
    <t>22787</t>
  </si>
  <si>
    <t>74HCT14N CI</t>
  </si>
  <si>
    <t>40581</t>
  </si>
  <si>
    <t>74HCT151N CI</t>
  </si>
  <si>
    <t>44072</t>
  </si>
  <si>
    <t>74HCT157 CI</t>
  </si>
  <si>
    <t>01955</t>
  </si>
  <si>
    <t>42671</t>
  </si>
  <si>
    <t>74HCT157N CI</t>
  </si>
  <si>
    <t>42668</t>
  </si>
  <si>
    <t>42677</t>
  </si>
  <si>
    <t>74HCT161N CI</t>
  </si>
  <si>
    <t>07658</t>
  </si>
  <si>
    <t>74HCT164B1 CI</t>
  </si>
  <si>
    <t>25781</t>
  </si>
  <si>
    <t>74HCT164N CI</t>
  </si>
  <si>
    <t>42674</t>
  </si>
  <si>
    <t>74HCT165N CI</t>
  </si>
  <si>
    <t>42675</t>
  </si>
  <si>
    <t>74HCT166E CI</t>
  </si>
  <si>
    <t>01956</t>
  </si>
  <si>
    <t>74HCT174 CI</t>
  </si>
  <si>
    <t>43584</t>
  </si>
  <si>
    <t>74HCT175E CI</t>
  </si>
  <si>
    <t>43565</t>
  </si>
  <si>
    <t>74HCT175N CI</t>
  </si>
  <si>
    <t>42672</t>
  </si>
  <si>
    <t>74HCT191N CI</t>
  </si>
  <si>
    <t>42664</t>
  </si>
  <si>
    <t>74HCT21 CI</t>
  </si>
  <si>
    <t>25778</t>
  </si>
  <si>
    <t>74HCT240N CI</t>
  </si>
  <si>
    <t>42685</t>
  </si>
  <si>
    <t>74HCT253N CI</t>
  </si>
  <si>
    <t>42673</t>
  </si>
  <si>
    <t>74HCT280N CI</t>
  </si>
  <si>
    <t>44968</t>
  </si>
  <si>
    <t>74HCT299N CI</t>
  </si>
  <si>
    <t>43566</t>
  </si>
  <si>
    <t>42774</t>
  </si>
  <si>
    <t>74HCT32 CI</t>
  </si>
  <si>
    <t>52255</t>
  </si>
  <si>
    <t>15390</t>
  </si>
  <si>
    <t>74HCT374N CI</t>
  </si>
  <si>
    <t>43658</t>
  </si>
  <si>
    <t>42678</t>
  </si>
  <si>
    <t>74HCT377N CI</t>
  </si>
  <si>
    <t>41663</t>
  </si>
  <si>
    <t>74HCT390N CI</t>
  </si>
  <si>
    <t>03215</t>
  </si>
  <si>
    <t>74HCT4060 CI</t>
  </si>
  <si>
    <t>23179</t>
  </si>
  <si>
    <t>74HCT573N CI</t>
  </si>
  <si>
    <t>59532</t>
  </si>
  <si>
    <t>74HCT574N CI</t>
  </si>
  <si>
    <t>01945</t>
  </si>
  <si>
    <t>74HCT9046 CI</t>
  </si>
  <si>
    <t>19287</t>
  </si>
  <si>
    <t>74HCU04 CI</t>
  </si>
  <si>
    <t>44281</t>
  </si>
  <si>
    <t>74HCU04AP CI</t>
  </si>
  <si>
    <t>42937</t>
  </si>
  <si>
    <t>74LS00N CI</t>
  </si>
  <si>
    <t>42798</t>
  </si>
  <si>
    <t>74LS02E CI</t>
  </si>
  <si>
    <t>04453</t>
  </si>
  <si>
    <t>74LS02N CI</t>
  </si>
  <si>
    <t>43342</t>
  </si>
  <si>
    <t>43572</t>
  </si>
  <si>
    <t>18449</t>
  </si>
  <si>
    <t>74LS03 CI</t>
  </si>
  <si>
    <t>01608</t>
  </si>
  <si>
    <t>44573</t>
  </si>
  <si>
    <t>74LS03N CI</t>
  </si>
  <si>
    <t>44644</t>
  </si>
  <si>
    <t>74LS04E CI</t>
  </si>
  <si>
    <t>44563</t>
  </si>
  <si>
    <t>74LS05N CI</t>
  </si>
  <si>
    <t>05567</t>
  </si>
  <si>
    <t>74LS06N CI</t>
  </si>
  <si>
    <t>18577</t>
  </si>
  <si>
    <t>74LS07N CI</t>
  </si>
  <si>
    <t>11578</t>
  </si>
  <si>
    <t>74LS09N CI</t>
  </si>
  <si>
    <t>18640</t>
  </si>
  <si>
    <t>74LS10 CI</t>
  </si>
  <si>
    <t>18107</t>
  </si>
  <si>
    <t>01521</t>
  </si>
  <si>
    <t>42564</t>
  </si>
  <si>
    <t>74LS107AN CI</t>
  </si>
  <si>
    <t>42789</t>
  </si>
  <si>
    <t>42856</t>
  </si>
  <si>
    <t>74LS107AP CI</t>
  </si>
  <si>
    <t>43750</t>
  </si>
  <si>
    <t>42787</t>
  </si>
  <si>
    <t>74LS109AE CI</t>
  </si>
  <si>
    <t>18641</t>
  </si>
  <si>
    <t>74LS109AN CI</t>
  </si>
  <si>
    <t>42788</t>
  </si>
  <si>
    <t>43275</t>
  </si>
  <si>
    <t>43297</t>
  </si>
  <si>
    <t>43273</t>
  </si>
  <si>
    <t>74LS109AP CI</t>
  </si>
  <si>
    <t>43276</t>
  </si>
  <si>
    <t>74LS109B1 CI</t>
  </si>
  <si>
    <t>42700</t>
  </si>
  <si>
    <t>74LS109E CI</t>
  </si>
  <si>
    <t>44553</t>
  </si>
  <si>
    <t>74LS10N CI</t>
  </si>
  <si>
    <t>01501</t>
  </si>
  <si>
    <t>74LS112 CI</t>
  </si>
  <si>
    <t>02634</t>
  </si>
  <si>
    <t>74LS112AN CI</t>
  </si>
  <si>
    <t>43197</t>
  </si>
  <si>
    <t>01499</t>
  </si>
  <si>
    <t>15816</t>
  </si>
  <si>
    <t>74LS114 CI</t>
  </si>
  <si>
    <t>43278</t>
  </si>
  <si>
    <t>74LS114AN CI</t>
  </si>
  <si>
    <t>18716</t>
  </si>
  <si>
    <t>74LS114N CI</t>
  </si>
  <si>
    <t>14738</t>
  </si>
  <si>
    <t>74LS122N CI</t>
  </si>
  <si>
    <t>08749</t>
  </si>
  <si>
    <t>74LS126 CI</t>
  </si>
  <si>
    <t>14183</t>
  </si>
  <si>
    <t>74LS126AE CI</t>
  </si>
  <si>
    <t>43019</t>
  </si>
  <si>
    <t>74LS126E CI</t>
  </si>
  <si>
    <t>10728</t>
  </si>
  <si>
    <t>74LS12N CI</t>
  </si>
  <si>
    <t>14646</t>
  </si>
  <si>
    <t>74LS132 CI</t>
  </si>
  <si>
    <t>44045</t>
  </si>
  <si>
    <t>74LS132N CI</t>
  </si>
  <si>
    <t>00024</t>
  </si>
  <si>
    <t>42601</t>
  </si>
  <si>
    <t>74LS136N CI</t>
  </si>
  <si>
    <t>44548</t>
  </si>
  <si>
    <t>74LS136P CI</t>
  </si>
  <si>
    <t>15372</t>
  </si>
  <si>
    <t>74LS139 CI</t>
  </si>
  <si>
    <t>16334</t>
  </si>
  <si>
    <t>05963</t>
  </si>
  <si>
    <t>74LS139AN CI</t>
  </si>
  <si>
    <t>18643</t>
  </si>
  <si>
    <t>74LS139N CI</t>
  </si>
  <si>
    <t>60352</t>
  </si>
  <si>
    <t>74LS145N CI</t>
  </si>
  <si>
    <t>37187</t>
  </si>
  <si>
    <t>74LS148N CI</t>
  </si>
  <si>
    <t>14206</t>
  </si>
  <si>
    <t>74LS156 CI</t>
  </si>
  <si>
    <t>ICT</t>
  </si>
  <si>
    <t>11220</t>
  </si>
  <si>
    <t>01982</t>
  </si>
  <si>
    <t>02073</t>
  </si>
  <si>
    <t>32988</t>
  </si>
  <si>
    <t>74LS157B1 CI</t>
  </si>
  <si>
    <t>01898</t>
  </si>
  <si>
    <t>74LS158 CI</t>
  </si>
  <si>
    <t>14195</t>
  </si>
  <si>
    <t>74LS158E CI</t>
  </si>
  <si>
    <t>04446</t>
  </si>
  <si>
    <t>74LS158N CI</t>
  </si>
  <si>
    <t>42621</t>
  </si>
  <si>
    <t>74LS15N CI</t>
  </si>
  <si>
    <t>01359</t>
  </si>
  <si>
    <t>74LS161 CI</t>
  </si>
  <si>
    <t>32978</t>
  </si>
  <si>
    <t>74LS161AN CI</t>
  </si>
  <si>
    <t>43180</t>
  </si>
  <si>
    <t>74LS163AE CI</t>
  </si>
  <si>
    <t>00029</t>
  </si>
  <si>
    <t>74LS163AN CI</t>
  </si>
  <si>
    <t>18837</t>
  </si>
  <si>
    <t>43178</t>
  </si>
  <si>
    <t>74LS163E CI</t>
  </si>
  <si>
    <t>04439</t>
  </si>
  <si>
    <t>74LS165AN CI</t>
  </si>
  <si>
    <t>01452</t>
  </si>
  <si>
    <t>74LS165N CI</t>
  </si>
  <si>
    <t>35042</t>
  </si>
  <si>
    <t>44587</t>
  </si>
  <si>
    <t>74LS165PC CI</t>
  </si>
  <si>
    <t>01566</t>
  </si>
  <si>
    <t>74LS166AN CI</t>
  </si>
  <si>
    <t>32980</t>
  </si>
  <si>
    <t>74LS166AP CI</t>
  </si>
  <si>
    <t>18626</t>
  </si>
  <si>
    <t>74LS169BN CI</t>
  </si>
  <si>
    <t>04421</t>
  </si>
  <si>
    <t>74LS173 CI</t>
  </si>
  <si>
    <t>14246</t>
  </si>
  <si>
    <t>74LS173AE CI</t>
  </si>
  <si>
    <t>04396</t>
  </si>
  <si>
    <t>74LS173AN CI</t>
  </si>
  <si>
    <t>08544</t>
  </si>
  <si>
    <t>74LS175 CI</t>
  </si>
  <si>
    <t>08603</t>
  </si>
  <si>
    <t>01579</t>
  </si>
  <si>
    <t>03699</t>
  </si>
  <si>
    <t>44120</t>
  </si>
  <si>
    <t>74LS175B1 CI</t>
  </si>
  <si>
    <t>43179</t>
  </si>
  <si>
    <t>74LS175E CI</t>
  </si>
  <si>
    <t>44585</t>
  </si>
  <si>
    <t>74LS175N CI</t>
  </si>
  <si>
    <t>44965</t>
  </si>
  <si>
    <t>43173</t>
  </si>
  <si>
    <t>43382</t>
  </si>
  <si>
    <t>01585</t>
  </si>
  <si>
    <t>74LS191 CI</t>
  </si>
  <si>
    <t>44569</t>
  </si>
  <si>
    <t>74LS191E CI</t>
  </si>
  <si>
    <t>42742</t>
  </si>
  <si>
    <t>74LS191N CI</t>
  </si>
  <si>
    <t>30000</t>
  </si>
  <si>
    <t>74LS194 CI</t>
  </si>
  <si>
    <t>01486</t>
  </si>
  <si>
    <t>74LS195 CI</t>
  </si>
  <si>
    <t>43400</t>
  </si>
  <si>
    <t>74LS195AE CI</t>
  </si>
  <si>
    <t>44250</t>
  </si>
  <si>
    <t>74LS195AP CI</t>
  </si>
  <si>
    <t>43162</t>
  </si>
  <si>
    <t>11089</t>
  </si>
  <si>
    <t>44533</t>
  </si>
  <si>
    <t>74LS196N CI</t>
  </si>
  <si>
    <t>42572</t>
  </si>
  <si>
    <t>74LS20 CI</t>
  </si>
  <si>
    <t>01546</t>
  </si>
  <si>
    <t>43157</t>
  </si>
  <si>
    <t>74LS240 CI</t>
  </si>
  <si>
    <t>43177</t>
  </si>
  <si>
    <t>74LS240E CI</t>
  </si>
  <si>
    <t>43188</t>
  </si>
  <si>
    <t>06574</t>
  </si>
  <si>
    <t>43311</t>
  </si>
  <si>
    <t>74LS240N CI</t>
  </si>
  <si>
    <t>01890</t>
  </si>
  <si>
    <t>74LS241 CI</t>
  </si>
  <si>
    <t>00031</t>
  </si>
  <si>
    <t>01524</t>
  </si>
  <si>
    <t>44568</t>
  </si>
  <si>
    <t>74LS241N CI</t>
  </si>
  <si>
    <t>11131</t>
  </si>
  <si>
    <t>49943</t>
  </si>
  <si>
    <t>44572</t>
  </si>
  <si>
    <t>74LS241P CI</t>
  </si>
  <si>
    <t>07579</t>
  </si>
  <si>
    <t>74LS242 CI</t>
  </si>
  <si>
    <t>44594</t>
  </si>
  <si>
    <t>74LS242N CI</t>
  </si>
  <si>
    <t>01492</t>
  </si>
  <si>
    <t>74LS243 CI</t>
  </si>
  <si>
    <t>44592</t>
  </si>
  <si>
    <t>74LS243N CI</t>
  </si>
  <si>
    <t>17049</t>
  </si>
  <si>
    <t>74LS253N CI</t>
  </si>
  <si>
    <t>01464</t>
  </si>
  <si>
    <t>43175</t>
  </si>
  <si>
    <t>15749</t>
  </si>
  <si>
    <t>74LS256BI CI</t>
  </si>
  <si>
    <t>42421</t>
  </si>
  <si>
    <t>74LS257AN CI</t>
  </si>
  <si>
    <t>42420</t>
  </si>
  <si>
    <t>74LS257BN CI</t>
  </si>
  <si>
    <t>42419</t>
  </si>
  <si>
    <t>44547</t>
  </si>
  <si>
    <t>74LS257E CI</t>
  </si>
  <si>
    <t>42620</t>
  </si>
  <si>
    <t>74LS258AN CI</t>
  </si>
  <si>
    <t>42622</t>
  </si>
  <si>
    <t>74LS258BN CI</t>
  </si>
  <si>
    <t>44558</t>
  </si>
  <si>
    <t>74LS258P CI</t>
  </si>
  <si>
    <t>02532</t>
  </si>
  <si>
    <t>74LS27 CI</t>
  </si>
  <si>
    <t>01991</t>
  </si>
  <si>
    <t>01926</t>
  </si>
  <si>
    <t>02764</t>
  </si>
  <si>
    <t>74LS279 CI</t>
  </si>
  <si>
    <t>00036</t>
  </si>
  <si>
    <t>09827</t>
  </si>
  <si>
    <t>74LS279AN CI</t>
  </si>
  <si>
    <t>20740</t>
  </si>
  <si>
    <t>74LS279BI CI</t>
  </si>
  <si>
    <t>44530</t>
  </si>
  <si>
    <t>74LS279E CI</t>
  </si>
  <si>
    <t>14221</t>
  </si>
  <si>
    <t>74LS27E CI</t>
  </si>
  <si>
    <t>12762</t>
  </si>
  <si>
    <t>74LS27N CI</t>
  </si>
  <si>
    <t>44532</t>
  </si>
  <si>
    <t>35938</t>
  </si>
  <si>
    <t>35932</t>
  </si>
  <si>
    <t>17109</t>
  </si>
  <si>
    <t>74LS280 CI</t>
  </si>
  <si>
    <t>15416</t>
  </si>
  <si>
    <t>09379</t>
  </si>
  <si>
    <t>01582</t>
  </si>
  <si>
    <t>12077</t>
  </si>
  <si>
    <t>74LS283 CI</t>
  </si>
  <si>
    <t>16906</t>
  </si>
  <si>
    <t>15373</t>
  </si>
  <si>
    <t>01643</t>
  </si>
  <si>
    <t>42686</t>
  </si>
  <si>
    <t>74LS283E CI</t>
  </si>
  <si>
    <t>44557</t>
  </si>
  <si>
    <t>74LS283N CI</t>
  </si>
  <si>
    <t>44564</t>
  </si>
  <si>
    <t>74LS283P CI</t>
  </si>
  <si>
    <t>44538</t>
  </si>
  <si>
    <t>74LS290N CI</t>
  </si>
  <si>
    <t>42943</t>
  </si>
  <si>
    <t>74LS293N CI</t>
  </si>
  <si>
    <t>21761</t>
  </si>
  <si>
    <t>74LS295 CI</t>
  </si>
  <si>
    <t>42849</t>
  </si>
  <si>
    <t>74LS298N CI</t>
  </si>
  <si>
    <t>45013</t>
  </si>
  <si>
    <t>18560</t>
  </si>
  <si>
    <t>74LS299 CI</t>
  </si>
  <si>
    <t>01583</t>
  </si>
  <si>
    <t>42684</t>
  </si>
  <si>
    <t>74LS299N CI</t>
  </si>
  <si>
    <t>53617</t>
  </si>
  <si>
    <t>74LS30 CI</t>
  </si>
  <si>
    <t>47667</t>
  </si>
  <si>
    <t>32975</t>
  </si>
  <si>
    <t>74LS30N CI</t>
  </si>
  <si>
    <t>01923</t>
  </si>
  <si>
    <t>42750</t>
  </si>
  <si>
    <t>74LS323N CI</t>
  </si>
  <si>
    <t>32989</t>
  </si>
  <si>
    <t>74LS365AN CI</t>
  </si>
  <si>
    <t>25390</t>
  </si>
  <si>
    <t>74LS365N CI</t>
  </si>
  <si>
    <t>44528</t>
  </si>
  <si>
    <t>74LS366AN CI</t>
  </si>
  <si>
    <t>23671</t>
  </si>
  <si>
    <t>74LS366AP CI</t>
  </si>
  <si>
    <t>01480</t>
  </si>
  <si>
    <t>74LS367 CI</t>
  </si>
  <si>
    <t>14166</t>
  </si>
  <si>
    <t>74LS367AE CI</t>
  </si>
  <si>
    <t>04707</t>
  </si>
  <si>
    <t>74LS368 CI</t>
  </si>
  <si>
    <t>GS</t>
  </si>
  <si>
    <t>14204</t>
  </si>
  <si>
    <t>74LS368AE CI</t>
  </si>
  <si>
    <t>14171</t>
  </si>
  <si>
    <t>74LS368AN CI</t>
  </si>
  <si>
    <t>42858</t>
  </si>
  <si>
    <t>42939</t>
  </si>
  <si>
    <t>44593</t>
  </si>
  <si>
    <t>74LS368AP CI</t>
  </si>
  <si>
    <t>59168</t>
  </si>
  <si>
    <t>74LS374N CI</t>
  </si>
  <si>
    <t>15374</t>
  </si>
  <si>
    <t>74LS375 CI</t>
  </si>
  <si>
    <t>18786</t>
  </si>
  <si>
    <t>74LS375N CI</t>
  </si>
  <si>
    <t>42725</t>
  </si>
  <si>
    <t>74LS375P CI</t>
  </si>
  <si>
    <t>44576</t>
  </si>
  <si>
    <t>19936</t>
  </si>
  <si>
    <t>74LS377 CI</t>
  </si>
  <si>
    <t>43148</t>
  </si>
  <si>
    <t>74LS377B1 CI</t>
  </si>
  <si>
    <t>43749</t>
  </si>
  <si>
    <t>74LS377M CI</t>
  </si>
  <si>
    <t>00043</t>
  </si>
  <si>
    <t>74LS377N CI</t>
  </si>
  <si>
    <t>07098</t>
  </si>
  <si>
    <t>07146</t>
  </si>
  <si>
    <t>42872</t>
  </si>
  <si>
    <t>74LS378N CI</t>
  </si>
  <si>
    <t>18773</t>
  </si>
  <si>
    <t>74LS379N CI</t>
  </si>
  <si>
    <t>01551</t>
  </si>
  <si>
    <t>74LS38 CI</t>
  </si>
  <si>
    <t>18101</t>
  </si>
  <si>
    <t>01561</t>
  </si>
  <si>
    <t>44571</t>
  </si>
  <si>
    <t>74LS38E CI</t>
  </si>
  <si>
    <t>18088</t>
  </si>
  <si>
    <t>74LS38N CI</t>
  </si>
  <si>
    <t>40583</t>
  </si>
  <si>
    <t>43398</t>
  </si>
  <si>
    <t>74LS393 CI</t>
  </si>
  <si>
    <t>42744</t>
  </si>
  <si>
    <t>00044</t>
  </si>
  <si>
    <t>11215</t>
  </si>
  <si>
    <t>42680</t>
  </si>
  <si>
    <t>02072</t>
  </si>
  <si>
    <t>42859</t>
  </si>
  <si>
    <t>74LS393N CI</t>
  </si>
  <si>
    <t>15580</t>
  </si>
  <si>
    <t>42753</t>
  </si>
  <si>
    <t>74LS395AN CI</t>
  </si>
  <si>
    <t>42888</t>
  </si>
  <si>
    <t>74LS399N CI</t>
  </si>
  <si>
    <t>18622</t>
  </si>
  <si>
    <t>74LS51 CI</t>
  </si>
  <si>
    <t>43396</t>
  </si>
  <si>
    <t>42961</t>
  </si>
  <si>
    <t>74LS51C CI</t>
  </si>
  <si>
    <t>42523</t>
  </si>
  <si>
    <t>74LS51E CI</t>
  </si>
  <si>
    <t>15588</t>
  </si>
  <si>
    <t>74LS51N CI</t>
  </si>
  <si>
    <t>42778</t>
  </si>
  <si>
    <t>00014</t>
  </si>
  <si>
    <t>43213</t>
  </si>
  <si>
    <t>44544</t>
  </si>
  <si>
    <t>74LS51P CI</t>
  </si>
  <si>
    <t>44590</t>
  </si>
  <si>
    <t>74LS54P CI</t>
  </si>
  <si>
    <t>18663</t>
  </si>
  <si>
    <t>74LS55N CI</t>
  </si>
  <si>
    <t>44289</t>
  </si>
  <si>
    <t>74LS597N CI</t>
  </si>
  <si>
    <t>42870</t>
  </si>
  <si>
    <t>74LS598N CI</t>
  </si>
  <si>
    <t>43013</t>
  </si>
  <si>
    <t>74LS612N CI</t>
  </si>
  <si>
    <t>18667</t>
  </si>
  <si>
    <t>74LS629N CI</t>
  </si>
  <si>
    <t>01569</t>
  </si>
  <si>
    <t>74LS642 CI</t>
  </si>
  <si>
    <t>43153</t>
  </si>
  <si>
    <t>74LS646NT CI</t>
  </si>
  <si>
    <t>42717</t>
  </si>
  <si>
    <t>74LS669N CI</t>
  </si>
  <si>
    <t>43029</t>
  </si>
  <si>
    <t>74LS670 CI</t>
  </si>
  <si>
    <t>43031</t>
  </si>
  <si>
    <t>42876</t>
  </si>
  <si>
    <t>74LS670B1 CI</t>
  </si>
  <si>
    <t>42867</t>
  </si>
  <si>
    <t>74LS670E CI</t>
  </si>
  <si>
    <t>42874</t>
  </si>
  <si>
    <t>74LS670N CI</t>
  </si>
  <si>
    <t>13905</t>
  </si>
  <si>
    <t>13908</t>
  </si>
  <si>
    <t>01509</t>
  </si>
  <si>
    <t>74LS699 CI</t>
  </si>
  <si>
    <t>18618</t>
  </si>
  <si>
    <t>74LS92N CI</t>
  </si>
  <si>
    <t>22813</t>
  </si>
  <si>
    <t>74LS962N / DM86LS62 CI</t>
  </si>
  <si>
    <t>01670</t>
  </si>
  <si>
    <t>74S00 CI</t>
  </si>
  <si>
    <t>01703</t>
  </si>
  <si>
    <t>05831</t>
  </si>
  <si>
    <t>18664</t>
  </si>
  <si>
    <t>74S00N CI</t>
  </si>
  <si>
    <t>11099</t>
  </si>
  <si>
    <t>00692</t>
  </si>
  <si>
    <t>00665</t>
  </si>
  <si>
    <t>74S03 CI</t>
  </si>
  <si>
    <t>42575</t>
  </si>
  <si>
    <t>42566</t>
  </si>
  <si>
    <t>74S03E CI</t>
  </si>
  <si>
    <t>00668</t>
  </si>
  <si>
    <t>74S08 CI</t>
  </si>
  <si>
    <t>42971</t>
  </si>
  <si>
    <t>74S09N CI</t>
  </si>
  <si>
    <t>43580</t>
  </si>
  <si>
    <t>74S10N CI</t>
  </si>
  <si>
    <t>44535</t>
  </si>
  <si>
    <t>00696</t>
  </si>
  <si>
    <t>74S11 CI</t>
  </si>
  <si>
    <t>01534</t>
  </si>
  <si>
    <t>10597</t>
  </si>
  <si>
    <t>74S112AN CI</t>
  </si>
  <si>
    <t>18651</t>
  </si>
  <si>
    <t>74S11N CI</t>
  </si>
  <si>
    <t>18652</t>
  </si>
  <si>
    <t>00624</t>
  </si>
  <si>
    <t>74S138 CI</t>
  </si>
  <si>
    <t>00626</t>
  </si>
  <si>
    <t>74S139 CI</t>
  </si>
  <si>
    <t>20920</t>
  </si>
  <si>
    <t>74S139AN CI</t>
  </si>
  <si>
    <t>42481</t>
  </si>
  <si>
    <t>74S139E CI</t>
  </si>
  <si>
    <t>08281</t>
  </si>
  <si>
    <t>74S153 CI</t>
  </si>
  <si>
    <t>08282</t>
  </si>
  <si>
    <t>18711</t>
  </si>
  <si>
    <t>74S153N CI</t>
  </si>
  <si>
    <t>43016</t>
  </si>
  <si>
    <t>74S158E CI</t>
  </si>
  <si>
    <t>15798</t>
  </si>
  <si>
    <t>74S158N CI</t>
  </si>
  <si>
    <t>15810</t>
  </si>
  <si>
    <t>74S15N CI</t>
  </si>
  <si>
    <t>18670</t>
  </si>
  <si>
    <t>08733</t>
  </si>
  <si>
    <t>74S161 CI</t>
  </si>
  <si>
    <t>08591</t>
  </si>
  <si>
    <t>74S163 CI</t>
  </si>
  <si>
    <t>01690</t>
  </si>
  <si>
    <t>09302</t>
  </si>
  <si>
    <t>14391</t>
  </si>
  <si>
    <t>74S163N CI</t>
  </si>
  <si>
    <t>42729</t>
  </si>
  <si>
    <t>74S174E CI</t>
  </si>
  <si>
    <t>00636</t>
  </si>
  <si>
    <t>74S175 CI</t>
  </si>
  <si>
    <t>15831</t>
  </si>
  <si>
    <t>74S194 CI</t>
  </si>
  <si>
    <t>54127</t>
  </si>
  <si>
    <t>74S195 CI</t>
  </si>
  <si>
    <t>01693</t>
  </si>
  <si>
    <t>00478</t>
  </si>
  <si>
    <t>74S197 CI</t>
  </si>
  <si>
    <t>00697</t>
  </si>
  <si>
    <t>74S20 CI</t>
  </si>
  <si>
    <t>11134</t>
  </si>
  <si>
    <t>74S201 CI</t>
  </si>
  <si>
    <t>40579</t>
  </si>
  <si>
    <t>74S201N CI</t>
  </si>
  <si>
    <t>43412</t>
  </si>
  <si>
    <t>74S20E CI</t>
  </si>
  <si>
    <t>43394</t>
  </si>
  <si>
    <t>74S20N CI</t>
  </si>
  <si>
    <t>18715</t>
  </si>
  <si>
    <t>18758</t>
  </si>
  <si>
    <t>74S22N CI</t>
  </si>
  <si>
    <t>01694</t>
  </si>
  <si>
    <t>74S240 CI</t>
  </si>
  <si>
    <t>43620</t>
  </si>
  <si>
    <t>01725</t>
  </si>
  <si>
    <t>74S241 CI</t>
  </si>
  <si>
    <t>01720</t>
  </si>
  <si>
    <t>74S244 CI</t>
  </si>
  <si>
    <t>06558</t>
  </si>
  <si>
    <t>12117</t>
  </si>
  <si>
    <t>74S244N CI</t>
  </si>
  <si>
    <t>01584</t>
  </si>
  <si>
    <t>74S251 CI</t>
  </si>
  <si>
    <t>43133</t>
  </si>
  <si>
    <t>74S253N CI</t>
  </si>
  <si>
    <t>42573</t>
  </si>
  <si>
    <t>74S257E CI</t>
  </si>
  <si>
    <t>43159</t>
  </si>
  <si>
    <t>74S280E CI</t>
  </si>
  <si>
    <t>43308</t>
  </si>
  <si>
    <t>74S280N CI</t>
  </si>
  <si>
    <t>01726</t>
  </si>
  <si>
    <t>74S373 CI</t>
  </si>
  <si>
    <t>43309</t>
  </si>
  <si>
    <t>74S373N CI</t>
  </si>
  <si>
    <t>43351</t>
  </si>
  <si>
    <t>74S374N CI</t>
  </si>
  <si>
    <t>42758</t>
  </si>
  <si>
    <t>42751</t>
  </si>
  <si>
    <t>74S37N CI</t>
  </si>
  <si>
    <t>42766</t>
  </si>
  <si>
    <t>74S38N CI</t>
  </si>
  <si>
    <t>44529</t>
  </si>
  <si>
    <t>42741</t>
  </si>
  <si>
    <t>43338</t>
  </si>
  <si>
    <t>74S436N CI</t>
  </si>
  <si>
    <t>01681</t>
  </si>
  <si>
    <t>74S51 CI</t>
  </si>
  <si>
    <t>43014</t>
  </si>
  <si>
    <t>74S51E CI</t>
  </si>
  <si>
    <t>43041</t>
  </si>
  <si>
    <t>74S51N CI</t>
  </si>
  <si>
    <t>12875</t>
  </si>
  <si>
    <t>74S64E CI</t>
  </si>
  <si>
    <t>01682</t>
  </si>
  <si>
    <t>74S74 CI</t>
  </si>
  <si>
    <t>42735</t>
  </si>
  <si>
    <t>74S74N CI</t>
  </si>
  <si>
    <t>01712</t>
  </si>
  <si>
    <t>74S86 CI</t>
  </si>
  <si>
    <t>02763</t>
  </si>
  <si>
    <t>22774</t>
  </si>
  <si>
    <t>75003CC CI</t>
  </si>
  <si>
    <t>53746</t>
  </si>
  <si>
    <t>75107 CI</t>
  </si>
  <si>
    <t>42777</t>
  </si>
  <si>
    <t>75108AN CI</t>
  </si>
  <si>
    <t>43578</t>
  </si>
  <si>
    <t>75108N CI</t>
  </si>
  <si>
    <t>42578</t>
  </si>
  <si>
    <t>75110AN CI</t>
  </si>
  <si>
    <t>42579</t>
  </si>
  <si>
    <t>75113N CI</t>
  </si>
  <si>
    <t>42478</t>
  </si>
  <si>
    <t>21254</t>
  </si>
  <si>
    <t>75115N CI</t>
  </si>
  <si>
    <t>43573</t>
  </si>
  <si>
    <t>75140P CI</t>
  </si>
  <si>
    <t>30659</t>
  </si>
  <si>
    <t>75150CP CI DIP8</t>
  </si>
  <si>
    <t>44953</t>
  </si>
  <si>
    <t>75154N CI</t>
  </si>
  <si>
    <t>42469</t>
  </si>
  <si>
    <t>75157P CI</t>
  </si>
  <si>
    <t>41548</t>
  </si>
  <si>
    <t>75176AP CI</t>
  </si>
  <si>
    <t>26577</t>
  </si>
  <si>
    <t>75176BP CI</t>
  </si>
  <si>
    <t>42768</t>
  </si>
  <si>
    <t>75182J CI</t>
  </si>
  <si>
    <t>42577</t>
  </si>
  <si>
    <t>75182N CI</t>
  </si>
  <si>
    <t>43334</t>
  </si>
  <si>
    <t>75188N CI</t>
  </si>
  <si>
    <t>43210</t>
  </si>
  <si>
    <t>75189 CI</t>
  </si>
  <si>
    <t>44107</t>
  </si>
  <si>
    <t>75189A CI</t>
  </si>
  <si>
    <t>43336</t>
  </si>
  <si>
    <t>11173</t>
  </si>
  <si>
    <t>42576</t>
  </si>
  <si>
    <t>75450N CI</t>
  </si>
  <si>
    <t>14735</t>
  </si>
  <si>
    <t>75453BP CI</t>
  </si>
  <si>
    <t>50497</t>
  </si>
  <si>
    <t>75453N CI</t>
  </si>
  <si>
    <t>42567</t>
  </si>
  <si>
    <t>75454BP CI</t>
  </si>
  <si>
    <t>42568</t>
  </si>
  <si>
    <t>75461P CI</t>
  </si>
  <si>
    <t>42574</t>
  </si>
  <si>
    <t>75463N CI</t>
  </si>
  <si>
    <t>42571</t>
  </si>
  <si>
    <t>75463P CI</t>
  </si>
  <si>
    <t>20142</t>
  </si>
  <si>
    <t>75468 CI</t>
  </si>
  <si>
    <t>42761</t>
  </si>
  <si>
    <t>75471P CI</t>
  </si>
  <si>
    <t>44951</t>
  </si>
  <si>
    <t>75492N CI</t>
  </si>
  <si>
    <t>43360</t>
  </si>
  <si>
    <t>75C1406N CI</t>
  </si>
  <si>
    <t>18725</t>
  </si>
  <si>
    <t>75C189N CI</t>
  </si>
  <si>
    <t>55396</t>
  </si>
  <si>
    <t>75LBC176 CI</t>
  </si>
  <si>
    <t>13333</t>
  </si>
  <si>
    <t>75S110P CI</t>
  </si>
  <si>
    <t>18793</t>
  </si>
  <si>
    <t>7805 / UTC7805 REGULADOR</t>
  </si>
  <si>
    <t>HANGZHOU</t>
  </si>
  <si>
    <t>32983</t>
  </si>
  <si>
    <t>7805C REGULADOR</t>
  </si>
  <si>
    <t>45164</t>
  </si>
  <si>
    <t>7805CT REGULADOR</t>
  </si>
  <si>
    <t>41781</t>
  </si>
  <si>
    <t>7806CT REGULADOR</t>
  </si>
  <si>
    <t>06218</t>
  </si>
  <si>
    <t>7806CV REGULADOR</t>
  </si>
  <si>
    <t>06224</t>
  </si>
  <si>
    <t>41312</t>
  </si>
  <si>
    <t>7808 REGULADOR TO220</t>
  </si>
  <si>
    <t>SEMTECH</t>
  </si>
  <si>
    <t>51790</t>
  </si>
  <si>
    <t>7808CT REGULADOR</t>
  </si>
  <si>
    <t>59669</t>
  </si>
  <si>
    <t>56797</t>
  </si>
  <si>
    <t>7808CV REGULADOR</t>
  </si>
  <si>
    <t>60413</t>
  </si>
  <si>
    <t>49640</t>
  </si>
  <si>
    <t>7809 REGULADOR</t>
  </si>
  <si>
    <t>32908</t>
  </si>
  <si>
    <t>56479</t>
  </si>
  <si>
    <t>7809CV REGULADOR</t>
  </si>
  <si>
    <t>18702</t>
  </si>
  <si>
    <t>7809T/BA17809 REGULADOR ISOLADO</t>
  </si>
  <si>
    <t>57309</t>
  </si>
  <si>
    <t>7812C REGULADOR</t>
  </si>
  <si>
    <t>45200</t>
  </si>
  <si>
    <t>7812CT REGULADOR</t>
  </si>
  <si>
    <t>56838</t>
  </si>
  <si>
    <t>7812CV REGULADOR</t>
  </si>
  <si>
    <t>HG</t>
  </si>
  <si>
    <t>31920</t>
  </si>
  <si>
    <t>25765</t>
  </si>
  <si>
    <t>45199</t>
  </si>
  <si>
    <t>57267</t>
  </si>
  <si>
    <t>7812PI REGULADOR</t>
  </si>
  <si>
    <t>KIA</t>
  </si>
  <si>
    <t>50017</t>
  </si>
  <si>
    <t>7815CV REGULADOR</t>
  </si>
  <si>
    <t>47051</t>
  </si>
  <si>
    <t>7824A REGULADOR</t>
  </si>
  <si>
    <t>05064</t>
  </si>
  <si>
    <t>7824AHF REGULADOR ISOLADO</t>
  </si>
  <si>
    <t>19147</t>
  </si>
  <si>
    <t>7824CT REGULADOR</t>
  </si>
  <si>
    <t>28324</t>
  </si>
  <si>
    <t>78L05 REGULADOR TO92</t>
  </si>
  <si>
    <t>58952</t>
  </si>
  <si>
    <t>LGE</t>
  </si>
  <si>
    <t>55842</t>
  </si>
  <si>
    <t>56835</t>
  </si>
  <si>
    <t>78L05ACP REGULADOR TO92</t>
  </si>
  <si>
    <t>20839</t>
  </si>
  <si>
    <t>78L05ACZ REGULADOR TO92</t>
  </si>
  <si>
    <t>47480</t>
  </si>
  <si>
    <t>78L05ACZM REGULADOR TO92</t>
  </si>
  <si>
    <t>46283</t>
  </si>
  <si>
    <t>78L08 REGULADOR TO92</t>
  </si>
  <si>
    <t>24030</t>
  </si>
  <si>
    <t>78L09ACZ REGULADOR</t>
  </si>
  <si>
    <t>06253</t>
  </si>
  <si>
    <t>78L12A REGULADOR</t>
  </si>
  <si>
    <t>18128</t>
  </si>
  <si>
    <t>78L12ABP REGULADOR</t>
  </si>
  <si>
    <t>42260</t>
  </si>
  <si>
    <t>78L15 REGULADOR TO92</t>
  </si>
  <si>
    <t>07838</t>
  </si>
  <si>
    <t>78L86A REGULADOR</t>
  </si>
  <si>
    <t>22466</t>
  </si>
  <si>
    <t>78M24BT REGULADOR</t>
  </si>
  <si>
    <t>37177</t>
  </si>
  <si>
    <t>7905 REGULADOR</t>
  </si>
  <si>
    <t>15248</t>
  </si>
  <si>
    <t>02838</t>
  </si>
  <si>
    <t>7905 REGULADOR CHAPA FINA</t>
  </si>
  <si>
    <t>40893</t>
  </si>
  <si>
    <t>7905BTG REGULADOR</t>
  </si>
  <si>
    <t>40894</t>
  </si>
  <si>
    <t>7905CV REGULADOR</t>
  </si>
  <si>
    <t>41282</t>
  </si>
  <si>
    <t>7906C REGULADOR</t>
  </si>
  <si>
    <t>41368</t>
  </si>
  <si>
    <t>7906CV REGULADOR</t>
  </si>
  <si>
    <t>40273</t>
  </si>
  <si>
    <t>7908 (IL7908C) REGULADOR TO220</t>
  </si>
  <si>
    <t>06235</t>
  </si>
  <si>
    <t>7908ACV REGULADOR</t>
  </si>
  <si>
    <t>21074</t>
  </si>
  <si>
    <t>7908C REGULADOR</t>
  </si>
  <si>
    <t>18520</t>
  </si>
  <si>
    <t>7908CV REGULADOR</t>
  </si>
  <si>
    <t>50101</t>
  </si>
  <si>
    <t>7915CT REGULADOR</t>
  </si>
  <si>
    <t>04420</t>
  </si>
  <si>
    <t>7915CV REGULADOR</t>
  </si>
  <si>
    <t>27567</t>
  </si>
  <si>
    <t>7918CV REGULADOR</t>
  </si>
  <si>
    <t>27566</t>
  </si>
  <si>
    <t>7924CV REGULADOR</t>
  </si>
  <si>
    <t>24472</t>
  </si>
  <si>
    <t>79L024P REGULADOR</t>
  </si>
  <si>
    <t>17011</t>
  </si>
  <si>
    <t>79L12 REGULADOR</t>
  </si>
  <si>
    <t>24478</t>
  </si>
  <si>
    <t>79L12ACZ REGULADOR TO92</t>
  </si>
  <si>
    <t>54541</t>
  </si>
  <si>
    <t>79L24A REGULADOR</t>
  </si>
  <si>
    <t>JRC</t>
  </si>
  <si>
    <t>53220</t>
  </si>
  <si>
    <t>79L24ABP REGULADOR</t>
  </si>
  <si>
    <t>20838</t>
  </si>
  <si>
    <t>79L24ACP REGULADOR</t>
  </si>
  <si>
    <t>22468</t>
  </si>
  <si>
    <t>79M15TU REGULADOR</t>
  </si>
  <si>
    <t>17345</t>
  </si>
  <si>
    <t>8031AH CI</t>
  </si>
  <si>
    <t>02909</t>
  </si>
  <si>
    <t>17045</t>
  </si>
  <si>
    <t>8039/TM8039P CI</t>
  </si>
  <si>
    <t>00259</t>
  </si>
  <si>
    <t>8039HLC CI</t>
  </si>
  <si>
    <t>44838</t>
  </si>
  <si>
    <t>8041A CI</t>
  </si>
  <si>
    <t>09649</t>
  </si>
  <si>
    <t>8041C CI</t>
  </si>
  <si>
    <t>23981</t>
  </si>
  <si>
    <t>8042AHP CI</t>
  </si>
  <si>
    <t>07518</t>
  </si>
  <si>
    <t>8080A CI</t>
  </si>
  <si>
    <t>15546</t>
  </si>
  <si>
    <t>8085AP CI</t>
  </si>
  <si>
    <t>12159</t>
  </si>
  <si>
    <t>12236</t>
  </si>
  <si>
    <t>8098 CI</t>
  </si>
  <si>
    <t>19484</t>
  </si>
  <si>
    <t>80C188XL-12 CI</t>
  </si>
  <si>
    <t>02389</t>
  </si>
  <si>
    <t>80C31 16CA CI</t>
  </si>
  <si>
    <t>TEMIC</t>
  </si>
  <si>
    <t>14123</t>
  </si>
  <si>
    <t>80C31-12CA CI</t>
  </si>
  <si>
    <t>15083</t>
  </si>
  <si>
    <t>80C31-16CA CI</t>
  </si>
  <si>
    <t>49083</t>
  </si>
  <si>
    <t>80C31BH CI</t>
  </si>
  <si>
    <t>53797</t>
  </si>
  <si>
    <t>80C31X2BN CI</t>
  </si>
  <si>
    <t>06288</t>
  </si>
  <si>
    <t>80C35AP CI</t>
  </si>
  <si>
    <t>16752</t>
  </si>
  <si>
    <t>80C35C CI</t>
  </si>
  <si>
    <t>23982</t>
  </si>
  <si>
    <t>80C42C CI</t>
  </si>
  <si>
    <t>02853</t>
  </si>
  <si>
    <t>80C49-205A CI</t>
  </si>
  <si>
    <t>DAEWOO</t>
  </si>
  <si>
    <t>07057</t>
  </si>
  <si>
    <t>80C49P CI</t>
  </si>
  <si>
    <t>09608</t>
  </si>
  <si>
    <t>80C49PL-126 CI</t>
  </si>
  <si>
    <t>05711</t>
  </si>
  <si>
    <t>80C51FA-1 CI</t>
  </si>
  <si>
    <t>02107</t>
  </si>
  <si>
    <t>80CL31HFP CI</t>
  </si>
  <si>
    <t>07166</t>
  </si>
  <si>
    <t>8116H CI</t>
  </si>
  <si>
    <t>20756</t>
  </si>
  <si>
    <t>81C1102 CI</t>
  </si>
  <si>
    <t>HYNIX</t>
  </si>
  <si>
    <t>15905</t>
  </si>
  <si>
    <t>81C55-5 CI</t>
  </si>
  <si>
    <t>14065</t>
  </si>
  <si>
    <t>81C78A-35P CI</t>
  </si>
  <si>
    <t>14091</t>
  </si>
  <si>
    <t>81LS97AN CI</t>
  </si>
  <si>
    <t>06468</t>
  </si>
  <si>
    <t>8203-1 CI</t>
  </si>
  <si>
    <t>03058</t>
  </si>
  <si>
    <t>82230-2 CI</t>
  </si>
  <si>
    <t>48447</t>
  </si>
  <si>
    <t>8223AP CI</t>
  </si>
  <si>
    <t>10276</t>
  </si>
  <si>
    <t>8224N CI</t>
  </si>
  <si>
    <t>10857</t>
  </si>
  <si>
    <t>8228 CI</t>
  </si>
  <si>
    <t>10670</t>
  </si>
  <si>
    <t>8228N CI</t>
  </si>
  <si>
    <t>12044</t>
  </si>
  <si>
    <t>8237A-5 CI</t>
  </si>
  <si>
    <t>02823</t>
  </si>
  <si>
    <t>08082</t>
  </si>
  <si>
    <t>8243HC CI</t>
  </si>
  <si>
    <t>02834</t>
  </si>
  <si>
    <t>82530 CI</t>
  </si>
  <si>
    <t>15527</t>
  </si>
  <si>
    <t>82530-6 CI</t>
  </si>
  <si>
    <t>02896</t>
  </si>
  <si>
    <t>8253-5 CI</t>
  </si>
  <si>
    <t>IC</t>
  </si>
  <si>
    <t>07574</t>
  </si>
  <si>
    <t>8254-2 CI</t>
  </si>
  <si>
    <t>15431</t>
  </si>
  <si>
    <t>8257-5 CI</t>
  </si>
  <si>
    <t>06490</t>
  </si>
  <si>
    <t>8257C-5 CI</t>
  </si>
  <si>
    <t>13339</t>
  </si>
  <si>
    <t>10390</t>
  </si>
  <si>
    <t>8257P-5 CI</t>
  </si>
  <si>
    <t>16032</t>
  </si>
  <si>
    <t>8259A CI</t>
  </si>
  <si>
    <t>10884</t>
  </si>
  <si>
    <t>8264A-10 CI</t>
  </si>
  <si>
    <t>06349</t>
  </si>
  <si>
    <t>8272A CI</t>
  </si>
  <si>
    <t>10885</t>
  </si>
  <si>
    <t>16186</t>
  </si>
  <si>
    <t>8274 CI</t>
  </si>
  <si>
    <t>10748</t>
  </si>
  <si>
    <t>8275 CI</t>
  </si>
  <si>
    <t>07435</t>
  </si>
  <si>
    <t>8276 CI</t>
  </si>
  <si>
    <t>02269</t>
  </si>
  <si>
    <t>8283 CI</t>
  </si>
  <si>
    <t>11624</t>
  </si>
  <si>
    <t>8284A-1 CI</t>
  </si>
  <si>
    <t>09288</t>
  </si>
  <si>
    <t>8288 CI</t>
  </si>
  <si>
    <t>07930</t>
  </si>
  <si>
    <t>8288AE CI</t>
  </si>
  <si>
    <t>10836</t>
  </si>
  <si>
    <t>8292 CI</t>
  </si>
  <si>
    <t>16743</t>
  </si>
  <si>
    <t>82C37A-5 CI</t>
  </si>
  <si>
    <t>44201</t>
  </si>
  <si>
    <t>82C37AP-5 CI</t>
  </si>
  <si>
    <t>00310</t>
  </si>
  <si>
    <t>82C43C CI</t>
  </si>
  <si>
    <t>02207</t>
  </si>
  <si>
    <t>82C501AD CI</t>
  </si>
  <si>
    <t>24280</t>
  </si>
  <si>
    <t>82S09F CI</t>
  </si>
  <si>
    <t>10886</t>
  </si>
  <si>
    <t>82S137F CI</t>
  </si>
  <si>
    <t>09158</t>
  </si>
  <si>
    <t>8304 CI</t>
  </si>
  <si>
    <t>08031</t>
  </si>
  <si>
    <t>8391AN CI</t>
  </si>
  <si>
    <t>17882</t>
  </si>
  <si>
    <t>8392AN CI</t>
  </si>
  <si>
    <t>05333</t>
  </si>
  <si>
    <t>83C51FA CI</t>
  </si>
  <si>
    <t>07561</t>
  </si>
  <si>
    <t>8464-10 CI</t>
  </si>
  <si>
    <t>43605</t>
  </si>
  <si>
    <t>8464A-10L CI</t>
  </si>
  <si>
    <t>43632</t>
  </si>
  <si>
    <t>8464A-15C CI</t>
  </si>
  <si>
    <t>44322</t>
  </si>
  <si>
    <t>8464A-15L CI</t>
  </si>
  <si>
    <t>52374</t>
  </si>
  <si>
    <t>07551</t>
  </si>
  <si>
    <t>8464A-80 CI</t>
  </si>
  <si>
    <t>FUJI</t>
  </si>
  <si>
    <t>17407</t>
  </si>
  <si>
    <t>85C220-66 CI</t>
  </si>
  <si>
    <t>07455</t>
  </si>
  <si>
    <t>8742 CI</t>
  </si>
  <si>
    <t>02782</t>
  </si>
  <si>
    <t>8748HD CI</t>
  </si>
  <si>
    <t>21914</t>
  </si>
  <si>
    <t>8749HDL CI</t>
  </si>
  <si>
    <t>09771</t>
  </si>
  <si>
    <t>8751H CI</t>
  </si>
  <si>
    <t>05584</t>
  </si>
  <si>
    <t>8752-34 CI CER.</t>
  </si>
  <si>
    <t>02833</t>
  </si>
  <si>
    <t>8755A CI</t>
  </si>
  <si>
    <t>INTERSIL</t>
  </si>
  <si>
    <t>45723</t>
  </si>
  <si>
    <t>87C257-200 CI</t>
  </si>
  <si>
    <t>10285</t>
  </si>
  <si>
    <t>87C380AER CI</t>
  </si>
  <si>
    <t>44424</t>
  </si>
  <si>
    <t>87C51 CI</t>
  </si>
  <si>
    <t>15963</t>
  </si>
  <si>
    <t>87C511 CI</t>
  </si>
  <si>
    <t>55394</t>
  </si>
  <si>
    <t>87C51FA CI</t>
  </si>
  <si>
    <t>06135</t>
  </si>
  <si>
    <t>87C51RC+4N CI</t>
  </si>
  <si>
    <t>18220</t>
  </si>
  <si>
    <t>87C51RC2MCA CI</t>
  </si>
  <si>
    <t>18282</t>
  </si>
  <si>
    <t>08786</t>
  </si>
  <si>
    <t>24257</t>
  </si>
  <si>
    <t>87C51X2BN CI</t>
  </si>
  <si>
    <t>07504</t>
  </si>
  <si>
    <t>87C52UBPN CI</t>
  </si>
  <si>
    <t>23447</t>
  </si>
  <si>
    <t>87CH20F2013 CI</t>
  </si>
  <si>
    <t>09642</t>
  </si>
  <si>
    <t>87CH46N CI</t>
  </si>
  <si>
    <t>18402</t>
  </si>
  <si>
    <t>87LPC760BN CI</t>
  </si>
  <si>
    <t>16534</t>
  </si>
  <si>
    <t>87LPC761B CI</t>
  </si>
  <si>
    <t>08727</t>
  </si>
  <si>
    <t>8921 CI</t>
  </si>
  <si>
    <t>07970</t>
  </si>
  <si>
    <t>8T37N CI</t>
  </si>
  <si>
    <t>02783</t>
  </si>
  <si>
    <t>8X305NA CI</t>
  </si>
  <si>
    <t>07497</t>
  </si>
  <si>
    <t>90100-003 CI</t>
  </si>
  <si>
    <t>07521</t>
  </si>
  <si>
    <t>08831</t>
  </si>
  <si>
    <t>9014 CI</t>
  </si>
  <si>
    <t>18100</t>
  </si>
  <si>
    <t>9110DJ CI</t>
  </si>
  <si>
    <t>01013</t>
  </si>
  <si>
    <t>9110DJ CI 7PINOS</t>
  </si>
  <si>
    <t>SILICON</t>
  </si>
  <si>
    <t>09122</t>
  </si>
  <si>
    <t>914C151-X2 CI</t>
  </si>
  <si>
    <t>08204</t>
  </si>
  <si>
    <t>9151P CI</t>
  </si>
  <si>
    <t>07955</t>
  </si>
  <si>
    <t>916C202 CI</t>
  </si>
  <si>
    <t>07618</t>
  </si>
  <si>
    <t>916C471 CI</t>
  </si>
  <si>
    <t>08730</t>
  </si>
  <si>
    <t>9201 CI</t>
  </si>
  <si>
    <t>01036</t>
  </si>
  <si>
    <t>9340P CI</t>
  </si>
  <si>
    <t>07605</t>
  </si>
  <si>
    <t>93422PC CI</t>
  </si>
  <si>
    <t>10822</t>
  </si>
  <si>
    <t>936DC CI</t>
  </si>
  <si>
    <t>06670</t>
  </si>
  <si>
    <t>93C06N CI</t>
  </si>
  <si>
    <t>07651</t>
  </si>
  <si>
    <t>93C465-1 CI</t>
  </si>
  <si>
    <t>22520</t>
  </si>
  <si>
    <t>93C56N CI</t>
  </si>
  <si>
    <t>09958</t>
  </si>
  <si>
    <t>93C56P CI</t>
  </si>
  <si>
    <t>22278</t>
  </si>
  <si>
    <t>93C66BN-6 CI</t>
  </si>
  <si>
    <t>54867</t>
  </si>
  <si>
    <t>93L422A CI</t>
  </si>
  <si>
    <t>CYPRESS</t>
  </si>
  <si>
    <t>25855</t>
  </si>
  <si>
    <t>93L422ADC 25 CI</t>
  </si>
  <si>
    <t>23324</t>
  </si>
  <si>
    <t>93L422APC CI</t>
  </si>
  <si>
    <t>06602</t>
  </si>
  <si>
    <t>93L422DC CI</t>
  </si>
  <si>
    <t>43891</t>
  </si>
  <si>
    <t>93L425DC CI</t>
  </si>
  <si>
    <t>45197</t>
  </si>
  <si>
    <t>93LC86-I/P CI</t>
  </si>
  <si>
    <t>08731</t>
  </si>
  <si>
    <t>9800510-00 CI</t>
  </si>
  <si>
    <t>07940</t>
  </si>
  <si>
    <t>9938 CI</t>
  </si>
  <si>
    <t>YAMAHA</t>
  </si>
  <si>
    <t>42739</t>
  </si>
  <si>
    <t>A1502 CI</t>
  </si>
  <si>
    <t>46324</t>
  </si>
  <si>
    <t>A290021T-70F CI</t>
  </si>
  <si>
    <t>AMIC</t>
  </si>
  <si>
    <t>40313</t>
  </si>
  <si>
    <t>A29010-70 CI</t>
  </si>
  <si>
    <t>41740</t>
  </si>
  <si>
    <t>A3515EUA CI</t>
  </si>
  <si>
    <t>ALLEGRO</t>
  </si>
  <si>
    <t>31967</t>
  </si>
  <si>
    <t>A3972SBT CI</t>
  </si>
  <si>
    <t>18317</t>
  </si>
  <si>
    <t>AD1403N CI</t>
  </si>
  <si>
    <t>ANALOG DEVICES</t>
  </si>
  <si>
    <t>43185</t>
  </si>
  <si>
    <t>AD162 CI</t>
  </si>
  <si>
    <t>45557</t>
  </si>
  <si>
    <t>AD1674JN CI</t>
  </si>
  <si>
    <t>AD</t>
  </si>
  <si>
    <t>46290</t>
  </si>
  <si>
    <t>AD1674KNZ CI</t>
  </si>
  <si>
    <t>45836</t>
  </si>
  <si>
    <t>AD558KN CI</t>
  </si>
  <si>
    <t>45638</t>
  </si>
  <si>
    <t>AD573KN CI</t>
  </si>
  <si>
    <t>45529</t>
  </si>
  <si>
    <t>AD581JH CI METALICO</t>
  </si>
  <si>
    <t>20738</t>
  </si>
  <si>
    <t>AD584SH CI</t>
  </si>
  <si>
    <t>24055</t>
  </si>
  <si>
    <t>AD706J CI</t>
  </si>
  <si>
    <t>38956</t>
  </si>
  <si>
    <t>AD7524J CI</t>
  </si>
  <si>
    <t>15892</t>
  </si>
  <si>
    <t>AD7528CN (TLC) CI</t>
  </si>
  <si>
    <t>15891</t>
  </si>
  <si>
    <t>AD7528JN CI</t>
  </si>
  <si>
    <t>12269</t>
  </si>
  <si>
    <t>AD7574JN CI</t>
  </si>
  <si>
    <t>18190</t>
  </si>
  <si>
    <t>MAXIM</t>
  </si>
  <si>
    <t>44064</t>
  </si>
  <si>
    <t>AD7579JN CI</t>
  </si>
  <si>
    <t>24366</t>
  </si>
  <si>
    <t>AD7714AN5 CI</t>
  </si>
  <si>
    <t>41912</t>
  </si>
  <si>
    <t>AD7829BN CI</t>
  </si>
  <si>
    <t>59303</t>
  </si>
  <si>
    <t>AD8232ACPZ-WP</t>
  </si>
  <si>
    <t>18742</t>
  </si>
  <si>
    <t>ADC0820CCN CI</t>
  </si>
  <si>
    <t>17141</t>
  </si>
  <si>
    <t>ADC08831IN CI DIP8</t>
  </si>
  <si>
    <t>03534</t>
  </si>
  <si>
    <t>ADC08832JN CI</t>
  </si>
  <si>
    <t>01273</t>
  </si>
  <si>
    <t>ADC10732CIN CI</t>
  </si>
  <si>
    <t>01290</t>
  </si>
  <si>
    <t>ADC1205CCJ 1 CI CER</t>
  </si>
  <si>
    <t>13043</t>
  </si>
  <si>
    <t>ADC1241CIJ CI</t>
  </si>
  <si>
    <t>52421</t>
  </si>
  <si>
    <t>ADG201AKN CI</t>
  </si>
  <si>
    <t>17280</t>
  </si>
  <si>
    <t>ADM233LJN CI</t>
  </si>
  <si>
    <t>47433</t>
  </si>
  <si>
    <t>ADM485JN CI</t>
  </si>
  <si>
    <t>45456</t>
  </si>
  <si>
    <t>10787</t>
  </si>
  <si>
    <t>ADV476 KN50E CI</t>
  </si>
  <si>
    <t>56140</t>
  </si>
  <si>
    <t>ADV7180KCP32Z-RLDKR-ND CI</t>
  </si>
  <si>
    <t>44448</t>
  </si>
  <si>
    <t>AE907 CI</t>
  </si>
  <si>
    <t>06380</t>
  </si>
  <si>
    <t>09604</t>
  </si>
  <si>
    <t>AG-010-01 CI</t>
  </si>
  <si>
    <t>07633</t>
  </si>
  <si>
    <t>AM21L41-12 CI</t>
  </si>
  <si>
    <t>10515</t>
  </si>
  <si>
    <t>AM21L41CDCB CI</t>
  </si>
  <si>
    <t>01238</t>
  </si>
  <si>
    <t>AM26LS29 CI</t>
  </si>
  <si>
    <t>07941</t>
  </si>
  <si>
    <t>AM26S02 CI</t>
  </si>
  <si>
    <t>15399</t>
  </si>
  <si>
    <t>AM27LS00PC CI</t>
  </si>
  <si>
    <t>02585</t>
  </si>
  <si>
    <t>AM2964BCP CI</t>
  </si>
  <si>
    <t>10859</t>
  </si>
  <si>
    <t>AM29823DC CI</t>
  </si>
  <si>
    <t>09110</t>
  </si>
  <si>
    <t>AM29833J CI</t>
  </si>
  <si>
    <t>40469</t>
  </si>
  <si>
    <t>AM29F010-120PC CI</t>
  </si>
  <si>
    <t>04658</t>
  </si>
  <si>
    <t>AM7201-50 CI</t>
  </si>
  <si>
    <t>02153</t>
  </si>
  <si>
    <t>AM7910E CI</t>
  </si>
  <si>
    <t>MATSUSHITA</t>
  </si>
  <si>
    <t>10826</t>
  </si>
  <si>
    <t>AM8530H-4PC CI</t>
  </si>
  <si>
    <t>04279</t>
  </si>
  <si>
    <t>AM85C30-8 CI DIP</t>
  </si>
  <si>
    <t>07657</t>
  </si>
  <si>
    <t>AM9111CPC CI</t>
  </si>
  <si>
    <t>17734</t>
  </si>
  <si>
    <t>AM91L50-25 CI</t>
  </si>
  <si>
    <t>43545</t>
  </si>
  <si>
    <t>AMI8617HBH CI</t>
  </si>
  <si>
    <t>44368</t>
  </si>
  <si>
    <t>AMI8620GAD CI</t>
  </si>
  <si>
    <t>AMI</t>
  </si>
  <si>
    <t>11617</t>
  </si>
  <si>
    <t>AN6873 CI</t>
  </si>
  <si>
    <t>07458</t>
  </si>
  <si>
    <t>PANASONIC</t>
  </si>
  <si>
    <t>05117</t>
  </si>
  <si>
    <t>APC2020B CI</t>
  </si>
  <si>
    <t>44492</t>
  </si>
  <si>
    <t>59375</t>
  </si>
  <si>
    <t>AQV251 CI</t>
  </si>
  <si>
    <t>23236</t>
  </si>
  <si>
    <t>AS2533 CI</t>
  </si>
  <si>
    <t>THESYS</t>
  </si>
  <si>
    <t>59399</t>
  </si>
  <si>
    <t>AS7C256-20PC CI</t>
  </si>
  <si>
    <t>ALLIANCE</t>
  </si>
  <si>
    <t>49032</t>
  </si>
  <si>
    <t>AT24C02 CI</t>
  </si>
  <si>
    <t>49024</t>
  </si>
  <si>
    <t>49134</t>
  </si>
  <si>
    <t>07387</t>
  </si>
  <si>
    <t>AT24C08API CI 2,7</t>
  </si>
  <si>
    <t>21967</t>
  </si>
  <si>
    <t>AT24C08PC CI</t>
  </si>
  <si>
    <t>45484</t>
  </si>
  <si>
    <t>AT24C16A CI</t>
  </si>
  <si>
    <t>01139</t>
  </si>
  <si>
    <t>AT24LC08BI/P CI</t>
  </si>
  <si>
    <t>47971</t>
  </si>
  <si>
    <t>AT27C512R-70PU CI</t>
  </si>
  <si>
    <t>05628</t>
  </si>
  <si>
    <t>AT28BU256 20 CI</t>
  </si>
  <si>
    <t>43417</t>
  </si>
  <si>
    <t>AT28C64 20PC CI</t>
  </si>
  <si>
    <t>40860</t>
  </si>
  <si>
    <t>AT28C64 25PC CI</t>
  </si>
  <si>
    <t>56693</t>
  </si>
  <si>
    <t>AT28C64E 20PC CI</t>
  </si>
  <si>
    <t>26681</t>
  </si>
  <si>
    <t>AT28C64E 20PI CI</t>
  </si>
  <si>
    <t>59377</t>
  </si>
  <si>
    <t>AT29C010A 12PC CI</t>
  </si>
  <si>
    <t>48381</t>
  </si>
  <si>
    <t>AT29C040A-12PC CI</t>
  </si>
  <si>
    <t>52470</t>
  </si>
  <si>
    <t>AT45DB161B CNC CI</t>
  </si>
  <si>
    <t>09055</t>
  </si>
  <si>
    <t>AT49F040-90 CI</t>
  </si>
  <si>
    <t>02196</t>
  </si>
  <si>
    <t>AT59C11 CI</t>
  </si>
  <si>
    <t>09150</t>
  </si>
  <si>
    <t>AT89C1051 12PC CI</t>
  </si>
  <si>
    <t>47020</t>
  </si>
  <si>
    <t>AT89C51-24PI CI</t>
  </si>
  <si>
    <t>47953</t>
  </si>
  <si>
    <t>AT89C51ED2-3CS1M CI</t>
  </si>
  <si>
    <t>59695</t>
  </si>
  <si>
    <t>AT89C52 24PU CI</t>
  </si>
  <si>
    <t>34462</t>
  </si>
  <si>
    <t>59672</t>
  </si>
  <si>
    <t>AT89C55WD 24PU CI</t>
  </si>
  <si>
    <t>18296</t>
  </si>
  <si>
    <t>AT89S51 24PC CI</t>
  </si>
  <si>
    <t>44969</t>
  </si>
  <si>
    <t>AT89S8252 24PI CI</t>
  </si>
  <si>
    <t>58256</t>
  </si>
  <si>
    <t>AT89S8253 24PU CI</t>
  </si>
  <si>
    <t>23521</t>
  </si>
  <si>
    <t>AT90S2313-10PC CI</t>
  </si>
  <si>
    <t>15465</t>
  </si>
  <si>
    <t>AT90S8515-8PC CI</t>
  </si>
  <si>
    <t>13037</t>
  </si>
  <si>
    <t>AT93C56-10PI2,7 CI</t>
  </si>
  <si>
    <t>11155</t>
  </si>
  <si>
    <t>ATF16V8B-15PC CI</t>
  </si>
  <si>
    <t>55402</t>
  </si>
  <si>
    <t>ATF16V8BQL-15PC CI</t>
  </si>
  <si>
    <t>31656</t>
  </si>
  <si>
    <t>ATMEGA168A-PU CI</t>
  </si>
  <si>
    <t>54305</t>
  </si>
  <si>
    <t>ATMEGA16A-AU CI</t>
  </si>
  <si>
    <t>17238</t>
  </si>
  <si>
    <t>ATMEGA16L-8PU CI</t>
  </si>
  <si>
    <t>37191</t>
  </si>
  <si>
    <t>ATMEGA328P-PU CI</t>
  </si>
  <si>
    <t>46460</t>
  </si>
  <si>
    <t>ATMEGA8515-16PU CI</t>
  </si>
  <si>
    <t>11585</t>
  </si>
  <si>
    <t>ATMEGA8L-8PU CI</t>
  </si>
  <si>
    <t>03427</t>
  </si>
  <si>
    <t>ATTINY13-20PU CI</t>
  </si>
  <si>
    <t>40988</t>
  </si>
  <si>
    <t>ATTINY13A-PU CI</t>
  </si>
  <si>
    <t>40117</t>
  </si>
  <si>
    <t>AVS1ACP08 CI</t>
  </si>
  <si>
    <t>10448</t>
  </si>
  <si>
    <t>AY38912 CI</t>
  </si>
  <si>
    <t>11348</t>
  </si>
  <si>
    <t>BA10339 CI</t>
  </si>
  <si>
    <t>03576</t>
  </si>
  <si>
    <t>BA1404 CI</t>
  </si>
  <si>
    <t>48372</t>
  </si>
  <si>
    <t>BA3162 CI</t>
  </si>
  <si>
    <t>11799</t>
  </si>
  <si>
    <t>BA3416BL CI</t>
  </si>
  <si>
    <t>06881</t>
  </si>
  <si>
    <t>PHILCO</t>
  </si>
  <si>
    <t>07460</t>
  </si>
  <si>
    <t>00799</t>
  </si>
  <si>
    <t>BA3812L CI</t>
  </si>
  <si>
    <t>45563</t>
  </si>
  <si>
    <t>01470</t>
  </si>
  <si>
    <t>BA5406 DIODO</t>
  </si>
  <si>
    <t>06400</t>
  </si>
  <si>
    <t>BA6209 CI</t>
  </si>
  <si>
    <t>41873</t>
  </si>
  <si>
    <t>BA6219B CI</t>
  </si>
  <si>
    <t>07649</t>
  </si>
  <si>
    <t>BA7252S CI</t>
  </si>
  <si>
    <t>11342</t>
  </si>
  <si>
    <t>BA7765AS CI</t>
  </si>
  <si>
    <t>60538</t>
  </si>
  <si>
    <t>BA823 CI</t>
  </si>
  <si>
    <t>09668</t>
  </si>
  <si>
    <t>BIT3105 CI</t>
  </si>
  <si>
    <t>IC TEK</t>
  </si>
  <si>
    <t>51254</t>
  </si>
  <si>
    <t>BP2833D CI</t>
  </si>
  <si>
    <t>57084</t>
  </si>
  <si>
    <t>BP2857D CI</t>
  </si>
  <si>
    <t>BDS</t>
  </si>
  <si>
    <t>03630</t>
  </si>
  <si>
    <t>BP5313A CI</t>
  </si>
  <si>
    <t>21924</t>
  </si>
  <si>
    <t>BQ3285P CI</t>
  </si>
  <si>
    <t>BENCHMARQ</t>
  </si>
  <si>
    <t>15974</t>
  </si>
  <si>
    <t>BQ3287MT CI</t>
  </si>
  <si>
    <t>41470</t>
  </si>
  <si>
    <t>BQ4287MT CI</t>
  </si>
  <si>
    <t>24907</t>
  </si>
  <si>
    <t>BST443P CI TO252-5-1</t>
  </si>
  <si>
    <t>INFINEON</t>
  </si>
  <si>
    <t>44247</t>
  </si>
  <si>
    <t>BUZZER 30V 30MM S/OSCILADOR</t>
  </si>
  <si>
    <t>VASTPOWER</t>
  </si>
  <si>
    <t>07532</t>
  </si>
  <si>
    <t>C1490HA CI</t>
  </si>
  <si>
    <t>11458</t>
  </si>
  <si>
    <t>C4570HA CI</t>
  </si>
  <si>
    <t>14255</t>
  </si>
  <si>
    <t>CA1191E CI</t>
  </si>
  <si>
    <t>13419</t>
  </si>
  <si>
    <t>CA2111AE CI</t>
  </si>
  <si>
    <t>44562</t>
  </si>
  <si>
    <t>CA3065E CI</t>
  </si>
  <si>
    <t>44298</t>
  </si>
  <si>
    <t>CA3083 CI</t>
  </si>
  <si>
    <t>16452</t>
  </si>
  <si>
    <t>CA3130E CI</t>
  </si>
  <si>
    <t>24717</t>
  </si>
  <si>
    <t>CA3130EZ CI</t>
  </si>
  <si>
    <t>54930</t>
  </si>
  <si>
    <t>CD22204E CI</t>
  </si>
  <si>
    <t>07581</t>
  </si>
  <si>
    <t>CD22301E CI</t>
  </si>
  <si>
    <t>41300</t>
  </si>
  <si>
    <t>CD40100BE CI</t>
  </si>
  <si>
    <t>08147</t>
  </si>
  <si>
    <t>CD40101BE CI</t>
  </si>
  <si>
    <t>23794</t>
  </si>
  <si>
    <t>CD40102BE CI</t>
  </si>
  <si>
    <t>12216</t>
  </si>
  <si>
    <t>CD40114BE CI</t>
  </si>
  <si>
    <t>14006</t>
  </si>
  <si>
    <t>CD40160BE CI</t>
  </si>
  <si>
    <t>08411</t>
  </si>
  <si>
    <t>CD40162 CI</t>
  </si>
  <si>
    <t>15549</t>
  </si>
  <si>
    <t>CD40162BE CI</t>
  </si>
  <si>
    <t>42484</t>
  </si>
  <si>
    <t>CD40163BE CI</t>
  </si>
  <si>
    <t>13384</t>
  </si>
  <si>
    <t>CD40174BE CI</t>
  </si>
  <si>
    <t>10218</t>
  </si>
  <si>
    <t>CD40175BE CI</t>
  </si>
  <si>
    <t>41660</t>
  </si>
  <si>
    <t>CD4019BEY (HCF4019BEY) CI</t>
  </si>
  <si>
    <t>44627</t>
  </si>
  <si>
    <t>CD4020BE CI</t>
  </si>
  <si>
    <t>15553</t>
  </si>
  <si>
    <t>43597</t>
  </si>
  <si>
    <t>CD4023AF CI</t>
  </si>
  <si>
    <t>11649</t>
  </si>
  <si>
    <t>CD4023BCP CI</t>
  </si>
  <si>
    <t>41048</t>
  </si>
  <si>
    <t>CD4023BE CI</t>
  </si>
  <si>
    <t>15547</t>
  </si>
  <si>
    <t>11648</t>
  </si>
  <si>
    <t>12450</t>
  </si>
  <si>
    <t>CD4023BF CI CER</t>
  </si>
  <si>
    <t>00843</t>
  </si>
  <si>
    <t>CD4024BE CI</t>
  </si>
  <si>
    <t>24720</t>
  </si>
  <si>
    <t>42714</t>
  </si>
  <si>
    <t>CD4025 CI</t>
  </si>
  <si>
    <t>41308</t>
  </si>
  <si>
    <t>CD40257BE CI</t>
  </si>
  <si>
    <t>19144</t>
  </si>
  <si>
    <t>CD4025B CI</t>
  </si>
  <si>
    <t>02514</t>
  </si>
  <si>
    <t>CD4025BE CI</t>
  </si>
  <si>
    <t>04815</t>
  </si>
  <si>
    <t>58603</t>
  </si>
  <si>
    <t>CD4027BCP CI</t>
  </si>
  <si>
    <t>16493</t>
  </si>
  <si>
    <t>CD4028BE CI</t>
  </si>
  <si>
    <t>36086</t>
  </si>
  <si>
    <t>12909</t>
  </si>
  <si>
    <t>CD4028BP CI</t>
  </si>
  <si>
    <t>11191</t>
  </si>
  <si>
    <t>CD40373BP CI</t>
  </si>
  <si>
    <t>49940</t>
  </si>
  <si>
    <t>CD4040BE CI</t>
  </si>
  <si>
    <t>10249</t>
  </si>
  <si>
    <t>CD4042BE CI</t>
  </si>
  <si>
    <t>06661</t>
  </si>
  <si>
    <t>CD4043BCN CI</t>
  </si>
  <si>
    <t>10446</t>
  </si>
  <si>
    <t>CD4043BE CI</t>
  </si>
  <si>
    <t>12457</t>
  </si>
  <si>
    <t>CD4044BF CI CER</t>
  </si>
  <si>
    <t>18055</t>
  </si>
  <si>
    <t>CD4045BE CI</t>
  </si>
  <si>
    <t>01899</t>
  </si>
  <si>
    <t>CD4052 CI</t>
  </si>
  <si>
    <t>05476</t>
  </si>
  <si>
    <t>44216</t>
  </si>
  <si>
    <t>CD4052B CI</t>
  </si>
  <si>
    <t>59313</t>
  </si>
  <si>
    <t>CD4052BC CI</t>
  </si>
  <si>
    <t>15638</t>
  </si>
  <si>
    <t>36091</t>
  </si>
  <si>
    <t>CD4052BCN CI</t>
  </si>
  <si>
    <t>12929</t>
  </si>
  <si>
    <t>CD4052BE CI</t>
  </si>
  <si>
    <t>05839</t>
  </si>
  <si>
    <t>CD4052BP CI</t>
  </si>
  <si>
    <t>41635</t>
  </si>
  <si>
    <t>CD4053 CI</t>
  </si>
  <si>
    <t>36092</t>
  </si>
  <si>
    <t>CD4054BE CI</t>
  </si>
  <si>
    <t>24703</t>
  </si>
  <si>
    <t>CD4060BE CI</t>
  </si>
  <si>
    <t>36093</t>
  </si>
  <si>
    <t>43440</t>
  </si>
  <si>
    <t>CD4069UB CI</t>
  </si>
  <si>
    <t>19261</t>
  </si>
  <si>
    <t>CD4069UBE CI</t>
  </si>
  <si>
    <t>20783</t>
  </si>
  <si>
    <t>19204</t>
  </si>
  <si>
    <t>CD4075BCP CI</t>
  </si>
  <si>
    <t>10632</t>
  </si>
  <si>
    <t>CD4075BE CI</t>
  </si>
  <si>
    <t>27450</t>
  </si>
  <si>
    <t>CD4077BE CI</t>
  </si>
  <si>
    <t>22445</t>
  </si>
  <si>
    <t>CD4078 CI</t>
  </si>
  <si>
    <t>24706</t>
  </si>
  <si>
    <t>CD4081BP CI</t>
  </si>
  <si>
    <t>36096</t>
  </si>
  <si>
    <t>12913</t>
  </si>
  <si>
    <t>CD4089 CI</t>
  </si>
  <si>
    <t>36098</t>
  </si>
  <si>
    <t>CD4089BE CI</t>
  </si>
  <si>
    <t>12453</t>
  </si>
  <si>
    <t>CD4093BE CI</t>
  </si>
  <si>
    <t>15550</t>
  </si>
  <si>
    <t>CD4257BE CI</t>
  </si>
  <si>
    <t>11653</t>
  </si>
  <si>
    <t>CD4501UBCP CI</t>
  </si>
  <si>
    <t>06387</t>
  </si>
  <si>
    <t>CD4502 CI</t>
  </si>
  <si>
    <t>43548</t>
  </si>
  <si>
    <t>CD4502BE CI</t>
  </si>
  <si>
    <t>44539</t>
  </si>
  <si>
    <t>CD4502BP CI</t>
  </si>
  <si>
    <t>23052</t>
  </si>
  <si>
    <t>CD4513BCP CI</t>
  </si>
  <si>
    <t>05615</t>
  </si>
  <si>
    <t>CD4519 CI</t>
  </si>
  <si>
    <t>13704</t>
  </si>
  <si>
    <t>CD4519BCP CI</t>
  </si>
  <si>
    <t>41657</t>
  </si>
  <si>
    <t>CD4520BE CI</t>
  </si>
  <si>
    <t>41664</t>
  </si>
  <si>
    <t>CD4520BEY CI</t>
  </si>
  <si>
    <t>01777</t>
  </si>
  <si>
    <t>10474</t>
  </si>
  <si>
    <t>CD4520BP CI</t>
  </si>
  <si>
    <t>24540</t>
  </si>
  <si>
    <t>CD4536BE CI</t>
  </si>
  <si>
    <t>43880</t>
  </si>
  <si>
    <t>CD4538BCP CI</t>
  </si>
  <si>
    <t>49946</t>
  </si>
  <si>
    <t>CD4556BE CI</t>
  </si>
  <si>
    <t>41658</t>
  </si>
  <si>
    <t>CD4577CP (MC14577CP) CI</t>
  </si>
  <si>
    <t>11642</t>
  </si>
  <si>
    <t>CD4583BCP CI</t>
  </si>
  <si>
    <t>43549</t>
  </si>
  <si>
    <t>CDD5093 CI</t>
  </si>
  <si>
    <t>15156</t>
  </si>
  <si>
    <t>CDP1834CE CI</t>
  </si>
  <si>
    <t>04225</t>
  </si>
  <si>
    <t>CDP1854ACE CI</t>
  </si>
  <si>
    <t>24006</t>
  </si>
  <si>
    <t>CF34048 CI</t>
  </si>
  <si>
    <t>20870</t>
  </si>
  <si>
    <t>CNW11AV-2 CI</t>
  </si>
  <si>
    <t>QTC</t>
  </si>
  <si>
    <t>11572</t>
  </si>
  <si>
    <t>CNY17-1XG CI</t>
  </si>
  <si>
    <t>ISOCOM</t>
  </si>
  <si>
    <t>23409</t>
  </si>
  <si>
    <t>CNY17-2 CI</t>
  </si>
  <si>
    <t>27463</t>
  </si>
  <si>
    <t>CNY17-4 CI</t>
  </si>
  <si>
    <t>35963</t>
  </si>
  <si>
    <t>LITE-ON</t>
  </si>
  <si>
    <t>56093</t>
  </si>
  <si>
    <t>CNY17F-3M CI</t>
  </si>
  <si>
    <t>50516</t>
  </si>
  <si>
    <t>CNY64 CI</t>
  </si>
  <si>
    <t>12709</t>
  </si>
  <si>
    <t>CO269CE CI</t>
  </si>
  <si>
    <t>06472</t>
  </si>
  <si>
    <t>COM8017 CI</t>
  </si>
  <si>
    <t>SMC</t>
  </si>
  <si>
    <t>05228</t>
  </si>
  <si>
    <t>COOLER B14 2 P/PCI</t>
  </si>
  <si>
    <t>ADDA</t>
  </si>
  <si>
    <t>59448</t>
  </si>
  <si>
    <t>COP85AC740N9 CI</t>
  </si>
  <si>
    <t>03377</t>
  </si>
  <si>
    <t>COP8781CN CI</t>
  </si>
  <si>
    <t>23168</t>
  </si>
  <si>
    <t>COP8SAA720 N8 CI</t>
  </si>
  <si>
    <t>02365</t>
  </si>
  <si>
    <t>COP8SAB728 N9 CI</t>
  </si>
  <si>
    <t>41674</t>
  </si>
  <si>
    <t>COP8SAB728N8 CI</t>
  </si>
  <si>
    <t>02366</t>
  </si>
  <si>
    <t>COPCH912 AOF/N CI</t>
  </si>
  <si>
    <t>23691</t>
  </si>
  <si>
    <t>CR2424 CI</t>
  </si>
  <si>
    <t>43587</t>
  </si>
  <si>
    <t>CXK5864BP-10L CI</t>
  </si>
  <si>
    <t>43588</t>
  </si>
  <si>
    <t>CXK5864PN-15L CI</t>
  </si>
  <si>
    <t>11349</t>
  </si>
  <si>
    <t>CXP80424 CI</t>
  </si>
  <si>
    <t>11337</t>
  </si>
  <si>
    <t>CY7C185 20PC CI</t>
  </si>
  <si>
    <t>12268</t>
  </si>
  <si>
    <t>CY7C291 35 CI</t>
  </si>
  <si>
    <t>18209</t>
  </si>
  <si>
    <t>CY7C291A 25PC CI</t>
  </si>
  <si>
    <t>02169</t>
  </si>
  <si>
    <t>D2118 7 CI</t>
  </si>
  <si>
    <t>02291</t>
  </si>
  <si>
    <t>D3341 CI</t>
  </si>
  <si>
    <t>50332</t>
  </si>
  <si>
    <t>D4016C-2 CI</t>
  </si>
  <si>
    <t>11345</t>
  </si>
  <si>
    <t>D4168C 15 CI</t>
  </si>
  <si>
    <t>07445</t>
  </si>
  <si>
    <t>D416D 3 CI</t>
  </si>
  <si>
    <t>07555</t>
  </si>
  <si>
    <t>D6121G 001 CI</t>
  </si>
  <si>
    <t>44299</t>
  </si>
  <si>
    <t>D65010CW113 CI</t>
  </si>
  <si>
    <t>02369</t>
  </si>
  <si>
    <t>D65023C CI</t>
  </si>
  <si>
    <t>27864</t>
  </si>
  <si>
    <t>D70108C-10 CI</t>
  </si>
  <si>
    <t>29598</t>
  </si>
  <si>
    <t>DAC0801LCN CI</t>
  </si>
  <si>
    <t>14129</t>
  </si>
  <si>
    <t>DAC0832LCN CI</t>
  </si>
  <si>
    <t>07528</t>
  </si>
  <si>
    <t>DAC08CN CI</t>
  </si>
  <si>
    <t>02895</t>
  </si>
  <si>
    <t>DAC80N CBI V CI</t>
  </si>
  <si>
    <t>02693</t>
  </si>
  <si>
    <t>DBL1027 CI</t>
  </si>
  <si>
    <t>44889</t>
  </si>
  <si>
    <t>DCP010505BP CI</t>
  </si>
  <si>
    <t>BB (BURR-BROWN)</t>
  </si>
  <si>
    <t>02163</t>
  </si>
  <si>
    <t>DD700 CI</t>
  </si>
  <si>
    <t>MD</t>
  </si>
  <si>
    <t>52424</t>
  </si>
  <si>
    <t>DG201BDJ CI</t>
  </si>
  <si>
    <t>41559</t>
  </si>
  <si>
    <t>DG308ACJ CI</t>
  </si>
  <si>
    <t>41673</t>
  </si>
  <si>
    <t>07760</t>
  </si>
  <si>
    <t>DG308ACJ CI DIP16</t>
  </si>
  <si>
    <t>24096</t>
  </si>
  <si>
    <t>DG308BDJ CI</t>
  </si>
  <si>
    <t>VISHAY</t>
  </si>
  <si>
    <t>16751</t>
  </si>
  <si>
    <t>DG508ACJ CI</t>
  </si>
  <si>
    <t>32180</t>
  </si>
  <si>
    <t>DM0565R CI</t>
  </si>
  <si>
    <t>07156</t>
  </si>
  <si>
    <t>DM9328 CI</t>
  </si>
  <si>
    <t>12784</t>
  </si>
  <si>
    <t>DM9601N CI</t>
  </si>
  <si>
    <t>23304</t>
  </si>
  <si>
    <t>DP7310J CI CER.</t>
  </si>
  <si>
    <t>02830</t>
  </si>
  <si>
    <t>DP8212 CI</t>
  </si>
  <si>
    <t>23301</t>
  </si>
  <si>
    <t>DP8310J CI CER.</t>
  </si>
  <si>
    <t>02301</t>
  </si>
  <si>
    <t>DP8340N CI</t>
  </si>
  <si>
    <t>02735</t>
  </si>
  <si>
    <t>DP8341N CI</t>
  </si>
  <si>
    <t>10723</t>
  </si>
  <si>
    <t>DP8465N 4 CI</t>
  </si>
  <si>
    <t>09942</t>
  </si>
  <si>
    <t>DS1100 25 CI</t>
  </si>
  <si>
    <t>DALLAS</t>
  </si>
  <si>
    <t>35973</t>
  </si>
  <si>
    <t>DS1216C CI</t>
  </si>
  <si>
    <t>35988</t>
  </si>
  <si>
    <t>DS1216D CI</t>
  </si>
  <si>
    <t>22104</t>
  </si>
  <si>
    <t>DS1232LP CI</t>
  </si>
  <si>
    <t>45905</t>
  </si>
  <si>
    <t>DS12885 CI</t>
  </si>
  <si>
    <t>51596</t>
  </si>
  <si>
    <t>DS1302 CI</t>
  </si>
  <si>
    <t>23539</t>
  </si>
  <si>
    <t>DS1305 CI</t>
  </si>
  <si>
    <t>47906</t>
  </si>
  <si>
    <t>DS1307 CI</t>
  </si>
  <si>
    <t>56839</t>
  </si>
  <si>
    <t>18795</t>
  </si>
  <si>
    <t>DS1321 CI</t>
  </si>
  <si>
    <t>08622</t>
  </si>
  <si>
    <t>DS1397 CI</t>
  </si>
  <si>
    <t>43581</t>
  </si>
  <si>
    <t>16991</t>
  </si>
  <si>
    <t>DS14C89 CI</t>
  </si>
  <si>
    <t>14227</t>
  </si>
  <si>
    <t>DS14C89AN CI</t>
  </si>
  <si>
    <t>44095</t>
  </si>
  <si>
    <t>50274</t>
  </si>
  <si>
    <t>DS1554-070 CI</t>
  </si>
  <si>
    <t>59381</t>
  </si>
  <si>
    <t>DS1669-10 CI</t>
  </si>
  <si>
    <t>41584</t>
  </si>
  <si>
    <t>DS1685E-3 CI</t>
  </si>
  <si>
    <t>39607</t>
  </si>
  <si>
    <t>34586</t>
  </si>
  <si>
    <t>DS18B20 CI TO92</t>
  </si>
  <si>
    <t>07333</t>
  </si>
  <si>
    <t>DS2003CN CI</t>
  </si>
  <si>
    <t>59409</t>
  </si>
  <si>
    <t>DS2175 CI</t>
  </si>
  <si>
    <t>01506</t>
  </si>
  <si>
    <t>DS3486 CI</t>
  </si>
  <si>
    <t>22315</t>
  </si>
  <si>
    <t>DS3486N CI</t>
  </si>
  <si>
    <t>21463</t>
  </si>
  <si>
    <t>DS3680N CI</t>
  </si>
  <si>
    <t>01335</t>
  </si>
  <si>
    <t>53801</t>
  </si>
  <si>
    <t>DS3696N CI</t>
  </si>
  <si>
    <t>20010</t>
  </si>
  <si>
    <t>DS5000.32-12 CI</t>
  </si>
  <si>
    <t>12072</t>
  </si>
  <si>
    <t>DS8820AJ CI CER</t>
  </si>
  <si>
    <t>07894</t>
  </si>
  <si>
    <t>DS8837N CI</t>
  </si>
  <si>
    <t>08758</t>
  </si>
  <si>
    <t>DS8838 CI</t>
  </si>
  <si>
    <t>41940</t>
  </si>
  <si>
    <t>DS89C420-MNL CI</t>
  </si>
  <si>
    <t>10506</t>
  </si>
  <si>
    <t>DS8T26AN CI</t>
  </si>
  <si>
    <t>43211</t>
  </si>
  <si>
    <t>DS9034PCX CI</t>
  </si>
  <si>
    <t>20716</t>
  </si>
  <si>
    <t>DS96174CN CI</t>
  </si>
  <si>
    <t>16649</t>
  </si>
  <si>
    <t>DS9637ACN CI</t>
  </si>
  <si>
    <t>12025</t>
  </si>
  <si>
    <t>DSP2G07 CI</t>
  </si>
  <si>
    <t>59832</t>
  </si>
  <si>
    <t>DSPIC30F4013-30I/P CI</t>
  </si>
  <si>
    <t>02920</t>
  </si>
  <si>
    <t>DT5763M/FT5763M CI</t>
  </si>
  <si>
    <t>24361</t>
  </si>
  <si>
    <t>EDI88128C100CC CI</t>
  </si>
  <si>
    <t>27752</t>
  </si>
  <si>
    <t>EF9345P CI DIP40</t>
  </si>
  <si>
    <t>05332</t>
  </si>
  <si>
    <t>EM547G / H6060165085802 CI DIP8</t>
  </si>
  <si>
    <t>01305</t>
  </si>
  <si>
    <t>EM78M612ACPJ CI</t>
  </si>
  <si>
    <t>ELANTEC</t>
  </si>
  <si>
    <t>47950</t>
  </si>
  <si>
    <t>EM91401BP CI</t>
  </si>
  <si>
    <t>EMC</t>
  </si>
  <si>
    <t>16135</t>
  </si>
  <si>
    <t>EM91403BP CI</t>
  </si>
  <si>
    <t>12817</t>
  </si>
  <si>
    <t>EMC8000A CI</t>
  </si>
  <si>
    <t>52876</t>
  </si>
  <si>
    <t>EN25F80-100QCP CI</t>
  </si>
  <si>
    <t>EFEON</t>
  </si>
  <si>
    <t>52927</t>
  </si>
  <si>
    <t>EP1210DC 1 CI</t>
  </si>
  <si>
    <t>ALTERA</t>
  </si>
  <si>
    <t>59299</t>
  </si>
  <si>
    <t>EP610PC-20T CI</t>
  </si>
  <si>
    <t>18445</t>
  </si>
  <si>
    <t>EPC1441PC8 CI</t>
  </si>
  <si>
    <t>44164</t>
  </si>
  <si>
    <t>ETC5057N/H CI</t>
  </si>
  <si>
    <t>57341</t>
  </si>
  <si>
    <t>EZ1216 CI</t>
  </si>
  <si>
    <t>57797</t>
  </si>
  <si>
    <t>EZ1216B CI</t>
  </si>
  <si>
    <t>48635</t>
  </si>
  <si>
    <t>EZ1584 CI</t>
  </si>
  <si>
    <t>07558</t>
  </si>
  <si>
    <t>F3342 CI</t>
  </si>
  <si>
    <t>59471</t>
  </si>
  <si>
    <t>FAN43/AZ TO92</t>
  </si>
  <si>
    <t>58889</t>
  </si>
  <si>
    <t>FAN6921MRMY CI</t>
  </si>
  <si>
    <t>49786</t>
  </si>
  <si>
    <t>FAN7382N CI</t>
  </si>
  <si>
    <t>39403</t>
  </si>
  <si>
    <t>FAN7527B CI</t>
  </si>
  <si>
    <t>39397</t>
  </si>
  <si>
    <t>FAN7711 CI</t>
  </si>
  <si>
    <t>40940</t>
  </si>
  <si>
    <t>FAN7711N (HT8822N) CI</t>
  </si>
  <si>
    <t>40939</t>
  </si>
  <si>
    <t>10811</t>
  </si>
  <si>
    <t>FD1797-PL CI</t>
  </si>
  <si>
    <t>06643</t>
  </si>
  <si>
    <t>FDC9229BT CI</t>
  </si>
  <si>
    <t>56863</t>
  </si>
  <si>
    <t>FGL60N100 CI</t>
  </si>
  <si>
    <t>38911</t>
  </si>
  <si>
    <t>FOD2712AR2 FOTO ACOPLADOR</t>
  </si>
  <si>
    <t>23313</t>
  </si>
  <si>
    <t>FPQ2222 CI</t>
  </si>
  <si>
    <t>09247</t>
  </si>
  <si>
    <t>FSA2719 CI CERAMICA</t>
  </si>
  <si>
    <t>51795</t>
  </si>
  <si>
    <t>FSD200 CI</t>
  </si>
  <si>
    <t>34161</t>
  </si>
  <si>
    <t>FSDH0265R CI</t>
  </si>
  <si>
    <t>25776</t>
  </si>
  <si>
    <t>FSDM0565RBWDTU CI</t>
  </si>
  <si>
    <t>27045</t>
  </si>
  <si>
    <t>FSDM1265RB CI</t>
  </si>
  <si>
    <t>55189</t>
  </si>
  <si>
    <t>FSL176 TO220</t>
  </si>
  <si>
    <t>33470</t>
  </si>
  <si>
    <t>FSQ0365R CI</t>
  </si>
  <si>
    <t>57308</t>
  </si>
  <si>
    <t>FSQD0365 CI</t>
  </si>
  <si>
    <t>09071</t>
  </si>
  <si>
    <t>FT5763M CI</t>
  </si>
  <si>
    <t>43993</t>
  </si>
  <si>
    <t>GAL16V8B 15LP CI</t>
  </si>
  <si>
    <t>LATTICE</t>
  </si>
  <si>
    <t>41966</t>
  </si>
  <si>
    <t>GAL20V8B-10LP CI</t>
  </si>
  <si>
    <t>46462</t>
  </si>
  <si>
    <t>GAL20V8B-15LP CI</t>
  </si>
  <si>
    <t>46461</t>
  </si>
  <si>
    <t>GAL20V8B-15LPN CI</t>
  </si>
  <si>
    <t>52877</t>
  </si>
  <si>
    <t>GD25Q80PCP CI</t>
  </si>
  <si>
    <t>07403</t>
  </si>
  <si>
    <t>GE2004 CI 10PINOS</t>
  </si>
  <si>
    <t>42514</t>
  </si>
  <si>
    <t>GL6840A CI</t>
  </si>
  <si>
    <t>15827</t>
  </si>
  <si>
    <t>GM6390 CI</t>
  </si>
  <si>
    <t>02718</t>
  </si>
  <si>
    <t>GM76C88AL 15 CI</t>
  </si>
  <si>
    <t>53309</t>
  </si>
  <si>
    <t>GM76C88L 15 CI</t>
  </si>
  <si>
    <t>52828</t>
  </si>
  <si>
    <t>GW6203 CI</t>
  </si>
  <si>
    <t>PINSEMI</t>
  </si>
  <si>
    <t>60776</t>
  </si>
  <si>
    <t>H11A1 FOTO ACOPLADOR</t>
  </si>
  <si>
    <t>22091</t>
  </si>
  <si>
    <t>H11B255 FOTO ACOPLADOR</t>
  </si>
  <si>
    <t>45558</t>
  </si>
  <si>
    <t>H11L1 CI</t>
  </si>
  <si>
    <t>46275</t>
  </si>
  <si>
    <t>H5PS5162GFR CI CHIP</t>
  </si>
  <si>
    <t>10024</t>
  </si>
  <si>
    <t>HA11440A CI</t>
  </si>
  <si>
    <t>02420</t>
  </si>
  <si>
    <t>HA1156 CI</t>
  </si>
  <si>
    <t>10958</t>
  </si>
  <si>
    <t>HA1156W CI</t>
  </si>
  <si>
    <t>06660</t>
  </si>
  <si>
    <t>HA11717 CI</t>
  </si>
  <si>
    <t>02168</t>
  </si>
  <si>
    <t>HA1196 CI</t>
  </si>
  <si>
    <t>01937</t>
  </si>
  <si>
    <t>HA13155 CI</t>
  </si>
  <si>
    <t>23490</t>
  </si>
  <si>
    <t>HA17339 CI</t>
  </si>
  <si>
    <t>41928</t>
  </si>
  <si>
    <t>HA17393 CI</t>
  </si>
  <si>
    <t>22999</t>
  </si>
  <si>
    <t>HCPL0501 FOTO ACOPLADOR</t>
  </si>
  <si>
    <t>ATTENTION</t>
  </si>
  <si>
    <t>22562</t>
  </si>
  <si>
    <t>HCPL2530 FOTO ACOPLADOR</t>
  </si>
  <si>
    <t>57684</t>
  </si>
  <si>
    <t>22566</t>
  </si>
  <si>
    <t>HCPL3700 FOTO ACOPLADOR</t>
  </si>
  <si>
    <t>HEWLETT PACKARD (HP)</t>
  </si>
  <si>
    <t>30660</t>
  </si>
  <si>
    <t>HCTL1000 CI</t>
  </si>
  <si>
    <t>12211</t>
  </si>
  <si>
    <t>HD14174BP CI</t>
  </si>
  <si>
    <t>08261</t>
  </si>
  <si>
    <t>HD404729S CI</t>
  </si>
  <si>
    <t>50306</t>
  </si>
  <si>
    <t>HD44233 CI</t>
  </si>
  <si>
    <t>44948</t>
  </si>
  <si>
    <t>HD6845SP CI</t>
  </si>
  <si>
    <t>08593</t>
  </si>
  <si>
    <t>HI8000 CI</t>
  </si>
  <si>
    <t>52373</t>
  </si>
  <si>
    <t>HM6264ALPI-10</t>
  </si>
  <si>
    <t>43808</t>
  </si>
  <si>
    <t>HM6264AP-12 CI</t>
  </si>
  <si>
    <t>44484</t>
  </si>
  <si>
    <t>HM628512ALP-17 CI</t>
  </si>
  <si>
    <t>22020</t>
  </si>
  <si>
    <t>HM91510A CI</t>
  </si>
  <si>
    <t>42726</t>
  </si>
  <si>
    <t>HM91650B CI</t>
  </si>
  <si>
    <t>57528</t>
  </si>
  <si>
    <t>HM91710AP CI</t>
  </si>
  <si>
    <t>13955</t>
  </si>
  <si>
    <t>HM</t>
  </si>
  <si>
    <t>48220</t>
  </si>
  <si>
    <t>HST-2027DR CI</t>
  </si>
  <si>
    <t>57221</t>
  </si>
  <si>
    <t>HT24LC02 CI</t>
  </si>
  <si>
    <t>55181</t>
  </si>
  <si>
    <t>51799</t>
  </si>
  <si>
    <t>HT2811 CI</t>
  </si>
  <si>
    <t>36117</t>
  </si>
  <si>
    <t>HT48R05A-1 CI</t>
  </si>
  <si>
    <t>36114</t>
  </si>
  <si>
    <t>HT48R06A-1 CI</t>
  </si>
  <si>
    <t>55193</t>
  </si>
  <si>
    <t>HT48R08A-1 CI</t>
  </si>
  <si>
    <t>41744</t>
  </si>
  <si>
    <t>HT48R32-B-0 CI</t>
  </si>
  <si>
    <t>59659</t>
  </si>
  <si>
    <t>HT6026 CI</t>
  </si>
  <si>
    <t>15157</t>
  </si>
  <si>
    <t>HT6042 CI</t>
  </si>
  <si>
    <t>36122</t>
  </si>
  <si>
    <t>HT7133-1 CI TO92</t>
  </si>
  <si>
    <t>08043</t>
  </si>
  <si>
    <t>HT7550-1 CI TO92</t>
  </si>
  <si>
    <t>51806</t>
  </si>
  <si>
    <t>HT7610A CI</t>
  </si>
  <si>
    <t>36115</t>
  </si>
  <si>
    <t>HT7630 CI</t>
  </si>
  <si>
    <t>46459</t>
  </si>
  <si>
    <t>HT82K628A CI</t>
  </si>
  <si>
    <t>06476</t>
  </si>
  <si>
    <t>HT9030 CI</t>
  </si>
  <si>
    <t>44660</t>
  </si>
  <si>
    <t>HT9170B CI</t>
  </si>
  <si>
    <t>49469</t>
  </si>
  <si>
    <t>03960</t>
  </si>
  <si>
    <t>28946</t>
  </si>
  <si>
    <t>HT9200A CI</t>
  </si>
  <si>
    <t>12767</t>
  </si>
  <si>
    <t>22569</t>
  </si>
  <si>
    <t>HT9202B CI</t>
  </si>
  <si>
    <t>09196</t>
  </si>
  <si>
    <t>HT9202L CI</t>
  </si>
  <si>
    <t>41915</t>
  </si>
  <si>
    <t>HT9315DL CI</t>
  </si>
  <si>
    <t>14400</t>
  </si>
  <si>
    <t>HT93214A CI</t>
  </si>
  <si>
    <t>10437</t>
  </si>
  <si>
    <t>HV5812P CI</t>
  </si>
  <si>
    <t>21751</t>
  </si>
  <si>
    <t>HY51C1000LS-10 CI</t>
  </si>
  <si>
    <t>53912</t>
  </si>
  <si>
    <t>HY62256 CI</t>
  </si>
  <si>
    <t>59858</t>
  </si>
  <si>
    <t>IC3726-6 CI</t>
  </si>
  <si>
    <t>44724</t>
  </si>
  <si>
    <t>ICE2A165 CI</t>
  </si>
  <si>
    <t>24004</t>
  </si>
  <si>
    <t>ICG16060 CI</t>
  </si>
  <si>
    <t>25477</t>
  </si>
  <si>
    <t>ICL7106CPL CI</t>
  </si>
  <si>
    <t>24069</t>
  </si>
  <si>
    <t>ICL7107CPL CI</t>
  </si>
  <si>
    <t>15574</t>
  </si>
  <si>
    <t>ICL7109CPL CI</t>
  </si>
  <si>
    <t>59458</t>
  </si>
  <si>
    <t>ICL7116CLP CI</t>
  </si>
  <si>
    <t>50273</t>
  </si>
  <si>
    <t>ICL7129CPL CI</t>
  </si>
  <si>
    <t>22537</t>
  </si>
  <si>
    <t>ICL7621DCPA CI</t>
  </si>
  <si>
    <t>47951</t>
  </si>
  <si>
    <t>ICL7650SCPA-1 CI</t>
  </si>
  <si>
    <t>43690</t>
  </si>
  <si>
    <t>ICL7650SCPD CI</t>
  </si>
  <si>
    <t>16788</t>
  </si>
  <si>
    <t>ICL7650SCPDZ CI</t>
  </si>
  <si>
    <t>20826</t>
  </si>
  <si>
    <t>ICL8069DCZR CI TO92</t>
  </si>
  <si>
    <t>45972</t>
  </si>
  <si>
    <t>ICM7128AIJI CI</t>
  </si>
  <si>
    <t>42854</t>
  </si>
  <si>
    <t>ICM7170IPG CI</t>
  </si>
  <si>
    <t>42881</t>
  </si>
  <si>
    <t>ICM7231BFIPL CI</t>
  </si>
  <si>
    <t>59262</t>
  </si>
  <si>
    <t>ID-20 CI</t>
  </si>
  <si>
    <t>INNOVATIONS</t>
  </si>
  <si>
    <t>02235</t>
  </si>
  <si>
    <t>IDM2911 CI</t>
  </si>
  <si>
    <t>09057</t>
  </si>
  <si>
    <t>IDT6116SA-45TP CI</t>
  </si>
  <si>
    <t>44650</t>
  </si>
  <si>
    <t>IH5020CPA CI</t>
  </si>
  <si>
    <t>10950</t>
  </si>
  <si>
    <t>IL2411N CI DIP8</t>
  </si>
  <si>
    <t>IK</t>
  </si>
  <si>
    <t>40281</t>
  </si>
  <si>
    <t>IL33091N CI</t>
  </si>
  <si>
    <t>47671</t>
  </si>
  <si>
    <t>ILA1191 CI</t>
  </si>
  <si>
    <t>47661</t>
  </si>
  <si>
    <t>ILA3354 CI</t>
  </si>
  <si>
    <t>47979</t>
  </si>
  <si>
    <t>ILA7092N CI</t>
  </si>
  <si>
    <t>04524</t>
  </si>
  <si>
    <t>INA117P CI</t>
  </si>
  <si>
    <t>46293</t>
  </si>
  <si>
    <t>INF8582EN-2 CI</t>
  </si>
  <si>
    <t>43756</t>
  </si>
  <si>
    <t>IR2101 CI</t>
  </si>
  <si>
    <t>IR (INTERNATIONAL RECTIFIER)</t>
  </si>
  <si>
    <t>21730</t>
  </si>
  <si>
    <t>IR2110 CI</t>
  </si>
  <si>
    <t>38299</t>
  </si>
  <si>
    <t>IR2111 CI</t>
  </si>
  <si>
    <t>49347</t>
  </si>
  <si>
    <t>IR2166PBF CI</t>
  </si>
  <si>
    <t>10963</t>
  </si>
  <si>
    <t>IR2425 CI</t>
  </si>
  <si>
    <t>39405</t>
  </si>
  <si>
    <t>IR2520D CI</t>
  </si>
  <si>
    <t>11319</t>
  </si>
  <si>
    <t>IR3T24 CI</t>
  </si>
  <si>
    <t>23844</t>
  </si>
  <si>
    <t>IR4427 CI</t>
  </si>
  <si>
    <t>19354</t>
  </si>
  <si>
    <t>IR9022 CI</t>
  </si>
  <si>
    <t>50119</t>
  </si>
  <si>
    <t>IRAMS10UP60A-2 CI</t>
  </si>
  <si>
    <t>50120</t>
  </si>
  <si>
    <t>IRAMX16UP60A-2 CI</t>
  </si>
  <si>
    <t>50118</t>
  </si>
  <si>
    <t>IRAMX20UP60A-2 CI</t>
  </si>
  <si>
    <t>40943</t>
  </si>
  <si>
    <t>IRS2168D CI</t>
  </si>
  <si>
    <t>41034</t>
  </si>
  <si>
    <t>IRS2530D CI</t>
  </si>
  <si>
    <t>59470</t>
  </si>
  <si>
    <t>IS62C256AL-25UI CI</t>
  </si>
  <si>
    <t>01192</t>
  </si>
  <si>
    <t>ISD1420P CI</t>
  </si>
  <si>
    <t>ISD</t>
  </si>
  <si>
    <t>57936</t>
  </si>
  <si>
    <t>ISD1730PY CI</t>
  </si>
  <si>
    <t>02387</t>
  </si>
  <si>
    <t>ISD1760 CI</t>
  </si>
  <si>
    <t>52419</t>
  </si>
  <si>
    <t>ISD25120P CI</t>
  </si>
  <si>
    <t>13403</t>
  </si>
  <si>
    <t>ISD5 CI</t>
  </si>
  <si>
    <t>10287</t>
  </si>
  <si>
    <t>ISO107 CI DIP16</t>
  </si>
  <si>
    <t>41769</t>
  </si>
  <si>
    <t>ISO150AP CI</t>
  </si>
  <si>
    <t>18539</t>
  </si>
  <si>
    <t>IT8671FA CI</t>
  </si>
  <si>
    <t>ITE</t>
  </si>
  <si>
    <t>08913</t>
  </si>
  <si>
    <t>IX0129CE CI</t>
  </si>
  <si>
    <t>06430</t>
  </si>
  <si>
    <t>IX0468G CI</t>
  </si>
  <si>
    <t>08131</t>
  </si>
  <si>
    <t>SANYO</t>
  </si>
  <si>
    <t>06481</t>
  </si>
  <si>
    <t>IX0560GE CI</t>
  </si>
  <si>
    <t>08095</t>
  </si>
  <si>
    <t>IXO468 CI</t>
  </si>
  <si>
    <t>47832</t>
  </si>
  <si>
    <t>K3010P CI</t>
  </si>
  <si>
    <t>01925</t>
  </si>
  <si>
    <t>K6T1008C2E DL70 CI</t>
  </si>
  <si>
    <t>52433</t>
  </si>
  <si>
    <t>K7805-1000L CI</t>
  </si>
  <si>
    <t>41475</t>
  </si>
  <si>
    <t>KA1M0280YDTU CI</t>
  </si>
  <si>
    <t>25949</t>
  </si>
  <si>
    <t>KA1M0380R-TU CI</t>
  </si>
  <si>
    <t>58281</t>
  </si>
  <si>
    <t>KA1M0565RTU CI</t>
  </si>
  <si>
    <t>14278</t>
  </si>
  <si>
    <t>KA2213 CI</t>
  </si>
  <si>
    <t>23519</t>
  </si>
  <si>
    <t>KA2250 CI</t>
  </si>
  <si>
    <t>17340</t>
  </si>
  <si>
    <t>KA2261 CI</t>
  </si>
  <si>
    <t>11346</t>
  </si>
  <si>
    <t>KA2309 CI</t>
  </si>
  <si>
    <t>49119</t>
  </si>
  <si>
    <t>KA2411 CI</t>
  </si>
  <si>
    <t>09037</t>
  </si>
  <si>
    <t>KA3842B CI</t>
  </si>
  <si>
    <t>34248</t>
  </si>
  <si>
    <t>KA5H0365RTU CI</t>
  </si>
  <si>
    <t>58298</t>
  </si>
  <si>
    <t>KA5M0280R CI</t>
  </si>
  <si>
    <t>57242</t>
  </si>
  <si>
    <t>46456</t>
  </si>
  <si>
    <t>KA5M0380R CI</t>
  </si>
  <si>
    <t>57304</t>
  </si>
  <si>
    <t>KA5M0965QTU CI</t>
  </si>
  <si>
    <t>35713</t>
  </si>
  <si>
    <t>KA7500B CI</t>
  </si>
  <si>
    <t>50951</t>
  </si>
  <si>
    <t>SEC</t>
  </si>
  <si>
    <t>52862</t>
  </si>
  <si>
    <t>SOC</t>
  </si>
  <si>
    <t>38727</t>
  </si>
  <si>
    <t>KA7500BD CI DIP</t>
  </si>
  <si>
    <t>ICF</t>
  </si>
  <si>
    <t>22113</t>
  </si>
  <si>
    <t>KA7500C CI</t>
  </si>
  <si>
    <t>51420</t>
  </si>
  <si>
    <t>KA75330ZTA CI</t>
  </si>
  <si>
    <t>49118</t>
  </si>
  <si>
    <t>KA8501 CI</t>
  </si>
  <si>
    <t>01155</t>
  </si>
  <si>
    <t>KIA7157AP CI</t>
  </si>
  <si>
    <t>22036</t>
  </si>
  <si>
    <t>KM23C1010-15 CI</t>
  </si>
  <si>
    <t>03661</t>
  </si>
  <si>
    <t>KS2501-10 CI</t>
  </si>
  <si>
    <t>20211</t>
  </si>
  <si>
    <t>L292 CI 180G</t>
  </si>
  <si>
    <t>10202</t>
  </si>
  <si>
    <t>L293E CI</t>
  </si>
  <si>
    <t>14305</t>
  </si>
  <si>
    <t>L296P CI</t>
  </si>
  <si>
    <t>14194</t>
  </si>
  <si>
    <t>L3100B CI</t>
  </si>
  <si>
    <t>02290</t>
  </si>
  <si>
    <t>L3280 CI</t>
  </si>
  <si>
    <t>21288</t>
  </si>
  <si>
    <t>L5971 CI DIP8</t>
  </si>
  <si>
    <t>44665</t>
  </si>
  <si>
    <t>L5A6108 CI</t>
  </si>
  <si>
    <t>19022</t>
  </si>
  <si>
    <t>L6213 CI</t>
  </si>
  <si>
    <t>43792</t>
  </si>
  <si>
    <t>L6388E CI</t>
  </si>
  <si>
    <t>20600</t>
  </si>
  <si>
    <t>L6560 CI DIP8</t>
  </si>
  <si>
    <t>51199</t>
  </si>
  <si>
    <t>L6562N CI</t>
  </si>
  <si>
    <t>41186</t>
  </si>
  <si>
    <t>57080</t>
  </si>
  <si>
    <t>L6569A CI</t>
  </si>
  <si>
    <t>57075</t>
  </si>
  <si>
    <t>L6574 CI</t>
  </si>
  <si>
    <t>44143</t>
  </si>
  <si>
    <t>LA100P CI</t>
  </si>
  <si>
    <t>SDT</t>
  </si>
  <si>
    <t>18866</t>
  </si>
  <si>
    <t>LA1140 CI</t>
  </si>
  <si>
    <t>20238</t>
  </si>
  <si>
    <t>LA1185E CI</t>
  </si>
  <si>
    <t>43628</t>
  </si>
  <si>
    <t>LA1186N CI</t>
  </si>
  <si>
    <t>06388</t>
  </si>
  <si>
    <t>LA1245 CI</t>
  </si>
  <si>
    <t>07516</t>
  </si>
  <si>
    <t>LA1247 CI</t>
  </si>
  <si>
    <t>07467</t>
  </si>
  <si>
    <t>LA1260 CI</t>
  </si>
  <si>
    <t>14570</t>
  </si>
  <si>
    <t>LA1828 CI</t>
  </si>
  <si>
    <t>42407</t>
  </si>
  <si>
    <t>LA2010 CI</t>
  </si>
  <si>
    <t>07466</t>
  </si>
  <si>
    <t>23303</t>
  </si>
  <si>
    <t>LA3160 CI</t>
  </si>
  <si>
    <t>06389</t>
  </si>
  <si>
    <t>LA3361 CI</t>
  </si>
  <si>
    <t>15436</t>
  </si>
  <si>
    <t>LA4227 CI</t>
  </si>
  <si>
    <t>23516</t>
  </si>
  <si>
    <t>LA4261 CI</t>
  </si>
  <si>
    <t>15075</t>
  </si>
  <si>
    <t>LA4265 CI</t>
  </si>
  <si>
    <t>47829</t>
  </si>
  <si>
    <t>LA4282 CI</t>
  </si>
  <si>
    <t>23518</t>
  </si>
  <si>
    <t>LA4485 CI</t>
  </si>
  <si>
    <t>20797</t>
  </si>
  <si>
    <t>LA4520 CI</t>
  </si>
  <si>
    <t>13499</t>
  </si>
  <si>
    <t>LA4550 CI</t>
  </si>
  <si>
    <t>13371</t>
  </si>
  <si>
    <t>LA6458S CI</t>
  </si>
  <si>
    <t>16239</t>
  </si>
  <si>
    <t>LA6541 CI</t>
  </si>
  <si>
    <t>07543</t>
  </si>
  <si>
    <t>LA7297 CI</t>
  </si>
  <si>
    <t>07952</t>
  </si>
  <si>
    <t>LA7305 CI</t>
  </si>
  <si>
    <t>42499</t>
  </si>
  <si>
    <t>LA7330 CI</t>
  </si>
  <si>
    <t>02827</t>
  </si>
  <si>
    <t>LA78040B CI</t>
  </si>
  <si>
    <t>08811</t>
  </si>
  <si>
    <t>LA7837 CI</t>
  </si>
  <si>
    <t>07652</t>
  </si>
  <si>
    <t>LA7838 CI</t>
  </si>
  <si>
    <t>07929</t>
  </si>
  <si>
    <t>LA7938 CI</t>
  </si>
  <si>
    <t>07956</t>
  </si>
  <si>
    <t>LB1450 CI</t>
  </si>
  <si>
    <t>11801</t>
  </si>
  <si>
    <t>LC6543F CI</t>
  </si>
  <si>
    <t>08823</t>
  </si>
  <si>
    <t>LC72131 CI</t>
  </si>
  <si>
    <t>47055</t>
  </si>
  <si>
    <t>LC7533 CI</t>
  </si>
  <si>
    <t>22683</t>
  </si>
  <si>
    <t>LF357H CI MET</t>
  </si>
  <si>
    <t>05254</t>
  </si>
  <si>
    <t>LF398N CI</t>
  </si>
  <si>
    <t>16969</t>
  </si>
  <si>
    <t>LF411CP CI</t>
  </si>
  <si>
    <t>24046</t>
  </si>
  <si>
    <t>LF441CH CI METAL</t>
  </si>
  <si>
    <t>05323</t>
  </si>
  <si>
    <t>LF442CN CI</t>
  </si>
  <si>
    <t>18832</t>
  </si>
  <si>
    <t>LF444CN CI</t>
  </si>
  <si>
    <t>23524</t>
  </si>
  <si>
    <t>LG8838-04D CI</t>
  </si>
  <si>
    <t>LG</t>
  </si>
  <si>
    <t>03907</t>
  </si>
  <si>
    <t>LH0002CN CI</t>
  </si>
  <si>
    <t>04132</t>
  </si>
  <si>
    <t>LH0021K CI</t>
  </si>
  <si>
    <t>04653</t>
  </si>
  <si>
    <t>LH0070-1H CI</t>
  </si>
  <si>
    <t>08319</t>
  </si>
  <si>
    <t>LH0084A CI</t>
  </si>
  <si>
    <t>46323</t>
  </si>
  <si>
    <t>LH1512B CI</t>
  </si>
  <si>
    <t>08568</t>
  </si>
  <si>
    <t>LH1540 CI</t>
  </si>
  <si>
    <t>43664</t>
  </si>
  <si>
    <t>LH5116 15 CI</t>
  </si>
  <si>
    <t>18794</t>
  </si>
  <si>
    <t>LH5160-10 CI</t>
  </si>
  <si>
    <t>40467</t>
  </si>
  <si>
    <t>LM1084IT-ADJ REGULADOR</t>
  </si>
  <si>
    <t>59670</t>
  </si>
  <si>
    <t>LM10CLN CI</t>
  </si>
  <si>
    <t>16152</t>
  </si>
  <si>
    <t>LM1281N CI</t>
  </si>
  <si>
    <t>23729</t>
  </si>
  <si>
    <t>LM1296N CI</t>
  </si>
  <si>
    <t>11439</t>
  </si>
  <si>
    <t>LM1391N CI</t>
  </si>
  <si>
    <t>27741</t>
  </si>
  <si>
    <t>LM1881N CI</t>
  </si>
  <si>
    <t>32982</t>
  </si>
  <si>
    <t>LM1889N CI DIP18</t>
  </si>
  <si>
    <t>08357</t>
  </si>
  <si>
    <t>LM239N CI</t>
  </si>
  <si>
    <t>02894</t>
  </si>
  <si>
    <t>LM2480NA CI DIP8</t>
  </si>
  <si>
    <t>27468</t>
  </si>
  <si>
    <t>LM2574HVN ADJ CI</t>
  </si>
  <si>
    <t>01081</t>
  </si>
  <si>
    <t>LM2574N 3,3 CI</t>
  </si>
  <si>
    <t>27470</t>
  </si>
  <si>
    <t>LM2574N ADJ CI</t>
  </si>
  <si>
    <t>37755</t>
  </si>
  <si>
    <t>LM2575N 12 CI</t>
  </si>
  <si>
    <t>49092</t>
  </si>
  <si>
    <t>LM2575T 3.3 CI</t>
  </si>
  <si>
    <t>49741</t>
  </si>
  <si>
    <t>LM2575T 5.0 CI</t>
  </si>
  <si>
    <t>42063</t>
  </si>
  <si>
    <t>LM2575T ADJ CI</t>
  </si>
  <si>
    <t>05538</t>
  </si>
  <si>
    <t>LM2576HVT 12 CI</t>
  </si>
  <si>
    <t>15768</t>
  </si>
  <si>
    <t>LM2576T 12 CI</t>
  </si>
  <si>
    <t>19446</t>
  </si>
  <si>
    <t>LM2576T 3.3 CI TO220</t>
  </si>
  <si>
    <t>59540</t>
  </si>
  <si>
    <t>LM2576T ADJ CI</t>
  </si>
  <si>
    <t>13746</t>
  </si>
  <si>
    <t>45839</t>
  </si>
  <si>
    <t>LM2577T ADJ CI</t>
  </si>
  <si>
    <t>19698</t>
  </si>
  <si>
    <t>LM2578AN CI DIP8</t>
  </si>
  <si>
    <t>51861</t>
  </si>
  <si>
    <t>LM2585T-5,0 CI</t>
  </si>
  <si>
    <t>42035</t>
  </si>
  <si>
    <t>LM2586T-ADJ CI</t>
  </si>
  <si>
    <t>41455</t>
  </si>
  <si>
    <t>LM2596T 5.0 CI TO220</t>
  </si>
  <si>
    <t>27478</t>
  </si>
  <si>
    <t>LM2675N 5.0 CI</t>
  </si>
  <si>
    <t>27459</t>
  </si>
  <si>
    <t>LM2678T ADJ CI</t>
  </si>
  <si>
    <t>52253</t>
  </si>
  <si>
    <t>LM285Z 2,5 CI TO92</t>
  </si>
  <si>
    <t>09776</t>
  </si>
  <si>
    <t>LM2876T CI</t>
  </si>
  <si>
    <t>02893</t>
  </si>
  <si>
    <t>LM2901 CI</t>
  </si>
  <si>
    <t>17339</t>
  </si>
  <si>
    <t>16065</t>
  </si>
  <si>
    <t>LM2901N CI</t>
  </si>
  <si>
    <t>36312</t>
  </si>
  <si>
    <t>LM2903 CI</t>
  </si>
  <si>
    <t>08220</t>
  </si>
  <si>
    <t>LM2903E CI</t>
  </si>
  <si>
    <t>41960</t>
  </si>
  <si>
    <t>LM2931CT CI</t>
  </si>
  <si>
    <t>03188</t>
  </si>
  <si>
    <t>LM293N CI</t>
  </si>
  <si>
    <t>55393</t>
  </si>
  <si>
    <t>LM2940T 8.0 CI</t>
  </si>
  <si>
    <t>08820</t>
  </si>
  <si>
    <t>LM3046 CI</t>
  </si>
  <si>
    <t>02299</t>
  </si>
  <si>
    <t>LM3054CA CI</t>
  </si>
  <si>
    <t>23615</t>
  </si>
  <si>
    <t>LM3060 CI</t>
  </si>
  <si>
    <t>34609</t>
  </si>
  <si>
    <t>LM308H CI</t>
  </si>
  <si>
    <t>21747</t>
  </si>
  <si>
    <t>LM309K CI</t>
  </si>
  <si>
    <t>08981</t>
  </si>
  <si>
    <t>LM311H CI</t>
  </si>
  <si>
    <t>49765</t>
  </si>
  <si>
    <t>LM317 CI TO220</t>
  </si>
  <si>
    <t>45943</t>
  </si>
  <si>
    <t>LM317LZ CI TO92</t>
  </si>
  <si>
    <t>41643</t>
  </si>
  <si>
    <t>49082</t>
  </si>
  <si>
    <t>LM317T REGULADOR</t>
  </si>
  <si>
    <t>49028</t>
  </si>
  <si>
    <t>46617</t>
  </si>
  <si>
    <t>54203</t>
  </si>
  <si>
    <t>LM324AN CI</t>
  </si>
  <si>
    <t>40692</t>
  </si>
  <si>
    <t>LM324D CI</t>
  </si>
  <si>
    <t>51649</t>
  </si>
  <si>
    <t>LM324N CI</t>
  </si>
  <si>
    <t>44873</t>
  </si>
  <si>
    <t>46706</t>
  </si>
  <si>
    <t>52416</t>
  </si>
  <si>
    <t>LM329DZ CI</t>
  </si>
  <si>
    <t>19024</t>
  </si>
  <si>
    <t>LM3302N CI</t>
  </si>
  <si>
    <t>23178</t>
  </si>
  <si>
    <t>LM331 / KA331 CI</t>
  </si>
  <si>
    <t>27617</t>
  </si>
  <si>
    <t>LM331N CI</t>
  </si>
  <si>
    <t>38705</t>
  </si>
  <si>
    <t>LM339LD CI DIP</t>
  </si>
  <si>
    <t>49575</t>
  </si>
  <si>
    <t>LM339N CI</t>
  </si>
  <si>
    <t>19252</t>
  </si>
  <si>
    <t>LM3403 CI</t>
  </si>
  <si>
    <t>22788</t>
  </si>
  <si>
    <t>LM341T-5.0 CI</t>
  </si>
  <si>
    <t>03239</t>
  </si>
  <si>
    <t>LM348N CI</t>
  </si>
  <si>
    <t>13705</t>
  </si>
  <si>
    <t>49309</t>
  </si>
  <si>
    <t>LM350 CI</t>
  </si>
  <si>
    <t>60358</t>
  </si>
  <si>
    <t>LM350T CI</t>
  </si>
  <si>
    <t>00063</t>
  </si>
  <si>
    <t>LM3578AN CI</t>
  </si>
  <si>
    <t>51787</t>
  </si>
  <si>
    <t>LM358 CI</t>
  </si>
  <si>
    <t>SUM</t>
  </si>
  <si>
    <t>37901</t>
  </si>
  <si>
    <t>LM359N CI</t>
  </si>
  <si>
    <t>26584</t>
  </si>
  <si>
    <t>LM35DZ CI</t>
  </si>
  <si>
    <t>46827</t>
  </si>
  <si>
    <t>LM386N CI</t>
  </si>
  <si>
    <t>59396</t>
  </si>
  <si>
    <t>LM386N-1 CI</t>
  </si>
  <si>
    <t>01344</t>
  </si>
  <si>
    <t>LM387 CI DIP8</t>
  </si>
  <si>
    <t>55352</t>
  </si>
  <si>
    <t>LM3886T CI</t>
  </si>
  <si>
    <t>52014</t>
  </si>
  <si>
    <t>LM393 CI</t>
  </si>
  <si>
    <t>44282</t>
  </si>
  <si>
    <t>LM393A (KA393A) CI</t>
  </si>
  <si>
    <t>11966</t>
  </si>
  <si>
    <t>LM393P CI</t>
  </si>
  <si>
    <t>47820</t>
  </si>
  <si>
    <t>LM4040DIZ-2,5 CI TO92</t>
  </si>
  <si>
    <t>51418</t>
  </si>
  <si>
    <t>LM4250CN CI</t>
  </si>
  <si>
    <t>49463</t>
  </si>
  <si>
    <t>LM431ACZX CI TO92</t>
  </si>
  <si>
    <t>39269</t>
  </si>
  <si>
    <t>LM4871N CI</t>
  </si>
  <si>
    <t>60373</t>
  </si>
  <si>
    <t>LM555 CI</t>
  </si>
  <si>
    <t>44549</t>
  </si>
  <si>
    <t>LM555T CI METALICO</t>
  </si>
  <si>
    <t>49944</t>
  </si>
  <si>
    <t>LM567CN CI</t>
  </si>
  <si>
    <t>55687</t>
  </si>
  <si>
    <t>03653</t>
  </si>
  <si>
    <t>LM591N / NE591 CI</t>
  </si>
  <si>
    <t>11094</t>
  </si>
  <si>
    <t>LM7001 4HI CI</t>
  </si>
  <si>
    <t>20598</t>
  </si>
  <si>
    <t>LM709CN CI DIP14</t>
  </si>
  <si>
    <t>03633</t>
  </si>
  <si>
    <t>LM710CN CI DIP14</t>
  </si>
  <si>
    <t>14008</t>
  </si>
  <si>
    <t>LM710CP CI</t>
  </si>
  <si>
    <t>04090</t>
  </si>
  <si>
    <t>LM725CN CI</t>
  </si>
  <si>
    <t>00177</t>
  </si>
  <si>
    <t>LM741 CI</t>
  </si>
  <si>
    <t>51788</t>
  </si>
  <si>
    <t>LM741CN CI</t>
  </si>
  <si>
    <t>02267</t>
  </si>
  <si>
    <t>LM747CH CI MET</t>
  </si>
  <si>
    <t>02976</t>
  </si>
  <si>
    <t>LM747H CI MET</t>
  </si>
  <si>
    <t>44218</t>
  </si>
  <si>
    <t>LM748CN CI</t>
  </si>
  <si>
    <t>51939</t>
  </si>
  <si>
    <t>LM78S40CN CI</t>
  </si>
  <si>
    <t>56537</t>
  </si>
  <si>
    <t>LM833N CI</t>
  </si>
  <si>
    <t>03380</t>
  </si>
  <si>
    <t>LM903 CI</t>
  </si>
  <si>
    <t>19082</t>
  </si>
  <si>
    <t>LMC567 CI</t>
  </si>
  <si>
    <t>01282</t>
  </si>
  <si>
    <t>LMC6061IN CI</t>
  </si>
  <si>
    <t>41768</t>
  </si>
  <si>
    <t>LMC6064IN CI</t>
  </si>
  <si>
    <t>51862</t>
  </si>
  <si>
    <t>LMC6482AIN CI</t>
  </si>
  <si>
    <t>26999</t>
  </si>
  <si>
    <t>LMC7660IN CI</t>
  </si>
  <si>
    <t>57790</t>
  </si>
  <si>
    <t>LN9T12 CI</t>
  </si>
  <si>
    <t>41032</t>
  </si>
  <si>
    <t>LNK364PN CI</t>
  </si>
  <si>
    <t>POWER</t>
  </si>
  <si>
    <t>59568</t>
  </si>
  <si>
    <t>LNK420EG CI</t>
  </si>
  <si>
    <t>33543</t>
  </si>
  <si>
    <t>LNK501P CI</t>
  </si>
  <si>
    <t>33537</t>
  </si>
  <si>
    <t>LNK501PN CI</t>
  </si>
  <si>
    <t>45187</t>
  </si>
  <si>
    <t>LNK623PG CI</t>
  </si>
  <si>
    <t>43448</t>
  </si>
  <si>
    <t>LNK624PG CI</t>
  </si>
  <si>
    <t>52299</t>
  </si>
  <si>
    <t>LP339N CI</t>
  </si>
  <si>
    <t>52298</t>
  </si>
  <si>
    <t>49087</t>
  </si>
  <si>
    <t>LP621024D 70LLP CI</t>
  </si>
  <si>
    <t>16676</t>
  </si>
  <si>
    <t>LS16802B / LS0168-NN160LF CI</t>
  </si>
  <si>
    <t>ENCHANCE</t>
  </si>
  <si>
    <t>01601</t>
  </si>
  <si>
    <t>LS5060 CI</t>
  </si>
  <si>
    <t>19578</t>
  </si>
  <si>
    <t>LS5120 CI</t>
  </si>
  <si>
    <t>07556</t>
  </si>
  <si>
    <t>LS7232 CI</t>
  </si>
  <si>
    <t>LSI</t>
  </si>
  <si>
    <t>03372</t>
  </si>
  <si>
    <t>LSC43512OP CI</t>
  </si>
  <si>
    <t>36576</t>
  </si>
  <si>
    <t>LT1014DN CI</t>
  </si>
  <si>
    <t>10083</t>
  </si>
  <si>
    <t>LT1058N CI</t>
  </si>
  <si>
    <t>LINEAR TECHNOLOGY</t>
  </si>
  <si>
    <t>02866</t>
  </si>
  <si>
    <t>LT1070 CT CI</t>
  </si>
  <si>
    <t>49030</t>
  </si>
  <si>
    <t>LT1074CT CI</t>
  </si>
  <si>
    <t>45816</t>
  </si>
  <si>
    <t>41971</t>
  </si>
  <si>
    <t>LT1376 CI</t>
  </si>
  <si>
    <t>41770</t>
  </si>
  <si>
    <t>LT1764EQ CI</t>
  </si>
  <si>
    <t>21110</t>
  </si>
  <si>
    <t>LTC1086V33/LD1086V33 CI</t>
  </si>
  <si>
    <t>01286</t>
  </si>
  <si>
    <t>LTC1149CN 5 CI</t>
  </si>
  <si>
    <t>55657</t>
  </si>
  <si>
    <t>LTC1487 CI</t>
  </si>
  <si>
    <t>59456</t>
  </si>
  <si>
    <t>LTC1487CN8 CI</t>
  </si>
  <si>
    <t>57685</t>
  </si>
  <si>
    <t>LTV-826 CI</t>
  </si>
  <si>
    <t>52004</t>
  </si>
  <si>
    <t>LTV827 CI</t>
  </si>
  <si>
    <t>57170</t>
  </si>
  <si>
    <t>LTV-T350 CI</t>
  </si>
  <si>
    <t>57268</t>
  </si>
  <si>
    <t>LW9T12 CI</t>
  </si>
  <si>
    <t>24465</t>
  </si>
  <si>
    <t>M089B1 CI</t>
  </si>
  <si>
    <t>09090</t>
  </si>
  <si>
    <t>M16514-9 CI</t>
  </si>
  <si>
    <t>41209</t>
  </si>
  <si>
    <t>M1E-N CI ENCODER</t>
  </si>
  <si>
    <t>30949</t>
  </si>
  <si>
    <t>M2114 CI</t>
  </si>
  <si>
    <t>59626</t>
  </si>
  <si>
    <t>M24LR04E-RDW6T CI</t>
  </si>
  <si>
    <t>09611</t>
  </si>
  <si>
    <t>M259EB1AN CI</t>
  </si>
  <si>
    <t>02542</t>
  </si>
  <si>
    <t>M259EB1AS CI</t>
  </si>
  <si>
    <t>27438</t>
  </si>
  <si>
    <t>M28F101-120N1 CI</t>
  </si>
  <si>
    <t>54424</t>
  </si>
  <si>
    <t>M48T02-200PCI CI</t>
  </si>
  <si>
    <t>55400</t>
  </si>
  <si>
    <t>M48T12-200PC1 CI</t>
  </si>
  <si>
    <t>50255</t>
  </si>
  <si>
    <t>M48T12-70PC1 CI</t>
  </si>
  <si>
    <t>45967</t>
  </si>
  <si>
    <t>M48T35Y-70PC1 CI</t>
  </si>
  <si>
    <t>00314</t>
  </si>
  <si>
    <t>M48Z08 100PC1 CI</t>
  </si>
  <si>
    <t>49768</t>
  </si>
  <si>
    <t>M48Z35Y-70PCI CI</t>
  </si>
  <si>
    <t>18582</t>
  </si>
  <si>
    <t>M50117AP CI</t>
  </si>
  <si>
    <t>10461</t>
  </si>
  <si>
    <t>M51544AL CI</t>
  </si>
  <si>
    <t>07777</t>
  </si>
  <si>
    <t>M519 10-12 CI DIP32</t>
  </si>
  <si>
    <t>44674</t>
  </si>
  <si>
    <t>M51943B CI</t>
  </si>
  <si>
    <t>04893</t>
  </si>
  <si>
    <t>M51C256A80 CI</t>
  </si>
  <si>
    <t>01478</t>
  </si>
  <si>
    <t>M52342SP CI</t>
  </si>
  <si>
    <t>03387</t>
  </si>
  <si>
    <t>M53110AN CI</t>
  </si>
  <si>
    <t>03514</t>
  </si>
  <si>
    <t>M5818 CI</t>
  </si>
  <si>
    <t>01918</t>
  </si>
  <si>
    <t>M58321 CI</t>
  </si>
  <si>
    <t>45762</t>
  </si>
  <si>
    <t>M62439SP CI</t>
  </si>
  <si>
    <t>41954</t>
  </si>
  <si>
    <t>M68400P-12L CI</t>
  </si>
  <si>
    <t>22538</t>
  </si>
  <si>
    <t>M980 CI</t>
  </si>
  <si>
    <t>TELCONE</t>
  </si>
  <si>
    <t>02177</t>
  </si>
  <si>
    <t>MAX2003CPE CI</t>
  </si>
  <si>
    <t>34563</t>
  </si>
  <si>
    <t>MAX232CPE CI</t>
  </si>
  <si>
    <t>10415</t>
  </si>
  <si>
    <t>MAX233ACPP CI</t>
  </si>
  <si>
    <t>17151</t>
  </si>
  <si>
    <t>MAX233CPP CI</t>
  </si>
  <si>
    <t>15577</t>
  </si>
  <si>
    <t>MAX238CNG CI</t>
  </si>
  <si>
    <t>00823</t>
  </si>
  <si>
    <t>MAX3222EPN CI</t>
  </si>
  <si>
    <t>25171</t>
  </si>
  <si>
    <t>MAX3232CPE CI</t>
  </si>
  <si>
    <t>07281</t>
  </si>
  <si>
    <t>MAX3766EEP CI</t>
  </si>
  <si>
    <t>02871</t>
  </si>
  <si>
    <t>MAX471CPA CI</t>
  </si>
  <si>
    <t>29531</t>
  </si>
  <si>
    <t>MAX485 CI</t>
  </si>
  <si>
    <t>56780</t>
  </si>
  <si>
    <t>MAX485CPA CI</t>
  </si>
  <si>
    <t>51653</t>
  </si>
  <si>
    <t>MAX636JN CI</t>
  </si>
  <si>
    <t>04867</t>
  </si>
  <si>
    <t>MAX641ACPA CI</t>
  </si>
  <si>
    <t>59394</t>
  </si>
  <si>
    <t>MAX680CPA CI</t>
  </si>
  <si>
    <t>44491</t>
  </si>
  <si>
    <t>MAX690 CI</t>
  </si>
  <si>
    <t>41801</t>
  </si>
  <si>
    <t>MAX690ACPA CI</t>
  </si>
  <si>
    <t>48423</t>
  </si>
  <si>
    <t>MAX690CPA CI</t>
  </si>
  <si>
    <t>11386</t>
  </si>
  <si>
    <t>MAX691CPE CI</t>
  </si>
  <si>
    <t>18040</t>
  </si>
  <si>
    <t>MAX693CPE CI</t>
  </si>
  <si>
    <t>11634</t>
  </si>
  <si>
    <t>MAX699CPA CI</t>
  </si>
  <si>
    <t>35207</t>
  </si>
  <si>
    <t>MAX713CPE CI</t>
  </si>
  <si>
    <t>55666</t>
  </si>
  <si>
    <t>MAX791CPE CI</t>
  </si>
  <si>
    <t>18272</t>
  </si>
  <si>
    <t>MAX808N CI</t>
  </si>
  <si>
    <t>03794</t>
  </si>
  <si>
    <t>MAX8734AEEI+TG29 CI MS</t>
  </si>
  <si>
    <t>13661</t>
  </si>
  <si>
    <t>MB6252-03U CI</t>
  </si>
  <si>
    <t>43384</t>
  </si>
  <si>
    <t>MB631202G CI</t>
  </si>
  <si>
    <t>07619</t>
  </si>
  <si>
    <t>MB81416-12 CI</t>
  </si>
  <si>
    <t>42696</t>
  </si>
  <si>
    <t>MB81416-16 CI</t>
  </si>
  <si>
    <t>41951</t>
  </si>
  <si>
    <t>MB81C4256A-60PSZ CI</t>
  </si>
  <si>
    <t>01326</t>
  </si>
  <si>
    <t>MB84256C10L CI</t>
  </si>
  <si>
    <t>02875</t>
  </si>
  <si>
    <t>MB8932-1A CI</t>
  </si>
  <si>
    <t>02850</t>
  </si>
  <si>
    <t>MBL8089-2 CI</t>
  </si>
  <si>
    <t>53983</t>
  </si>
  <si>
    <t>MBL82284 CI</t>
  </si>
  <si>
    <t>20668</t>
  </si>
  <si>
    <t>MBLIC1C07 CI</t>
  </si>
  <si>
    <t>15838</t>
  </si>
  <si>
    <t>MC10102P CI</t>
  </si>
  <si>
    <t>14322</t>
  </si>
  <si>
    <t>MC10115P CI</t>
  </si>
  <si>
    <t>02324</t>
  </si>
  <si>
    <t>MC10124P CI</t>
  </si>
  <si>
    <t>02816</t>
  </si>
  <si>
    <t>MC10125L CI</t>
  </si>
  <si>
    <t>07612</t>
  </si>
  <si>
    <t>MC10131L CI</t>
  </si>
  <si>
    <t>14325</t>
  </si>
  <si>
    <t>MC10131P CI</t>
  </si>
  <si>
    <t>10824</t>
  </si>
  <si>
    <t>MC10198P CI</t>
  </si>
  <si>
    <t>02353</t>
  </si>
  <si>
    <t>MC10318N CI</t>
  </si>
  <si>
    <t>04263</t>
  </si>
  <si>
    <t>MC10H116L CI</t>
  </si>
  <si>
    <t>03172</t>
  </si>
  <si>
    <t>MC12017P CI</t>
  </si>
  <si>
    <t>16431</t>
  </si>
  <si>
    <t>MC13081XB CI</t>
  </si>
  <si>
    <t>21987</t>
  </si>
  <si>
    <t>MC13282EP CI</t>
  </si>
  <si>
    <t>02451</t>
  </si>
  <si>
    <t>MC1330A1 CI</t>
  </si>
  <si>
    <t>03364</t>
  </si>
  <si>
    <t>MC1350P CI</t>
  </si>
  <si>
    <t>06442</t>
  </si>
  <si>
    <t>MC1352P CI</t>
  </si>
  <si>
    <t>02131</t>
  </si>
  <si>
    <t>MC1357P CI</t>
  </si>
  <si>
    <t>11146</t>
  </si>
  <si>
    <t>MC1373P CI</t>
  </si>
  <si>
    <t>27284</t>
  </si>
  <si>
    <t>MC1374P CI</t>
  </si>
  <si>
    <t>11194</t>
  </si>
  <si>
    <t>MC1391P CI</t>
  </si>
  <si>
    <t>07495</t>
  </si>
  <si>
    <t>MC1414L CI CER</t>
  </si>
  <si>
    <t>13324</t>
  </si>
  <si>
    <t>MC1414P CI</t>
  </si>
  <si>
    <t>04203</t>
  </si>
  <si>
    <t>MC14161BCP CI</t>
  </si>
  <si>
    <t>46327</t>
  </si>
  <si>
    <t>MC14174BCP CI</t>
  </si>
  <si>
    <t>24281</t>
  </si>
  <si>
    <t>MC14408P CI</t>
  </si>
  <si>
    <t>02607</t>
  </si>
  <si>
    <t>MC14411P CI</t>
  </si>
  <si>
    <t>44596</t>
  </si>
  <si>
    <t>MC144144P CI</t>
  </si>
  <si>
    <t>44540</t>
  </si>
  <si>
    <t>MC14467P1 CI</t>
  </si>
  <si>
    <t>02134</t>
  </si>
  <si>
    <t>MC145030P CI</t>
  </si>
  <si>
    <t>01316</t>
  </si>
  <si>
    <t>MC145146P2 CI</t>
  </si>
  <si>
    <t>15607</t>
  </si>
  <si>
    <t>MC145151P2 CI</t>
  </si>
  <si>
    <t>15904</t>
  </si>
  <si>
    <t>MC145406P CI</t>
  </si>
  <si>
    <t>22688</t>
  </si>
  <si>
    <t>MC145407P CI</t>
  </si>
  <si>
    <t>09494</t>
  </si>
  <si>
    <t>MC145412P CI</t>
  </si>
  <si>
    <t>05905</t>
  </si>
  <si>
    <t>MC145436AP CI</t>
  </si>
  <si>
    <t>03365</t>
  </si>
  <si>
    <t>MC1456 CI</t>
  </si>
  <si>
    <t>50272</t>
  </si>
  <si>
    <t>MC1488N CI</t>
  </si>
  <si>
    <t>19327</t>
  </si>
  <si>
    <t>MC1489N CI</t>
  </si>
  <si>
    <t>08762</t>
  </si>
  <si>
    <t>MC1650L CI</t>
  </si>
  <si>
    <t>05530</t>
  </si>
  <si>
    <t>MC1658P CI</t>
  </si>
  <si>
    <t>02130</t>
  </si>
  <si>
    <t>MC1670L CI</t>
  </si>
  <si>
    <t>15434</t>
  </si>
  <si>
    <t>MC16845 CI</t>
  </si>
  <si>
    <t>10652</t>
  </si>
  <si>
    <t>MC1741 CI</t>
  </si>
  <si>
    <t>42540</t>
  </si>
  <si>
    <t>MC1748 CI</t>
  </si>
  <si>
    <t>07629</t>
  </si>
  <si>
    <t>MC1748CP1 CI DIP8</t>
  </si>
  <si>
    <t>11222</t>
  </si>
  <si>
    <t>MC33035P CI</t>
  </si>
  <si>
    <t>60215</t>
  </si>
  <si>
    <t>MC33074DR2G (NCV33074DR2G) CI</t>
  </si>
  <si>
    <t>11376</t>
  </si>
  <si>
    <t>MC33193P CI</t>
  </si>
  <si>
    <t>24352</t>
  </si>
  <si>
    <t>MC33215B CI</t>
  </si>
  <si>
    <t>06399</t>
  </si>
  <si>
    <t>MC3346 CI</t>
  </si>
  <si>
    <t>02381</t>
  </si>
  <si>
    <t>MC3346P CI</t>
  </si>
  <si>
    <t>02255</t>
  </si>
  <si>
    <t>MC3356 CI</t>
  </si>
  <si>
    <t>03366</t>
  </si>
  <si>
    <t>MC3359P CI</t>
  </si>
  <si>
    <t>47687</t>
  </si>
  <si>
    <t>MC34004 CI</t>
  </si>
  <si>
    <t>21256</t>
  </si>
  <si>
    <t>MC34004P CI</t>
  </si>
  <si>
    <t>44554</t>
  </si>
  <si>
    <t>MC34018P CI</t>
  </si>
  <si>
    <t>15500</t>
  </si>
  <si>
    <t>MC34025 CI</t>
  </si>
  <si>
    <t>49470</t>
  </si>
  <si>
    <t>MC34063A CI</t>
  </si>
  <si>
    <t>49471</t>
  </si>
  <si>
    <t>HTC</t>
  </si>
  <si>
    <t>49785</t>
  </si>
  <si>
    <t>MC34063API CI</t>
  </si>
  <si>
    <t>49311</t>
  </si>
  <si>
    <t>MC34064P-5 CI TO-92</t>
  </si>
  <si>
    <t>13953</t>
  </si>
  <si>
    <t>MC34118P CI</t>
  </si>
  <si>
    <t>44412</t>
  </si>
  <si>
    <t>MC34119 CI</t>
  </si>
  <si>
    <t>43996</t>
  </si>
  <si>
    <t>MC3418L CI</t>
  </si>
  <si>
    <t>14067</t>
  </si>
  <si>
    <t>MC3450P CI</t>
  </si>
  <si>
    <t>01331</t>
  </si>
  <si>
    <t>MC3453 CI</t>
  </si>
  <si>
    <t>07582</t>
  </si>
  <si>
    <t>MC3470 CI</t>
  </si>
  <si>
    <t>07626</t>
  </si>
  <si>
    <t>MC3470AP CI</t>
  </si>
  <si>
    <t>02293</t>
  </si>
  <si>
    <t>MC3470N CI</t>
  </si>
  <si>
    <t>06415</t>
  </si>
  <si>
    <t>MC3471P CI</t>
  </si>
  <si>
    <t>08827</t>
  </si>
  <si>
    <t>MC3476 CI</t>
  </si>
  <si>
    <t>50124</t>
  </si>
  <si>
    <t>MC3PHACUPE CI</t>
  </si>
  <si>
    <t>FREESCALE</t>
  </si>
  <si>
    <t>45205</t>
  </si>
  <si>
    <t>MC3PHACVP CI</t>
  </si>
  <si>
    <t>10569</t>
  </si>
  <si>
    <t>MC44603AP CI</t>
  </si>
  <si>
    <t>48655</t>
  </si>
  <si>
    <t>MC68000P10 CI</t>
  </si>
  <si>
    <t>13503</t>
  </si>
  <si>
    <t>MC68008P-10 CI</t>
  </si>
  <si>
    <t>29583</t>
  </si>
  <si>
    <t>MC68020RP16E CI PGA114</t>
  </si>
  <si>
    <t>03192</t>
  </si>
  <si>
    <t>MC6802P CI</t>
  </si>
  <si>
    <t>18345</t>
  </si>
  <si>
    <t>MC6821P CI</t>
  </si>
  <si>
    <t>43375</t>
  </si>
  <si>
    <t>MC6828 CI</t>
  </si>
  <si>
    <t>21551</t>
  </si>
  <si>
    <t>MC6828P CI</t>
  </si>
  <si>
    <t>12111</t>
  </si>
  <si>
    <t>MC6847P CI</t>
  </si>
  <si>
    <t>44595</t>
  </si>
  <si>
    <t>MC6887P CI</t>
  </si>
  <si>
    <t>20063</t>
  </si>
  <si>
    <t>MC6889P CI</t>
  </si>
  <si>
    <t>08323</t>
  </si>
  <si>
    <t>MC68A45P CI</t>
  </si>
  <si>
    <t>06450</t>
  </si>
  <si>
    <t>MC68B00 CI</t>
  </si>
  <si>
    <t>42468</t>
  </si>
  <si>
    <t>MC68B03PCI CI</t>
  </si>
  <si>
    <t>02509</t>
  </si>
  <si>
    <t>MC68B40 CI</t>
  </si>
  <si>
    <t>04474</t>
  </si>
  <si>
    <t>MC68B44 CI</t>
  </si>
  <si>
    <t>57530</t>
  </si>
  <si>
    <t>MC68H705J1ACPE CI</t>
  </si>
  <si>
    <t>41950</t>
  </si>
  <si>
    <t>MC68HC705C8ACS CI</t>
  </si>
  <si>
    <t>44543</t>
  </si>
  <si>
    <t>MC68HC705C9P CI</t>
  </si>
  <si>
    <t>54532</t>
  </si>
  <si>
    <t>MC68HC705J1A CI</t>
  </si>
  <si>
    <t>41970</t>
  </si>
  <si>
    <t>MC68HC705J2CP CI</t>
  </si>
  <si>
    <t>44579</t>
  </si>
  <si>
    <t>MC68HC705JP7CS CI</t>
  </si>
  <si>
    <t>19091</t>
  </si>
  <si>
    <t>MC68HC705P9CP CI</t>
  </si>
  <si>
    <t>20301</t>
  </si>
  <si>
    <t>MC68HC908BD48IB CI</t>
  </si>
  <si>
    <t>44537</t>
  </si>
  <si>
    <t>MC68HC908GP20CP CI</t>
  </si>
  <si>
    <t>47056</t>
  </si>
  <si>
    <t>MC68HC908JK3CP CI</t>
  </si>
  <si>
    <t>55398</t>
  </si>
  <si>
    <t>MC68HC908JK3ECPE CI</t>
  </si>
  <si>
    <t>44588</t>
  </si>
  <si>
    <t>MC68HC908JL3CP CI</t>
  </si>
  <si>
    <t>40108</t>
  </si>
  <si>
    <t>MC68HC908JL3ECP CI</t>
  </si>
  <si>
    <t>55128</t>
  </si>
  <si>
    <t>MC68HC908MR8CPE CI</t>
  </si>
  <si>
    <t>44581</t>
  </si>
  <si>
    <t>MC68HRC705J1AC CI</t>
  </si>
  <si>
    <t>44038</t>
  </si>
  <si>
    <t>MC68HRC705J1ACP CI</t>
  </si>
  <si>
    <t>23481</t>
  </si>
  <si>
    <t>44502</t>
  </si>
  <si>
    <t>MC68HRC908JK1CP CI</t>
  </si>
  <si>
    <t>25431</t>
  </si>
  <si>
    <t>MC68HRC908JL3CP CI</t>
  </si>
  <si>
    <t>56899</t>
  </si>
  <si>
    <t>MC705C8ACPE CI</t>
  </si>
  <si>
    <t>06345</t>
  </si>
  <si>
    <t>MC844P CI</t>
  </si>
  <si>
    <t>13319</t>
  </si>
  <si>
    <t>MC858P CI</t>
  </si>
  <si>
    <t>12779</t>
  </si>
  <si>
    <t>MC862P CI</t>
  </si>
  <si>
    <t>38300</t>
  </si>
  <si>
    <t>MC908JL16CPE CI</t>
  </si>
  <si>
    <t>56253</t>
  </si>
  <si>
    <t>MC908Q1ACE CI</t>
  </si>
  <si>
    <t>40109</t>
  </si>
  <si>
    <t>MC908Q1CP CI</t>
  </si>
  <si>
    <t>37622</t>
  </si>
  <si>
    <t>MC908Q4ACE CI DIP8</t>
  </si>
  <si>
    <t>40113</t>
  </si>
  <si>
    <t>MC908Q4CPE CI</t>
  </si>
  <si>
    <t>37624</t>
  </si>
  <si>
    <t>MC908QB8CPE CI</t>
  </si>
  <si>
    <t>42796</t>
  </si>
  <si>
    <t>MC908QY1ACPE CI</t>
  </si>
  <si>
    <t>39334</t>
  </si>
  <si>
    <t>MC9RS08KA1CPC CI DIP 8</t>
  </si>
  <si>
    <t>44879</t>
  </si>
  <si>
    <t>MC9S08QG8CPBE CI</t>
  </si>
  <si>
    <t>60607</t>
  </si>
  <si>
    <t>MCHCR705KJ1CPE CI</t>
  </si>
  <si>
    <t>45411</t>
  </si>
  <si>
    <t>MCP100-300DI/TO CI</t>
  </si>
  <si>
    <t>18594</t>
  </si>
  <si>
    <t>MCP130-475 FI/TO CI</t>
  </si>
  <si>
    <t>48181</t>
  </si>
  <si>
    <t>MCP2510-I/P CI</t>
  </si>
  <si>
    <t>41918</t>
  </si>
  <si>
    <t>MCP506AP CI</t>
  </si>
  <si>
    <t>20017</t>
  </si>
  <si>
    <t>MCT2EM FOTO ACOPLADOR</t>
  </si>
  <si>
    <t>52012</t>
  </si>
  <si>
    <t>26314</t>
  </si>
  <si>
    <t>MHW8292CATV CI</t>
  </si>
  <si>
    <t>03765</t>
  </si>
  <si>
    <t>MHW913 CI</t>
  </si>
  <si>
    <t>41802</t>
  </si>
  <si>
    <t>MID400 CI</t>
  </si>
  <si>
    <t>16594</t>
  </si>
  <si>
    <t>MK3801N-4 CI</t>
  </si>
  <si>
    <t>MOSTEK</t>
  </si>
  <si>
    <t>57809</t>
  </si>
  <si>
    <t>MK4104J-4 CI</t>
  </si>
  <si>
    <t>07976</t>
  </si>
  <si>
    <t>MK4116J CI</t>
  </si>
  <si>
    <t>10783</t>
  </si>
  <si>
    <t>MK4116J-2GP CI</t>
  </si>
  <si>
    <t>32977</t>
  </si>
  <si>
    <t>MK4564N-25 CI DIP16</t>
  </si>
  <si>
    <t>24282</t>
  </si>
  <si>
    <t>MK4801AJ-70 CI</t>
  </si>
  <si>
    <t>24283</t>
  </si>
  <si>
    <t>MK4801AJ-90 CI</t>
  </si>
  <si>
    <t>07620</t>
  </si>
  <si>
    <t>MK4864N-120 CI</t>
  </si>
  <si>
    <t>14216</t>
  </si>
  <si>
    <t>MK48T87AB CI</t>
  </si>
  <si>
    <t>01999</t>
  </si>
  <si>
    <t>MK5035N CI</t>
  </si>
  <si>
    <t>01462</t>
  </si>
  <si>
    <t>MK50992 CI</t>
  </si>
  <si>
    <t>24278</t>
  </si>
  <si>
    <t>MK5116J CI</t>
  </si>
  <si>
    <t>07565</t>
  </si>
  <si>
    <t>MK5371N CI</t>
  </si>
  <si>
    <t>14260</t>
  </si>
  <si>
    <t>MK5371N-00 CI</t>
  </si>
  <si>
    <t>02006</t>
  </si>
  <si>
    <t>MK5912 CI</t>
  </si>
  <si>
    <t>10041</t>
  </si>
  <si>
    <t>MM5290J-3 CI</t>
  </si>
  <si>
    <t>10829</t>
  </si>
  <si>
    <t>MM5290J-4 CI</t>
  </si>
  <si>
    <t>57514</t>
  </si>
  <si>
    <t>MM53200N CI</t>
  </si>
  <si>
    <t>14020</t>
  </si>
  <si>
    <t>MM5369 CI</t>
  </si>
  <si>
    <t>04219</t>
  </si>
  <si>
    <t>MM5451N CI</t>
  </si>
  <si>
    <t>11479</t>
  </si>
  <si>
    <t>MM5456 CI</t>
  </si>
  <si>
    <t>06405</t>
  </si>
  <si>
    <t>MM5767 CI</t>
  </si>
  <si>
    <t>18177</t>
  </si>
  <si>
    <t>MM58174AN CI</t>
  </si>
  <si>
    <t>06480</t>
  </si>
  <si>
    <t>MM58201N CI</t>
  </si>
  <si>
    <t>13607</t>
  </si>
  <si>
    <t>MM58274CN CI</t>
  </si>
  <si>
    <t>44932</t>
  </si>
  <si>
    <t>MN3007 CI</t>
  </si>
  <si>
    <t>09395</t>
  </si>
  <si>
    <t>MN6030J CI</t>
  </si>
  <si>
    <t>09093</t>
  </si>
  <si>
    <t>06532</t>
  </si>
  <si>
    <t>MN6178MCC CI</t>
  </si>
  <si>
    <t>22196</t>
  </si>
  <si>
    <t>MOC3010M CI</t>
  </si>
  <si>
    <t>23417</t>
  </si>
  <si>
    <t>32397</t>
  </si>
  <si>
    <t>MOC3021 (EL3021) ACOPLADOR</t>
  </si>
  <si>
    <t>55180</t>
  </si>
  <si>
    <t>MOC3023 CI</t>
  </si>
  <si>
    <t>56473</t>
  </si>
  <si>
    <t>MOC3042 CI</t>
  </si>
  <si>
    <t>27143</t>
  </si>
  <si>
    <t>MOC3052 CI</t>
  </si>
  <si>
    <t>49959</t>
  </si>
  <si>
    <t>MOC3052M CI</t>
  </si>
  <si>
    <t>23030</t>
  </si>
  <si>
    <t>MOC8050 CI</t>
  </si>
  <si>
    <t>44814</t>
  </si>
  <si>
    <t>MOC8112 CI</t>
  </si>
  <si>
    <t>24118</t>
  </si>
  <si>
    <t>MP4203 CI</t>
  </si>
  <si>
    <t>41432</t>
  </si>
  <si>
    <t>MPA20604 (KS88C0604-63) CI</t>
  </si>
  <si>
    <t>48376</t>
  </si>
  <si>
    <t>MPC89E58AE CI</t>
  </si>
  <si>
    <t>MEGAWIN</t>
  </si>
  <si>
    <t>10275</t>
  </si>
  <si>
    <t>MPQ6600A-1 CI</t>
  </si>
  <si>
    <t>44643</t>
  </si>
  <si>
    <t>MPQ6700 CI</t>
  </si>
  <si>
    <t>16224</t>
  </si>
  <si>
    <t>MPR15398T CI</t>
  </si>
  <si>
    <t>SEGA</t>
  </si>
  <si>
    <t>44565</t>
  </si>
  <si>
    <t>MPX5100A CI</t>
  </si>
  <si>
    <t>50240</t>
  </si>
  <si>
    <t>MRF24WBOMB MODULO</t>
  </si>
  <si>
    <t>01511</t>
  </si>
  <si>
    <t>MRF5S9181N CI</t>
  </si>
  <si>
    <t>06436</t>
  </si>
  <si>
    <t>MS9033JT CI</t>
  </si>
  <si>
    <t>02615</t>
  </si>
  <si>
    <t>MSM5256BP 12 CI</t>
  </si>
  <si>
    <t>35202</t>
  </si>
  <si>
    <t>MSP430F2001 CI DIP14</t>
  </si>
  <si>
    <t>54587</t>
  </si>
  <si>
    <t>MT41J64M16JB-125 CI</t>
  </si>
  <si>
    <t>MICRON</t>
  </si>
  <si>
    <t>21913</t>
  </si>
  <si>
    <t>MT8804 CI</t>
  </si>
  <si>
    <t>10062</t>
  </si>
  <si>
    <t>MT8816AE CI</t>
  </si>
  <si>
    <t>02784</t>
  </si>
  <si>
    <t>MT8862 CI</t>
  </si>
  <si>
    <t>MICROSEMI</t>
  </si>
  <si>
    <t>38907</t>
  </si>
  <si>
    <t>MT8870DE CI</t>
  </si>
  <si>
    <t>MICREL</t>
  </si>
  <si>
    <t>19130</t>
  </si>
  <si>
    <t>ZARLINK</t>
  </si>
  <si>
    <t>01663</t>
  </si>
  <si>
    <t>MT8870DE1 CI</t>
  </si>
  <si>
    <t>12199</t>
  </si>
  <si>
    <t>MT8964AE CI</t>
  </si>
  <si>
    <t>MITEL</t>
  </si>
  <si>
    <t>05904</t>
  </si>
  <si>
    <t>MT8982AE CI</t>
  </si>
  <si>
    <t>21929</t>
  </si>
  <si>
    <t>MT9171AE CI</t>
  </si>
  <si>
    <t>45113</t>
  </si>
  <si>
    <t>MTA011 CI 180GR</t>
  </si>
  <si>
    <t>SHINDENGEN</t>
  </si>
  <si>
    <t>03768</t>
  </si>
  <si>
    <t>MTA011 CI 90GR</t>
  </si>
  <si>
    <t>45016</t>
  </si>
  <si>
    <t>MTD392N CI</t>
  </si>
  <si>
    <t>48588</t>
  </si>
  <si>
    <t>MW41C2020NB CI</t>
  </si>
  <si>
    <t>15476</t>
  </si>
  <si>
    <t>MW5114E1 CI</t>
  </si>
  <si>
    <t>41603</t>
  </si>
  <si>
    <t>MX574AJN CI</t>
  </si>
  <si>
    <t>45898</t>
  </si>
  <si>
    <t>MX636JN CI</t>
  </si>
  <si>
    <t>58260</t>
  </si>
  <si>
    <t>NCP1014AP10CPAW CI</t>
  </si>
  <si>
    <t>12048</t>
  </si>
  <si>
    <t>NCTEX14A-0380 CI</t>
  </si>
  <si>
    <t>35936</t>
  </si>
  <si>
    <t>NE532N CI</t>
  </si>
  <si>
    <t>13353</t>
  </si>
  <si>
    <t>NE5560N CI</t>
  </si>
  <si>
    <t>41150</t>
  </si>
  <si>
    <t>NE564N CI</t>
  </si>
  <si>
    <t>21462</t>
  </si>
  <si>
    <t>15293</t>
  </si>
  <si>
    <t>NE592N CI 14</t>
  </si>
  <si>
    <t>60354</t>
  </si>
  <si>
    <t>NE592N14 CI</t>
  </si>
  <si>
    <t>40034</t>
  </si>
  <si>
    <t>NJM2043D CI</t>
  </si>
  <si>
    <t>44449</t>
  </si>
  <si>
    <t>NJM2218D CI</t>
  </si>
  <si>
    <t>06413</t>
  </si>
  <si>
    <t>07564</t>
  </si>
  <si>
    <t>07462</t>
  </si>
  <si>
    <t>07887</t>
  </si>
  <si>
    <t>NJM2228D CI</t>
  </si>
  <si>
    <t>11026</t>
  </si>
  <si>
    <t>NJM3517D2 CI DIP</t>
  </si>
  <si>
    <t>39936</t>
  </si>
  <si>
    <t>NJM4558 CI</t>
  </si>
  <si>
    <t>52054</t>
  </si>
  <si>
    <t>NMC2148HJ-3 CI</t>
  </si>
  <si>
    <t>13611</t>
  </si>
  <si>
    <t>NSC800N-4 I CI</t>
  </si>
  <si>
    <t>13610</t>
  </si>
  <si>
    <t>NSC810AN-1 CI</t>
  </si>
  <si>
    <t>05683</t>
  </si>
  <si>
    <t>NSC810AN4 I CI</t>
  </si>
  <si>
    <t>51655</t>
  </si>
  <si>
    <t>NSC810N-41 CI</t>
  </si>
  <si>
    <t>58769</t>
  </si>
  <si>
    <t>OB2538AP CI DIP8</t>
  </si>
  <si>
    <t>ON-BRIGHT</t>
  </si>
  <si>
    <t>39554</t>
  </si>
  <si>
    <t>50749</t>
  </si>
  <si>
    <t>OF80B CI</t>
  </si>
  <si>
    <t>07911</t>
  </si>
  <si>
    <t>OM5232FBP507 CI</t>
  </si>
  <si>
    <t>19065</t>
  </si>
  <si>
    <t>OP07CH CI MET</t>
  </si>
  <si>
    <t>18372</t>
  </si>
  <si>
    <t>OP11EY CI</t>
  </si>
  <si>
    <t>04968</t>
  </si>
  <si>
    <t>OP275GP CI</t>
  </si>
  <si>
    <t>45735</t>
  </si>
  <si>
    <t>OP27GPZ CI</t>
  </si>
  <si>
    <t>02260</t>
  </si>
  <si>
    <t>OP37EZ CI</t>
  </si>
  <si>
    <t>44819</t>
  </si>
  <si>
    <t>OP400GPZ CI</t>
  </si>
  <si>
    <t>38289</t>
  </si>
  <si>
    <t>OPA2134 CI</t>
  </si>
  <si>
    <t>43921</t>
  </si>
  <si>
    <t>OPA2227PA CI</t>
  </si>
  <si>
    <t>41762</t>
  </si>
  <si>
    <t>OPA228PA CI</t>
  </si>
  <si>
    <t>17592</t>
  </si>
  <si>
    <t>OPA27GP CI</t>
  </si>
  <si>
    <t>41791</t>
  </si>
  <si>
    <t>OPA4131PJ CI</t>
  </si>
  <si>
    <t>07845</t>
  </si>
  <si>
    <t>OPA4277PA CI</t>
  </si>
  <si>
    <t>11060</t>
  </si>
  <si>
    <t>OPB706A FOTO ACOPLADOR</t>
  </si>
  <si>
    <t>OPTEK</t>
  </si>
  <si>
    <t>41787</t>
  </si>
  <si>
    <t>OPF2412T CI</t>
  </si>
  <si>
    <t>45561</t>
  </si>
  <si>
    <t>OPT101 CI</t>
  </si>
  <si>
    <t>09758</t>
  </si>
  <si>
    <t>OQ1126 CI CERAMICO</t>
  </si>
  <si>
    <t>09752</t>
  </si>
  <si>
    <t>OQ1417 / 3018 CI</t>
  </si>
  <si>
    <t>53980</t>
  </si>
  <si>
    <t>P8251A CI</t>
  </si>
  <si>
    <t>41764</t>
  </si>
  <si>
    <t>P87C51FA-IN CI</t>
  </si>
  <si>
    <t>55091</t>
  </si>
  <si>
    <t>P87C54SBPN CI</t>
  </si>
  <si>
    <t>11208</t>
  </si>
  <si>
    <t>PAL10L8 CI</t>
  </si>
  <si>
    <t>07993</t>
  </si>
  <si>
    <t>PAL12H6-E CI</t>
  </si>
  <si>
    <t>08720</t>
  </si>
  <si>
    <t>PAL12L6 CI</t>
  </si>
  <si>
    <t>42987</t>
  </si>
  <si>
    <t>PAL16L8BCN CI</t>
  </si>
  <si>
    <t>08724</t>
  </si>
  <si>
    <t>PAL16R6 CI</t>
  </si>
  <si>
    <t>42498</t>
  </si>
  <si>
    <t>PAL16R6-7CN CI</t>
  </si>
  <si>
    <t>05489</t>
  </si>
  <si>
    <t>PAL16R6-ACN CI</t>
  </si>
  <si>
    <t>18459</t>
  </si>
  <si>
    <t>PAL16R6CJ CI CER.</t>
  </si>
  <si>
    <t>23415</t>
  </si>
  <si>
    <t>PAL16R8-15CN CI</t>
  </si>
  <si>
    <t>42497</t>
  </si>
  <si>
    <t>PAL16R8-7CN CI</t>
  </si>
  <si>
    <t>24129</t>
  </si>
  <si>
    <t>PAL16R8ACN CI</t>
  </si>
  <si>
    <t>43160</t>
  </si>
  <si>
    <t>PAL16R8AE CI</t>
  </si>
  <si>
    <t>18797</t>
  </si>
  <si>
    <t>PAL16R8NC CI</t>
  </si>
  <si>
    <t>07624</t>
  </si>
  <si>
    <t>PAL20R6A CI</t>
  </si>
  <si>
    <t>44118</t>
  </si>
  <si>
    <t>PALCE16V8R-25 CI</t>
  </si>
  <si>
    <t>41794</t>
  </si>
  <si>
    <t>PALCE16V8Z-25PC CI</t>
  </si>
  <si>
    <t>05593</t>
  </si>
  <si>
    <t>PALCE20V8HJC/5 CI</t>
  </si>
  <si>
    <t>44145</t>
  </si>
  <si>
    <t>PALCE22V10 7PC/5 CI</t>
  </si>
  <si>
    <t>47970</t>
  </si>
  <si>
    <t>PALCE22V10Z-25PI CI</t>
  </si>
  <si>
    <t>06312</t>
  </si>
  <si>
    <t>PBL3717A CI</t>
  </si>
  <si>
    <t>07836</t>
  </si>
  <si>
    <t>PBL3718S (TEA3718S) CI</t>
  </si>
  <si>
    <t>20557</t>
  </si>
  <si>
    <t>PBL3764-12J CI</t>
  </si>
  <si>
    <t>ERICSSON</t>
  </si>
  <si>
    <t>03391</t>
  </si>
  <si>
    <t>PBL3764A N4R2 CI DIP22</t>
  </si>
  <si>
    <t>42516</t>
  </si>
  <si>
    <t>PC1197C CI</t>
  </si>
  <si>
    <t>01461</t>
  </si>
  <si>
    <t>PC525 CI</t>
  </si>
  <si>
    <t>50752</t>
  </si>
  <si>
    <t>PC702 FOTO ACOPLADOR</t>
  </si>
  <si>
    <t>44625</t>
  </si>
  <si>
    <t>PC725V FOTO ACOPLADOR</t>
  </si>
  <si>
    <t>51622</t>
  </si>
  <si>
    <t>PC733 FOTO ACOPLADOR</t>
  </si>
  <si>
    <t>43727</t>
  </si>
  <si>
    <t>PC816X CI</t>
  </si>
  <si>
    <t>53760</t>
  </si>
  <si>
    <t>PC817 (LTV817) CI</t>
  </si>
  <si>
    <t>07127</t>
  </si>
  <si>
    <t>PC817 (LTV817C) CI</t>
  </si>
  <si>
    <t>58306</t>
  </si>
  <si>
    <t>PC817 (LTV817-CN) CI</t>
  </si>
  <si>
    <t>57239</t>
  </si>
  <si>
    <t>PC817 CI</t>
  </si>
  <si>
    <t>COSMO</t>
  </si>
  <si>
    <t>48978</t>
  </si>
  <si>
    <t>49090</t>
  </si>
  <si>
    <t>41806</t>
  </si>
  <si>
    <t>PC817A (EL817A) CI</t>
  </si>
  <si>
    <t>58285</t>
  </si>
  <si>
    <t>PC817C (EL817C) CI</t>
  </si>
  <si>
    <t>49565</t>
  </si>
  <si>
    <t>PC817C CI ACOPLADOR</t>
  </si>
  <si>
    <t>27597</t>
  </si>
  <si>
    <t>PCA82C251 CI DIP8</t>
  </si>
  <si>
    <t>09755</t>
  </si>
  <si>
    <t>PCB1305D CI CER.</t>
  </si>
  <si>
    <t>15885</t>
  </si>
  <si>
    <t>PCD3312CP CI</t>
  </si>
  <si>
    <t>44146</t>
  </si>
  <si>
    <t>PCD5114P CI</t>
  </si>
  <si>
    <t>14686</t>
  </si>
  <si>
    <t>PCF2112P CI</t>
  </si>
  <si>
    <t>06042</t>
  </si>
  <si>
    <t>PCF8577 CI</t>
  </si>
  <si>
    <t>15886</t>
  </si>
  <si>
    <t>PCF8582C-2 CI</t>
  </si>
  <si>
    <t>15887</t>
  </si>
  <si>
    <t>PCF8583P CI</t>
  </si>
  <si>
    <t>60362</t>
  </si>
  <si>
    <t>PCF8593P CI</t>
  </si>
  <si>
    <t>02087</t>
  </si>
  <si>
    <t>19518</t>
  </si>
  <si>
    <t>PEEL18CV8C-25 CI</t>
  </si>
  <si>
    <t>19972</t>
  </si>
  <si>
    <t>PEEL18CV8P-25 CI</t>
  </si>
  <si>
    <t>55016</t>
  </si>
  <si>
    <t>PH162479G CI</t>
  </si>
  <si>
    <t>32264</t>
  </si>
  <si>
    <t>PIC10F200-I/P CI</t>
  </si>
  <si>
    <t>53022</t>
  </si>
  <si>
    <t>PIC12C508A-04/P CI</t>
  </si>
  <si>
    <t>49031</t>
  </si>
  <si>
    <t>PIC12C509A-04/P CI</t>
  </si>
  <si>
    <t>41021</t>
  </si>
  <si>
    <t>PIC12CE519-04/P CI</t>
  </si>
  <si>
    <t>40643</t>
  </si>
  <si>
    <t>PIC12F615-I/P CI</t>
  </si>
  <si>
    <t>12593</t>
  </si>
  <si>
    <t>PIC12F629-I/P CI</t>
  </si>
  <si>
    <t>42060</t>
  </si>
  <si>
    <t>PIC12F635-I/P CI</t>
  </si>
  <si>
    <t>38686</t>
  </si>
  <si>
    <t>PIC12F675-I/P CI</t>
  </si>
  <si>
    <t>58901</t>
  </si>
  <si>
    <t>PIC12HV609-I/P CI</t>
  </si>
  <si>
    <t>21941</t>
  </si>
  <si>
    <t>PIC16C54A-04/P CI</t>
  </si>
  <si>
    <t>14056</t>
  </si>
  <si>
    <t>PIC16C54C-04/P CI</t>
  </si>
  <si>
    <t>09519</t>
  </si>
  <si>
    <t>PIC16C558-04I/P CI</t>
  </si>
  <si>
    <t>08582</t>
  </si>
  <si>
    <t>PIC16C56A-04/P CI</t>
  </si>
  <si>
    <t>11880</t>
  </si>
  <si>
    <t>PIC16C56-XT/P CI</t>
  </si>
  <si>
    <t>36389</t>
  </si>
  <si>
    <t>PIC16C57-HS/P CI</t>
  </si>
  <si>
    <t>15346</t>
  </si>
  <si>
    <t>PIC16C57-RC/P CI</t>
  </si>
  <si>
    <t>08945</t>
  </si>
  <si>
    <t>PIC16C620A-20/P CI</t>
  </si>
  <si>
    <t>46294</t>
  </si>
  <si>
    <t>PIC16C621A-04I/P CI</t>
  </si>
  <si>
    <t>24428</t>
  </si>
  <si>
    <t>PIC16C62A-04/SP CI</t>
  </si>
  <si>
    <t>24433</t>
  </si>
  <si>
    <t>PIC16C64A-04/P CI</t>
  </si>
  <si>
    <t>03229</t>
  </si>
  <si>
    <t>PIC16C71-04/P CI</t>
  </si>
  <si>
    <t>20801</t>
  </si>
  <si>
    <t>PIC16C72A-04I/SP CI</t>
  </si>
  <si>
    <t>07500</t>
  </si>
  <si>
    <t>PIC16C745-I/SP CI</t>
  </si>
  <si>
    <t>06337</t>
  </si>
  <si>
    <t>PIC16C74A-04/P CI</t>
  </si>
  <si>
    <t>24261</t>
  </si>
  <si>
    <t>PIC16CE624-04/P CI</t>
  </si>
  <si>
    <t>40044</t>
  </si>
  <si>
    <t>PIC16F1828-I/P CI</t>
  </si>
  <si>
    <t>34845</t>
  </si>
  <si>
    <t>PIC16F54-I/P CI</t>
  </si>
  <si>
    <t>55688</t>
  </si>
  <si>
    <t>PIC16F627-04/P CI</t>
  </si>
  <si>
    <t>36214</t>
  </si>
  <si>
    <t>PIC16F628-04/P CI</t>
  </si>
  <si>
    <t>59636</t>
  </si>
  <si>
    <t>PIC16F628-04/SO CI</t>
  </si>
  <si>
    <t>26528</t>
  </si>
  <si>
    <t>PIC16F628A-I/P CI</t>
  </si>
  <si>
    <t>34556</t>
  </si>
  <si>
    <t>PIC16F630-I/P CI</t>
  </si>
  <si>
    <t>57314</t>
  </si>
  <si>
    <t>03647</t>
  </si>
  <si>
    <t>49571</t>
  </si>
  <si>
    <t>PIC16F631-I/P CI</t>
  </si>
  <si>
    <t>40047</t>
  </si>
  <si>
    <t>PIC16F636-I/P CI</t>
  </si>
  <si>
    <t>35627</t>
  </si>
  <si>
    <t>PIC16F677-I/P CI</t>
  </si>
  <si>
    <t>32418</t>
  </si>
  <si>
    <t>PIC16F688-I/P CI</t>
  </si>
  <si>
    <t>57205</t>
  </si>
  <si>
    <t>PIC16F72-I/SP CI</t>
  </si>
  <si>
    <t>14286</t>
  </si>
  <si>
    <t>PIC16F76-I/SP CI</t>
  </si>
  <si>
    <t>00056</t>
  </si>
  <si>
    <t>PIC16F871-I/P CI</t>
  </si>
  <si>
    <t>42723</t>
  </si>
  <si>
    <t>04444</t>
  </si>
  <si>
    <t>PIC16F873-04/SP CI</t>
  </si>
  <si>
    <t>14878</t>
  </si>
  <si>
    <t>PIC16F874A-I/P CI</t>
  </si>
  <si>
    <t>56883</t>
  </si>
  <si>
    <t>48177</t>
  </si>
  <si>
    <t>PIC16F876-20/SP CI</t>
  </si>
  <si>
    <t>56781</t>
  </si>
  <si>
    <t>PIC16F876A-I/SP CI</t>
  </si>
  <si>
    <t>53023</t>
  </si>
  <si>
    <t>PIC16F882-I/SP CI</t>
  </si>
  <si>
    <t>34419</t>
  </si>
  <si>
    <t>PIC16F883-I/SP CI</t>
  </si>
  <si>
    <t>34851</t>
  </si>
  <si>
    <t>PIC16F886-I/SP CI</t>
  </si>
  <si>
    <t>50100</t>
  </si>
  <si>
    <t>PIC16F887-04/P CI</t>
  </si>
  <si>
    <t>20949</t>
  </si>
  <si>
    <t>PIC16F887-I/P CI</t>
  </si>
  <si>
    <t>57311</t>
  </si>
  <si>
    <t>PIC16F913-I/SP CI</t>
  </si>
  <si>
    <t>25201</t>
  </si>
  <si>
    <t>49955</t>
  </si>
  <si>
    <t>PIC16F916-I/SP CI</t>
  </si>
  <si>
    <t>56787</t>
  </si>
  <si>
    <t>11909</t>
  </si>
  <si>
    <t>11854</t>
  </si>
  <si>
    <t>PIC16LC62B-04/SP CI</t>
  </si>
  <si>
    <t>53961</t>
  </si>
  <si>
    <t>PIC18F14K50 CI</t>
  </si>
  <si>
    <t>40126</t>
  </si>
  <si>
    <t>PIC18F2221-I/P CI</t>
  </si>
  <si>
    <t>40978</t>
  </si>
  <si>
    <t>PIC18F2410-I/SP CI</t>
  </si>
  <si>
    <t>16323</t>
  </si>
  <si>
    <t>PIC18F2423-I/SP CI</t>
  </si>
  <si>
    <t>05922</t>
  </si>
  <si>
    <t>PIC18F242-I/SP CI</t>
  </si>
  <si>
    <t>34844</t>
  </si>
  <si>
    <t>PIC18F252-I/SP CI</t>
  </si>
  <si>
    <t>53024</t>
  </si>
  <si>
    <t>PIC18F4525-I/P CI</t>
  </si>
  <si>
    <t>56773</t>
  </si>
  <si>
    <t>PIC18F452-I/P CI</t>
  </si>
  <si>
    <t>60347</t>
  </si>
  <si>
    <t>31354</t>
  </si>
  <si>
    <t>PIC18F4550-I/P CI</t>
  </si>
  <si>
    <t>32791</t>
  </si>
  <si>
    <t>PIC18F4620-I/P CI</t>
  </si>
  <si>
    <t>60359</t>
  </si>
  <si>
    <t>PIC18F4680-I/P CI</t>
  </si>
  <si>
    <t>53021</t>
  </si>
  <si>
    <t>PIC18F46K20-I/P CI</t>
  </si>
  <si>
    <t>47844</t>
  </si>
  <si>
    <t>PJ31002 CI</t>
  </si>
  <si>
    <t>45764</t>
  </si>
  <si>
    <t>PKF4111ASI CI</t>
  </si>
  <si>
    <t>45763</t>
  </si>
  <si>
    <t>PKF4628SI CI</t>
  </si>
  <si>
    <t>45457</t>
  </si>
  <si>
    <t>PLC810PG CI</t>
  </si>
  <si>
    <t>03607</t>
  </si>
  <si>
    <t>PM25LV040-100PCE CI</t>
  </si>
  <si>
    <t>12097</t>
  </si>
  <si>
    <t>PS2004B CI</t>
  </si>
  <si>
    <t>58986</t>
  </si>
  <si>
    <t>PS2501-4 FOTO ACOPLADOR</t>
  </si>
  <si>
    <t>05252</t>
  </si>
  <si>
    <t>PS2534 CI</t>
  </si>
  <si>
    <t>00591</t>
  </si>
  <si>
    <t>PS2561 1 CI</t>
  </si>
  <si>
    <t>12204</t>
  </si>
  <si>
    <t>PS7021 CI</t>
  </si>
  <si>
    <t>07347</t>
  </si>
  <si>
    <t>PT2249A CI</t>
  </si>
  <si>
    <t>PTC</t>
  </si>
  <si>
    <t>07314</t>
  </si>
  <si>
    <t>PT2262PC CI</t>
  </si>
  <si>
    <t>09663</t>
  </si>
  <si>
    <t>PT2272A-M2 CI</t>
  </si>
  <si>
    <t>09064</t>
  </si>
  <si>
    <t>PT5045 CI</t>
  </si>
  <si>
    <t>09757</t>
  </si>
  <si>
    <t>Q0007PE3 CI</t>
  </si>
  <si>
    <t>02664</t>
  </si>
  <si>
    <t>R6625 11 CI</t>
  </si>
  <si>
    <t>ROCKWELL</t>
  </si>
  <si>
    <t>34242</t>
  </si>
  <si>
    <t>RC4558 CI</t>
  </si>
  <si>
    <t>01149</t>
  </si>
  <si>
    <t>REP015137/1</t>
  </si>
  <si>
    <t>BARRY</t>
  </si>
  <si>
    <t>44125</t>
  </si>
  <si>
    <t>RTC58321 CI</t>
  </si>
  <si>
    <t>27064</t>
  </si>
  <si>
    <t>RTC72421A CI DIP18</t>
  </si>
  <si>
    <t>EPSON</t>
  </si>
  <si>
    <t>41776</t>
  </si>
  <si>
    <t>RTC72421B CI</t>
  </si>
  <si>
    <t>16762</t>
  </si>
  <si>
    <t>RTS752B CI</t>
  </si>
  <si>
    <t>48218</t>
  </si>
  <si>
    <t>RYN12104 CI</t>
  </si>
  <si>
    <t>15455</t>
  </si>
  <si>
    <t>RYT101005 CI</t>
  </si>
  <si>
    <t>16753</t>
  </si>
  <si>
    <t>RIFA</t>
  </si>
  <si>
    <t>58911</t>
  </si>
  <si>
    <t>S2184 CI</t>
  </si>
  <si>
    <t>08025</t>
  </si>
  <si>
    <t>S2859ZE CI</t>
  </si>
  <si>
    <t>24425</t>
  </si>
  <si>
    <t>S3P72F50ZZ-QXR5 CI</t>
  </si>
  <si>
    <t>01666</t>
  </si>
  <si>
    <t>S44233 CI</t>
  </si>
  <si>
    <t>AMS</t>
  </si>
  <si>
    <t>08110</t>
  </si>
  <si>
    <t>S576C CI</t>
  </si>
  <si>
    <t>08795</t>
  </si>
  <si>
    <t>S87C654-7N40 CI</t>
  </si>
  <si>
    <t>43571</t>
  </si>
  <si>
    <t>SAA1057 CI</t>
  </si>
  <si>
    <t>06308</t>
  </si>
  <si>
    <t>01531</t>
  </si>
  <si>
    <t>SAA4848PS/V1031 CI . 56C1125 A19 031.</t>
  </si>
  <si>
    <t>10144</t>
  </si>
  <si>
    <t>SAA4848PS/V1037 CI . 56C1125-A30-037.</t>
  </si>
  <si>
    <t>01024</t>
  </si>
  <si>
    <t>SAA5070 CI</t>
  </si>
  <si>
    <t>57517</t>
  </si>
  <si>
    <t>SAB0600 CI</t>
  </si>
  <si>
    <t>59861</t>
  </si>
  <si>
    <t>SAB8032B-16-P CI</t>
  </si>
  <si>
    <t>14554</t>
  </si>
  <si>
    <t>SAB82523P CI</t>
  </si>
  <si>
    <t>60720</t>
  </si>
  <si>
    <t>SAE800 CI</t>
  </si>
  <si>
    <t>19511</t>
  </si>
  <si>
    <t>SAF1039 CI</t>
  </si>
  <si>
    <t>44163</t>
  </si>
  <si>
    <t>SAS560S CI</t>
  </si>
  <si>
    <t>53587</t>
  </si>
  <si>
    <t>SAS570S CI</t>
  </si>
  <si>
    <t>15403</t>
  </si>
  <si>
    <t>SAS6710 CI</t>
  </si>
  <si>
    <t>08109</t>
  </si>
  <si>
    <t>SBA5089 CI</t>
  </si>
  <si>
    <t>07154</t>
  </si>
  <si>
    <t>ITT</t>
  </si>
  <si>
    <t>03371</t>
  </si>
  <si>
    <t>SC406462CP CI</t>
  </si>
  <si>
    <t>03370</t>
  </si>
  <si>
    <t>SC442201 CI</t>
  </si>
  <si>
    <t>43569</t>
  </si>
  <si>
    <t>SC505993B CI</t>
  </si>
  <si>
    <t>10657</t>
  </si>
  <si>
    <t>SC58375P CI</t>
  </si>
  <si>
    <t>03374</t>
  </si>
  <si>
    <t>SC98929CP CI</t>
  </si>
  <si>
    <t>03375</t>
  </si>
  <si>
    <t>SC98930CP CI</t>
  </si>
  <si>
    <t>05621</t>
  </si>
  <si>
    <t>SC98944 CI</t>
  </si>
  <si>
    <t>09756</t>
  </si>
  <si>
    <t>SCL1065-N6 CI</t>
  </si>
  <si>
    <t>07623</t>
  </si>
  <si>
    <t>SCL4163BE CI</t>
  </si>
  <si>
    <t>07432</t>
  </si>
  <si>
    <t>SCM5101E-1 CI</t>
  </si>
  <si>
    <t>06635</t>
  </si>
  <si>
    <t>SCN2652AC1 CI</t>
  </si>
  <si>
    <t>06600</t>
  </si>
  <si>
    <t>SCN2672B CI</t>
  </si>
  <si>
    <t>23983</t>
  </si>
  <si>
    <t>SCX6206UQS/N5 CI</t>
  </si>
  <si>
    <t>02721</t>
  </si>
  <si>
    <t>SDT7164 CI</t>
  </si>
  <si>
    <t>04659</t>
  </si>
  <si>
    <t>SDT7201 CI SLIN</t>
  </si>
  <si>
    <t>01504</t>
  </si>
  <si>
    <t>SDV2001 CI</t>
  </si>
  <si>
    <t>03381</t>
  </si>
  <si>
    <t>SDV6001E CI</t>
  </si>
  <si>
    <t>06309</t>
  </si>
  <si>
    <t>SDW5001E CI</t>
  </si>
  <si>
    <t>20201</t>
  </si>
  <si>
    <t>SFH610A-3 CI</t>
  </si>
  <si>
    <t>59174</t>
  </si>
  <si>
    <t>SFH617A-2 CI</t>
  </si>
  <si>
    <t>35926</t>
  </si>
  <si>
    <t>SFH617A-2 FOTO ACOPLADOR</t>
  </si>
  <si>
    <t>09259</t>
  </si>
  <si>
    <t>SFH617A-2 FOTO ACOPLADOR DIP4</t>
  </si>
  <si>
    <t>19962</t>
  </si>
  <si>
    <t>SFH617A3V CI</t>
  </si>
  <si>
    <t>35993</t>
  </si>
  <si>
    <t>SFH6186-3T CI</t>
  </si>
  <si>
    <t>60022</t>
  </si>
  <si>
    <t>SFH618A-4 CI</t>
  </si>
  <si>
    <t>58248</t>
  </si>
  <si>
    <t>SFH620A-2 CI</t>
  </si>
  <si>
    <t>58249</t>
  </si>
  <si>
    <t>16637</t>
  </si>
  <si>
    <t>SFH6325 CI DIP8</t>
  </si>
  <si>
    <t>45201</t>
  </si>
  <si>
    <t>SFH6731 CI</t>
  </si>
  <si>
    <t>21079</t>
  </si>
  <si>
    <t>SG3503Y CI</t>
  </si>
  <si>
    <t>LINFINITY</t>
  </si>
  <si>
    <t>44858</t>
  </si>
  <si>
    <t>SG3524N CI</t>
  </si>
  <si>
    <t>15956</t>
  </si>
  <si>
    <t>SG3525A.KA3525A. CI</t>
  </si>
  <si>
    <t>57312</t>
  </si>
  <si>
    <t>SG5841JDZ CI</t>
  </si>
  <si>
    <t>31691</t>
  </si>
  <si>
    <t>SI9110DJ CI</t>
  </si>
  <si>
    <t>04631</t>
  </si>
  <si>
    <t>SL5501 CI</t>
  </si>
  <si>
    <t>01502</t>
  </si>
  <si>
    <t>09278</t>
  </si>
  <si>
    <t>SLA4052 CI</t>
  </si>
  <si>
    <t>SANKEN</t>
  </si>
  <si>
    <t>06122</t>
  </si>
  <si>
    <t>SLA7024M CI</t>
  </si>
  <si>
    <t>18659</t>
  </si>
  <si>
    <t>SN2323P CI</t>
  </si>
  <si>
    <t>23875</t>
  </si>
  <si>
    <t>SN5411P CI</t>
  </si>
  <si>
    <t>16133</t>
  </si>
  <si>
    <t>SN5456 CI</t>
  </si>
  <si>
    <t>57686</t>
  </si>
  <si>
    <t>SN75LBC184P CI</t>
  </si>
  <si>
    <t>02298</t>
  </si>
  <si>
    <t>SP384N CI</t>
  </si>
  <si>
    <t>60366</t>
  </si>
  <si>
    <t>SP485CS CI</t>
  </si>
  <si>
    <t>SIPEX</t>
  </si>
  <si>
    <t>51716</t>
  </si>
  <si>
    <t>SST89C54 CI</t>
  </si>
  <si>
    <t>10403</t>
  </si>
  <si>
    <t>ST16C550CP CI</t>
  </si>
  <si>
    <t>01057</t>
  </si>
  <si>
    <t>ST2221A 1 CI</t>
  </si>
  <si>
    <t>59407</t>
  </si>
  <si>
    <t>ST26C31BN CI</t>
  </si>
  <si>
    <t>08117</t>
  </si>
  <si>
    <t>ST52T430K386 CI 32PINOS</t>
  </si>
  <si>
    <t>09269</t>
  </si>
  <si>
    <t>ST6200CB6/MKT/F CI</t>
  </si>
  <si>
    <t>09266</t>
  </si>
  <si>
    <t>ST7FLIT15BF1B6 CI</t>
  </si>
  <si>
    <t>45204</t>
  </si>
  <si>
    <t>ST7FLITE09YOB6 CI</t>
  </si>
  <si>
    <t>01158</t>
  </si>
  <si>
    <t>STK411 230E CI</t>
  </si>
  <si>
    <t>18606</t>
  </si>
  <si>
    <t>STK417-120A CI</t>
  </si>
  <si>
    <t>19904</t>
  </si>
  <si>
    <t>STK730-090 CI</t>
  </si>
  <si>
    <t>19723</t>
  </si>
  <si>
    <t>STK730-130 CI</t>
  </si>
  <si>
    <t>17172</t>
  </si>
  <si>
    <t>STP08CL596B1 CI</t>
  </si>
  <si>
    <t>15084</t>
  </si>
  <si>
    <t>STRG5643D CI</t>
  </si>
  <si>
    <t>42483</t>
  </si>
  <si>
    <t>STV9118 CI</t>
  </si>
  <si>
    <t>42755</t>
  </si>
  <si>
    <t>STV9269/AOA CI</t>
  </si>
  <si>
    <t>42507</t>
  </si>
  <si>
    <t>STV9426 CI</t>
  </si>
  <si>
    <t>59141</t>
  </si>
  <si>
    <t>T2117 CI</t>
  </si>
  <si>
    <t>10903</t>
  </si>
  <si>
    <t>TA7070 CI</t>
  </si>
  <si>
    <t>10965</t>
  </si>
  <si>
    <t>TA7313AP CI</t>
  </si>
  <si>
    <t>15341</t>
  </si>
  <si>
    <t>TA7343AP CI</t>
  </si>
  <si>
    <t>21588</t>
  </si>
  <si>
    <t>45025</t>
  </si>
  <si>
    <t>TA7358P CI</t>
  </si>
  <si>
    <t>21734</t>
  </si>
  <si>
    <t>TA75458P CI</t>
  </si>
  <si>
    <t>08330</t>
  </si>
  <si>
    <t>TA7640AP CI</t>
  </si>
  <si>
    <t>44367</t>
  </si>
  <si>
    <t>48644</t>
  </si>
  <si>
    <t>TA7796P CI</t>
  </si>
  <si>
    <t>16744</t>
  </si>
  <si>
    <t>TA8238K CI</t>
  </si>
  <si>
    <t>04999</t>
  </si>
  <si>
    <t>TA8268AH CI</t>
  </si>
  <si>
    <t>23271</t>
  </si>
  <si>
    <t>TA8718N CI</t>
  </si>
  <si>
    <t>07648</t>
  </si>
  <si>
    <t>TA8763 CI</t>
  </si>
  <si>
    <t>11209</t>
  </si>
  <si>
    <t>TB006 CI</t>
  </si>
  <si>
    <t>11577</t>
  </si>
  <si>
    <t>TB16 CI DIP16</t>
  </si>
  <si>
    <t>23331</t>
  </si>
  <si>
    <t>TB37B CI</t>
  </si>
  <si>
    <t>VLSI</t>
  </si>
  <si>
    <t>02856</t>
  </si>
  <si>
    <t>TB53 CI</t>
  </si>
  <si>
    <t>11641</t>
  </si>
  <si>
    <t>TB53B CI</t>
  </si>
  <si>
    <t>05764</t>
  </si>
  <si>
    <t>TBA1440 CI</t>
  </si>
  <si>
    <t>30553</t>
  </si>
  <si>
    <t>TBA820M CI</t>
  </si>
  <si>
    <t>24413</t>
  </si>
  <si>
    <t>TBP24S10 CI</t>
  </si>
  <si>
    <t>01230</t>
  </si>
  <si>
    <t>TBP24SA10 CI</t>
  </si>
  <si>
    <t>01472</t>
  </si>
  <si>
    <t>TBP28L42 CI</t>
  </si>
  <si>
    <t>60081</t>
  </si>
  <si>
    <t>TC4424EPA CI</t>
  </si>
  <si>
    <t>02025</t>
  </si>
  <si>
    <t>TC51832 10 CI</t>
  </si>
  <si>
    <t>22057</t>
  </si>
  <si>
    <t>TC551001BPL-70 CI</t>
  </si>
  <si>
    <t>07636</t>
  </si>
  <si>
    <t>TC5514AP-3 CI</t>
  </si>
  <si>
    <t>18779</t>
  </si>
  <si>
    <t>TC55328P-20 CI</t>
  </si>
  <si>
    <t>08033</t>
  </si>
  <si>
    <t>TC55417P-25 CI</t>
  </si>
  <si>
    <t>44123</t>
  </si>
  <si>
    <t>TC5565APL 12 CI</t>
  </si>
  <si>
    <t>01994</t>
  </si>
  <si>
    <t>TC5565P 15 CI</t>
  </si>
  <si>
    <t>01996</t>
  </si>
  <si>
    <t>TC5588P 25 CI</t>
  </si>
  <si>
    <t>21400</t>
  </si>
  <si>
    <t>TC5588P-20 CI</t>
  </si>
  <si>
    <t>29619</t>
  </si>
  <si>
    <t>TC7116CP CI</t>
  </si>
  <si>
    <t>47859</t>
  </si>
  <si>
    <t>TC7650CPA CI</t>
  </si>
  <si>
    <t>01386</t>
  </si>
  <si>
    <t>TCA4511 CI</t>
  </si>
  <si>
    <t>06375</t>
  </si>
  <si>
    <t>TELEFUNKEN</t>
  </si>
  <si>
    <t>07885</t>
  </si>
  <si>
    <t>05147</t>
  </si>
  <si>
    <t>TCA671 CI</t>
  </si>
  <si>
    <t>41288</t>
  </si>
  <si>
    <t>TCM1506P CI</t>
  </si>
  <si>
    <t>10492</t>
  </si>
  <si>
    <t>TCM2911CJ CI</t>
  </si>
  <si>
    <t>06509</t>
  </si>
  <si>
    <t>TCM2912DJ CI</t>
  </si>
  <si>
    <t>22582</t>
  </si>
  <si>
    <t>TCM5089N CI</t>
  </si>
  <si>
    <t>59385</t>
  </si>
  <si>
    <t>TCM680CPA CI</t>
  </si>
  <si>
    <t>01274</t>
  </si>
  <si>
    <t>TCS1CD6A CI</t>
  </si>
  <si>
    <t>13938</t>
  </si>
  <si>
    <t>TD62308AP CI</t>
  </si>
  <si>
    <t>11460</t>
  </si>
  <si>
    <t>TD6301AP CI</t>
  </si>
  <si>
    <t>42720</t>
  </si>
  <si>
    <t>TDA1001B/L CI</t>
  </si>
  <si>
    <t>06395</t>
  </si>
  <si>
    <t>TDA1060 CI</t>
  </si>
  <si>
    <t>06662</t>
  </si>
  <si>
    <t>TDA1072A/L CI</t>
  </si>
  <si>
    <t>02928</t>
  </si>
  <si>
    <t>TDA1083 CI</t>
  </si>
  <si>
    <t>07428</t>
  </si>
  <si>
    <t>TDA126 CI</t>
  </si>
  <si>
    <t>08225</t>
  </si>
  <si>
    <t>TDA1311A CI</t>
  </si>
  <si>
    <t>07782</t>
  </si>
  <si>
    <t>TDA1517 CI</t>
  </si>
  <si>
    <t>11065</t>
  </si>
  <si>
    <t>TDA1600 CI</t>
  </si>
  <si>
    <t>23734</t>
  </si>
  <si>
    <t>TDA1675A CI</t>
  </si>
  <si>
    <t>01346</t>
  </si>
  <si>
    <t>TDA16846 CI</t>
  </si>
  <si>
    <t>23093</t>
  </si>
  <si>
    <t>TDA1771 CI</t>
  </si>
  <si>
    <t>24091</t>
  </si>
  <si>
    <t>TDA2004R CI</t>
  </si>
  <si>
    <t>59042</t>
  </si>
  <si>
    <t>TDA2005R CI</t>
  </si>
  <si>
    <t>23513</t>
  </si>
  <si>
    <t>TDA2006V CI</t>
  </si>
  <si>
    <t>22682</t>
  </si>
  <si>
    <t>TDA2009A CI</t>
  </si>
  <si>
    <t>10666</t>
  </si>
  <si>
    <t>TDA2030AV CI</t>
  </si>
  <si>
    <t>11440</t>
  </si>
  <si>
    <t>TDA2546A CI</t>
  </si>
  <si>
    <t>01894</t>
  </si>
  <si>
    <t>TDA2616AN CI</t>
  </si>
  <si>
    <t>49303</t>
  </si>
  <si>
    <t>TDA2822A CI</t>
  </si>
  <si>
    <t>14667</t>
  </si>
  <si>
    <t>TDA2822M CI</t>
  </si>
  <si>
    <t>44574</t>
  </si>
  <si>
    <t>TDA3190XP CI</t>
  </si>
  <si>
    <t>04401</t>
  </si>
  <si>
    <t>TDA3404/70039AB CI</t>
  </si>
  <si>
    <t>19119</t>
  </si>
  <si>
    <t>TDA3565 CI</t>
  </si>
  <si>
    <t>01872</t>
  </si>
  <si>
    <t>TDA3605/70720FB CI</t>
  </si>
  <si>
    <t>06339</t>
  </si>
  <si>
    <t>TDA3806 CI</t>
  </si>
  <si>
    <t>06359</t>
  </si>
  <si>
    <t>TDA3808 CI</t>
  </si>
  <si>
    <t>42715</t>
  </si>
  <si>
    <t>TDA3810 CI</t>
  </si>
  <si>
    <t>15982</t>
  </si>
  <si>
    <t>TDA3833 CI</t>
  </si>
  <si>
    <t>42719</t>
  </si>
  <si>
    <t>TDA4210 CI</t>
  </si>
  <si>
    <t>15984</t>
  </si>
  <si>
    <t>07464</t>
  </si>
  <si>
    <t>TDA4210A CI</t>
  </si>
  <si>
    <t>06306</t>
  </si>
  <si>
    <t>TDA4290A CI</t>
  </si>
  <si>
    <t>45280</t>
  </si>
  <si>
    <t>TDA4290B CI</t>
  </si>
  <si>
    <t>06354</t>
  </si>
  <si>
    <t>TDA4427 CI</t>
  </si>
  <si>
    <t>07529</t>
  </si>
  <si>
    <t>08094</t>
  </si>
  <si>
    <t>14698</t>
  </si>
  <si>
    <t>TDA4504A CI</t>
  </si>
  <si>
    <t>40268</t>
  </si>
  <si>
    <t>TDA4661N (ILA4661N) CI</t>
  </si>
  <si>
    <t>01329</t>
  </si>
  <si>
    <t>TDA4863 CI</t>
  </si>
  <si>
    <t>48326</t>
  </si>
  <si>
    <t>TDA4863AJ CI</t>
  </si>
  <si>
    <t>35927</t>
  </si>
  <si>
    <t>TDA4866 CI</t>
  </si>
  <si>
    <t>16412</t>
  </si>
  <si>
    <t>TDA4930 CI</t>
  </si>
  <si>
    <t>42689</t>
  </si>
  <si>
    <t>TDA6107JF CI</t>
  </si>
  <si>
    <t>12646</t>
  </si>
  <si>
    <t>TDA7073A CI</t>
  </si>
  <si>
    <t>44450</t>
  </si>
  <si>
    <t>TDA7275 CI</t>
  </si>
  <si>
    <t>06361</t>
  </si>
  <si>
    <t>13850</t>
  </si>
  <si>
    <t>TDA7384 CI</t>
  </si>
  <si>
    <t>18906</t>
  </si>
  <si>
    <t>TDA7385H CI</t>
  </si>
  <si>
    <t>08979</t>
  </si>
  <si>
    <t>TDA7496L CI</t>
  </si>
  <si>
    <t>09760</t>
  </si>
  <si>
    <t>TDA7562 CI</t>
  </si>
  <si>
    <t>42695</t>
  </si>
  <si>
    <t>TDA7575 CI</t>
  </si>
  <si>
    <t>35937</t>
  </si>
  <si>
    <t>TDA8145 CI</t>
  </si>
  <si>
    <t>16648</t>
  </si>
  <si>
    <t>TDA8340Q CI</t>
  </si>
  <si>
    <t>19870</t>
  </si>
  <si>
    <t>TDA8359J CI</t>
  </si>
  <si>
    <t>42690</t>
  </si>
  <si>
    <t>TDA8946AJ CI</t>
  </si>
  <si>
    <t>44652</t>
  </si>
  <si>
    <t>TDA9102C/T CI</t>
  </si>
  <si>
    <t>21742</t>
  </si>
  <si>
    <t>TDA9115 CI</t>
  </si>
  <si>
    <t>09974</t>
  </si>
  <si>
    <t>TDA9370PS/N3/A/1922 CI</t>
  </si>
  <si>
    <t>05896</t>
  </si>
  <si>
    <t>TEA1002 CI</t>
  </si>
  <si>
    <t>46303</t>
  </si>
  <si>
    <t>TEA1062 (ILA1062AN) CI</t>
  </si>
  <si>
    <t>15335</t>
  </si>
  <si>
    <t>TEA1062A CI</t>
  </si>
  <si>
    <t>44741</t>
  </si>
  <si>
    <t>UTC</t>
  </si>
  <si>
    <t>41272</t>
  </si>
  <si>
    <t>TEA1067 CI</t>
  </si>
  <si>
    <t>42427</t>
  </si>
  <si>
    <t>TEA1093 CI</t>
  </si>
  <si>
    <t>42733</t>
  </si>
  <si>
    <t>TEA1093CZ CI</t>
  </si>
  <si>
    <t>38878</t>
  </si>
  <si>
    <t>TEA1522P CI</t>
  </si>
  <si>
    <t>26958</t>
  </si>
  <si>
    <t>TEA1523P CI</t>
  </si>
  <si>
    <t>19581</t>
  </si>
  <si>
    <t>TEA2025B CI</t>
  </si>
  <si>
    <t>22425</t>
  </si>
  <si>
    <t>TEA2261 CI</t>
  </si>
  <si>
    <t>07797</t>
  </si>
  <si>
    <t>TEA3717 CI</t>
  </si>
  <si>
    <t>17344</t>
  </si>
  <si>
    <t>TEA5580/L CI</t>
  </si>
  <si>
    <t>18014</t>
  </si>
  <si>
    <t>TIL111M FOTO ACOPLADOR</t>
  </si>
  <si>
    <t>15253</t>
  </si>
  <si>
    <t>TL061CP CI</t>
  </si>
  <si>
    <t>49155</t>
  </si>
  <si>
    <t>TL062 CI</t>
  </si>
  <si>
    <t>13910</t>
  </si>
  <si>
    <t>TL062CN CI</t>
  </si>
  <si>
    <t>40277</t>
  </si>
  <si>
    <t>TL064CN CI</t>
  </si>
  <si>
    <t>16451</t>
  </si>
  <si>
    <t>33101</t>
  </si>
  <si>
    <t>TL084 CI</t>
  </si>
  <si>
    <t>HLF</t>
  </si>
  <si>
    <t>27614</t>
  </si>
  <si>
    <t>TL084CN CI</t>
  </si>
  <si>
    <t>37119</t>
  </si>
  <si>
    <t>59338</t>
  </si>
  <si>
    <t>TL16C450N CI</t>
  </si>
  <si>
    <t>08903</t>
  </si>
  <si>
    <t>TL431ACP CI DIP8</t>
  </si>
  <si>
    <t>48345</t>
  </si>
  <si>
    <t>TL431AZ CI TO92</t>
  </si>
  <si>
    <t>60557</t>
  </si>
  <si>
    <t>TL432ATA REGULADOR</t>
  </si>
  <si>
    <t>05128</t>
  </si>
  <si>
    <t>TL497ACN CI</t>
  </si>
  <si>
    <t>23053</t>
  </si>
  <si>
    <t>TL594CN CI</t>
  </si>
  <si>
    <t>41482</t>
  </si>
  <si>
    <t>TL712CP CI</t>
  </si>
  <si>
    <t>35923</t>
  </si>
  <si>
    <t>42050</t>
  </si>
  <si>
    <t>TL750M05C REGULADOR</t>
  </si>
  <si>
    <t>11695</t>
  </si>
  <si>
    <t>TL78005CKC REGULADOR 1,5A</t>
  </si>
  <si>
    <t>20257</t>
  </si>
  <si>
    <t>TL78015CKC REGULADOR</t>
  </si>
  <si>
    <t>00884</t>
  </si>
  <si>
    <t>TLC2272CP CI</t>
  </si>
  <si>
    <t>18653</t>
  </si>
  <si>
    <t>TLC254N CI</t>
  </si>
  <si>
    <t>15895</t>
  </si>
  <si>
    <t>TLC25L2CP CI</t>
  </si>
  <si>
    <t>15896</t>
  </si>
  <si>
    <t>TLC25M4CN CI</t>
  </si>
  <si>
    <t>41577</t>
  </si>
  <si>
    <t>TLC274IN CI</t>
  </si>
  <si>
    <t>20138</t>
  </si>
  <si>
    <t>23197</t>
  </si>
  <si>
    <t>TLC3521 CI DIP8</t>
  </si>
  <si>
    <t>45014</t>
  </si>
  <si>
    <t>TLC3521P CI DIP8</t>
  </si>
  <si>
    <t>19034</t>
  </si>
  <si>
    <t>TLC352CP CI</t>
  </si>
  <si>
    <t>41952</t>
  </si>
  <si>
    <t>TLC548IP CI</t>
  </si>
  <si>
    <t>41558</t>
  </si>
  <si>
    <t>TLC549CP CI</t>
  </si>
  <si>
    <t>42550</t>
  </si>
  <si>
    <t>TLC556CN CI</t>
  </si>
  <si>
    <t>41777</t>
  </si>
  <si>
    <t>TLE2024ACN CI</t>
  </si>
  <si>
    <t>36268</t>
  </si>
  <si>
    <t>TLE2142CP CI DIP8</t>
  </si>
  <si>
    <t>39918</t>
  </si>
  <si>
    <t>TLP421 FOTO ACOPLADOR</t>
  </si>
  <si>
    <t>27146</t>
  </si>
  <si>
    <t>TLP504A2 CI</t>
  </si>
  <si>
    <t>59883</t>
  </si>
  <si>
    <t>TLP521-4 CI</t>
  </si>
  <si>
    <t>17411</t>
  </si>
  <si>
    <t>TLP627 4 CI</t>
  </si>
  <si>
    <t>21940</t>
  </si>
  <si>
    <t>TLP631 CI</t>
  </si>
  <si>
    <t>23833</t>
  </si>
  <si>
    <t>TLP721 FOTO ACOPLADOR</t>
  </si>
  <si>
    <t>23736</t>
  </si>
  <si>
    <t>TLP734F-6P CI</t>
  </si>
  <si>
    <t>06311</t>
  </si>
  <si>
    <t>TLP751 CI</t>
  </si>
  <si>
    <t>20846</t>
  </si>
  <si>
    <t>TLS1233N CI</t>
  </si>
  <si>
    <t>50982</t>
  </si>
  <si>
    <t>TMM2016P 2 CI</t>
  </si>
  <si>
    <t>09574</t>
  </si>
  <si>
    <t>TMS320C10NL CI</t>
  </si>
  <si>
    <t>41958</t>
  </si>
  <si>
    <t>TMS370C742ANT CI</t>
  </si>
  <si>
    <t>41751</t>
  </si>
  <si>
    <t>TMS44100-80SD CI</t>
  </si>
  <si>
    <t>09117</t>
  </si>
  <si>
    <t>TMS5220NL CI</t>
  </si>
  <si>
    <t>06960</t>
  </si>
  <si>
    <t>TNY264P CI</t>
  </si>
  <si>
    <t>35190</t>
  </si>
  <si>
    <t>TNY266PN CI</t>
  </si>
  <si>
    <t>06816</t>
  </si>
  <si>
    <t>39351</t>
  </si>
  <si>
    <t>TNY268PN CI</t>
  </si>
  <si>
    <t>51654</t>
  </si>
  <si>
    <t>TNY276PN CI</t>
  </si>
  <si>
    <t>58302</t>
  </si>
  <si>
    <t>30493</t>
  </si>
  <si>
    <t>TNY280PN CI</t>
  </si>
  <si>
    <t>50121</t>
  </si>
  <si>
    <t>TNY380PN CI</t>
  </si>
  <si>
    <t>46328</t>
  </si>
  <si>
    <t>TNY640 CI TO220</t>
  </si>
  <si>
    <t>35191</t>
  </si>
  <si>
    <t>TOP201Y CI TO220</t>
  </si>
  <si>
    <t>38021</t>
  </si>
  <si>
    <t>TOP201YAI CI TO220</t>
  </si>
  <si>
    <t>15707</t>
  </si>
  <si>
    <t>TOP202YAI CI</t>
  </si>
  <si>
    <t>51644</t>
  </si>
  <si>
    <t>TOP204YN CI TO220</t>
  </si>
  <si>
    <t>19055</t>
  </si>
  <si>
    <t>TOP222P CI</t>
  </si>
  <si>
    <t>13686</t>
  </si>
  <si>
    <t>TOP222Y CI</t>
  </si>
  <si>
    <t>57264</t>
  </si>
  <si>
    <t>TOP222YN CI TO220</t>
  </si>
  <si>
    <t>57270</t>
  </si>
  <si>
    <t>TOP224YN CI</t>
  </si>
  <si>
    <t>49938</t>
  </si>
  <si>
    <t>TOP232P CI</t>
  </si>
  <si>
    <t>06937</t>
  </si>
  <si>
    <t>TOP233P CI</t>
  </si>
  <si>
    <t>14674</t>
  </si>
  <si>
    <t>TOP233YN CI</t>
  </si>
  <si>
    <t>41153</t>
  </si>
  <si>
    <t>TOP234YN CI</t>
  </si>
  <si>
    <t>48890</t>
  </si>
  <si>
    <t>TOP245YN CI</t>
  </si>
  <si>
    <t>58288</t>
  </si>
  <si>
    <t>TOP247YN CI</t>
  </si>
  <si>
    <t>02868</t>
  </si>
  <si>
    <t>TOP250Y CI</t>
  </si>
  <si>
    <t>59569</t>
  </si>
  <si>
    <t>TOP258YN CI</t>
  </si>
  <si>
    <t>58292</t>
  </si>
  <si>
    <t>TOP260EN CI</t>
  </si>
  <si>
    <t>55496</t>
  </si>
  <si>
    <t>TOP264EG CI</t>
  </si>
  <si>
    <t>24010</t>
  </si>
  <si>
    <t>TP3020J CI</t>
  </si>
  <si>
    <t>21377</t>
  </si>
  <si>
    <t>TP3040J CI</t>
  </si>
  <si>
    <t>59406</t>
  </si>
  <si>
    <t>TP3057 CI</t>
  </si>
  <si>
    <t>14926</t>
  </si>
  <si>
    <t>TP3057N CI</t>
  </si>
  <si>
    <t>08309</t>
  </si>
  <si>
    <t>TP3401J CI</t>
  </si>
  <si>
    <t>01997</t>
  </si>
  <si>
    <t>TP5057ETC CI</t>
  </si>
  <si>
    <t>21375</t>
  </si>
  <si>
    <t>TP5116AJ CI</t>
  </si>
  <si>
    <t>02026</t>
  </si>
  <si>
    <t>TP5156AJ CI</t>
  </si>
  <si>
    <t>20553</t>
  </si>
  <si>
    <t>TPA1517NE CI</t>
  </si>
  <si>
    <t>41774</t>
  </si>
  <si>
    <t>TPIC6259N CI</t>
  </si>
  <si>
    <t>08516</t>
  </si>
  <si>
    <t>TPQ2222 CI</t>
  </si>
  <si>
    <t>25632</t>
  </si>
  <si>
    <t>TPS2812P CI</t>
  </si>
  <si>
    <t>37239</t>
  </si>
  <si>
    <t>TS431 CI TO92</t>
  </si>
  <si>
    <t>08934</t>
  </si>
  <si>
    <t>TS464CN CI</t>
  </si>
  <si>
    <t>40452</t>
  </si>
  <si>
    <t>TS831-5IZ-AP REGULADOR</t>
  </si>
  <si>
    <t>04771</t>
  </si>
  <si>
    <t>TS9201 CI</t>
  </si>
  <si>
    <t>57521</t>
  </si>
  <si>
    <t>TSA605-B CI</t>
  </si>
  <si>
    <t>14721</t>
  </si>
  <si>
    <t>U321M CI</t>
  </si>
  <si>
    <t>47294</t>
  </si>
  <si>
    <t>U4089B-M CI</t>
  </si>
  <si>
    <t>20852</t>
  </si>
  <si>
    <t>U418B-2B CI</t>
  </si>
  <si>
    <t>07645</t>
  </si>
  <si>
    <t>U441B CI</t>
  </si>
  <si>
    <t>36575</t>
  </si>
  <si>
    <t>U6032BPOATM CI DIP8</t>
  </si>
  <si>
    <t>43145</t>
  </si>
  <si>
    <t>U6047N CI</t>
  </si>
  <si>
    <t>43601</t>
  </si>
  <si>
    <t>U6049B CI</t>
  </si>
  <si>
    <t>43602</t>
  </si>
  <si>
    <t>U6083B CI</t>
  </si>
  <si>
    <t>43149</t>
  </si>
  <si>
    <t>U690B CI</t>
  </si>
  <si>
    <t>06367</t>
  </si>
  <si>
    <t>UA6527 CI</t>
  </si>
  <si>
    <t>05205</t>
  </si>
  <si>
    <t>UA733CN CI</t>
  </si>
  <si>
    <t>14808</t>
  </si>
  <si>
    <t>UA776CN CI</t>
  </si>
  <si>
    <t>22243</t>
  </si>
  <si>
    <t>UC1526AJ CI CER</t>
  </si>
  <si>
    <t>UNITRODE</t>
  </si>
  <si>
    <t>14612</t>
  </si>
  <si>
    <t>UC1526BJ CI CER</t>
  </si>
  <si>
    <t>07101</t>
  </si>
  <si>
    <t>UC2543J CI CER</t>
  </si>
  <si>
    <t>27005</t>
  </si>
  <si>
    <t>UC2854BN CI</t>
  </si>
  <si>
    <t>27499</t>
  </si>
  <si>
    <t>UC2854N CI</t>
  </si>
  <si>
    <t>10082</t>
  </si>
  <si>
    <t>UC3637N CI</t>
  </si>
  <si>
    <t>57246</t>
  </si>
  <si>
    <t>UC3843AN CI</t>
  </si>
  <si>
    <t>28588</t>
  </si>
  <si>
    <t>UC3843BN CI</t>
  </si>
  <si>
    <t>39589</t>
  </si>
  <si>
    <t>UC3846N CI</t>
  </si>
  <si>
    <t>56785</t>
  </si>
  <si>
    <t>UC3854N CI</t>
  </si>
  <si>
    <t>02265</t>
  </si>
  <si>
    <t>UC3866 CI</t>
  </si>
  <si>
    <t>57878</t>
  </si>
  <si>
    <t>UC3901 CI</t>
  </si>
  <si>
    <t>45488</t>
  </si>
  <si>
    <t>UC3906N CI</t>
  </si>
  <si>
    <t>48427</t>
  </si>
  <si>
    <t>UCC27324P CI</t>
  </si>
  <si>
    <t>20235</t>
  </si>
  <si>
    <t>UCC38083P CI</t>
  </si>
  <si>
    <t>13562</t>
  </si>
  <si>
    <t>UCN5810A CI</t>
  </si>
  <si>
    <t>23340</t>
  </si>
  <si>
    <t>UCN5833A CI</t>
  </si>
  <si>
    <t>46905</t>
  </si>
  <si>
    <t>ULN2003 CI</t>
  </si>
  <si>
    <t>IW</t>
  </si>
  <si>
    <t>41908</t>
  </si>
  <si>
    <t>ULN2802A CI</t>
  </si>
  <si>
    <t>59534</t>
  </si>
  <si>
    <t>ULN2803A CI</t>
  </si>
  <si>
    <t>38101</t>
  </si>
  <si>
    <t>ULN2803AP (TD62083AP CI)</t>
  </si>
  <si>
    <t>05521</t>
  </si>
  <si>
    <t>ULN2803AP / TD62083AP CI</t>
  </si>
  <si>
    <t>37899</t>
  </si>
  <si>
    <t>UM3561A CI</t>
  </si>
  <si>
    <t>37900</t>
  </si>
  <si>
    <t>22751</t>
  </si>
  <si>
    <t>UM3758-084A CI</t>
  </si>
  <si>
    <t>18997</t>
  </si>
  <si>
    <t>UM3758-120A CI</t>
  </si>
  <si>
    <t>59857</t>
  </si>
  <si>
    <t>UM5100 CI</t>
  </si>
  <si>
    <t>48247</t>
  </si>
  <si>
    <t>UM66T-19L CI</t>
  </si>
  <si>
    <t>43874</t>
  </si>
  <si>
    <t>UM6845R CI</t>
  </si>
  <si>
    <t>10080</t>
  </si>
  <si>
    <t>UM91210C CI</t>
  </si>
  <si>
    <t>04265</t>
  </si>
  <si>
    <t>UM91214A CI</t>
  </si>
  <si>
    <t>09205</t>
  </si>
  <si>
    <t>UM91270 CI</t>
  </si>
  <si>
    <t>23235</t>
  </si>
  <si>
    <t>UM91315A CI</t>
  </si>
  <si>
    <t>42712</t>
  </si>
  <si>
    <t>UM91316A CI</t>
  </si>
  <si>
    <t>42886</t>
  </si>
  <si>
    <t>UM95087 CI</t>
  </si>
  <si>
    <t>49941</t>
  </si>
  <si>
    <t>UPC4570 CI</t>
  </si>
  <si>
    <t>15628</t>
  </si>
  <si>
    <t>UPC574J-T CI</t>
  </si>
  <si>
    <t>18103</t>
  </si>
  <si>
    <t>UPD70108HCZ 16 CI</t>
  </si>
  <si>
    <t>06992</t>
  </si>
  <si>
    <t>UPD7807G 36 CI</t>
  </si>
  <si>
    <t>43535</t>
  </si>
  <si>
    <t>UPD7807G CI</t>
  </si>
  <si>
    <t>44725</t>
  </si>
  <si>
    <t>UTC31002 CI</t>
  </si>
  <si>
    <t>59459</t>
  </si>
  <si>
    <t>VB408 CI TO220</t>
  </si>
  <si>
    <t>45752</t>
  </si>
  <si>
    <t>VB409 CI TO220</t>
  </si>
  <si>
    <t>49316</t>
  </si>
  <si>
    <t>VIPER12A CI</t>
  </si>
  <si>
    <t>45461</t>
  </si>
  <si>
    <t>42317</t>
  </si>
  <si>
    <t>VIPER17LN CI</t>
  </si>
  <si>
    <t>58903</t>
  </si>
  <si>
    <t>VIPER28HN CI</t>
  </si>
  <si>
    <t>38077</t>
  </si>
  <si>
    <t>VIPER53 CI DIP8</t>
  </si>
  <si>
    <t>49021</t>
  </si>
  <si>
    <t>VIPER53E CI DIP8</t>
  </si>
  <si>
    <t>01324</t>
  </si>
  <si>
    <t>W91212 CI</t>
  </si>
  <si>
    <t>06549</t>
  </si>
  <si>
    <t>WD1017PL CI</t>
  </si>
  <si>
    <t>07600</t>
  </si>
  <si>
    <t>WD2010B-PL CI</t>
  </si>
  <si>
    <t>09222</t>
  </si>
  <si>
    <t>WD37C65C-PL CI</t>
  </si>
  <si>
    <t>07151</t>
  </si>
  <si>
    <t>WR259322-20 CI</t>
  </si>
  <si>
    <t>43636</t>
  </si>
  <si>
    <t>WT6805 CI</t>
  </si>
  <si>
    <t>WELTREND</t>
  </si>
  <si>
    <t>43570</t>
  </si>
  <si>
    <t>WT6805S CI</t>
  </si>
  <si>
    <t>38767</t>
  </si>
  <si>
    <t>WT7527 N161 CI DIP</t>
  </si>
  <si>
    <t>43585</t>
  </si>
  <si>
    <t>WT78C32C-40 CI</t>
  </si>
  <si>
    <t>41590</t>
  </si>
  <si>
    <t>X24C45P CI</t>
  </si>
  <si>
    <t>10087</t>
  </si>
  <si>
    <t>X9103P CI DIP8</t>
  </si>
  <si>
    <t>59852</t>
  </si>
  <si>
    <t>X9313WP CI</t>
  </si>
  <si>
    <t>43137</t>
  </si>
  <si>
    <t>XP215CP CI</t>
  </si>
  <si>
    <t>42702</t>
  </si>
  <si>
    <t>XR0215ACP CI</t>
  </si>
  <si>
    <t>47845</t>
  </si>
  <si>
    <t>XRT3588CN CI</t>
  </si>
  <si>
    <t>43340</t>
  </si>
  <si>
    <t>Z0841004PSC CI</t>
  </si>
  <si>
    <t>42688</t>
  </si>
  <si>
    <t>Z0841004PSC28 CI</t>
  </si>
  <si>
    <t>43582</t>
  </si>
  <si>
    <t>Z0842004PSC CI</t>
  </si>
  <si>
    <t>43218</t>
  </si>
  <si>
    <t>Z0843004PSC CI</t>
  </si>
  <si>
    <t>44117</t>
  </si>
  <si>
    <t>Z0853606PSC-CIO CI</t>
  </si>
  <si>
    <t>19906</t>
  </si>
  <si>
    <t>Z0868108PSC / Z86C911PSC CI</t>
  </si>
  <si>
    <t>43767</t>
  </si>
  <si>
    <t>Z16C3010VSC CI</t>
  </si>
  <si>
    <t>34008</t>
  </si>
  <si>
    <t>Z8018006PSC CI</t>
  </si>
  <si>
    <t>44073</t>
  </si>
  <si>
    <t>Z8018006VEC CI</t>
  </si>
  <si>
    <t>18614</t>
  </si>
  <si>
    <t>Z80DMA / Z0841004PSC CI</t>
  </si>
  <si>
    <t>18590</t>
  </si>
  <si>
    <t>Z80PIO CI</t>
  </si>
  <si>
    <t>44284</t>
  </si>
  <si>
    <t>Z8420APS CI</t>
  </si>
  <si>
    <t>35939</t>
  </si>
  <si>
    <t>Z8430BPS CI</t>
  </si>
  <si>
    <t>41463</t>
  </si>
  <si>
    <t>Z84C2006PEC CI</t>
  </si>
  <si>
    <t>59859</t>
  </si>
  <si>
    <t>Z85C3008PSC CI</t>
  </si>
  <si>
    <t>14428</t>
  </si>
  <si>
    <t>Consultar</t>
  </si>
  <si>
    <t>Circuito Integrado PTH</t>
  </si>
  <si>
    <t>Circuito Integrado SMD</t>
  </si>
  <si>
    <t>09849</t>
  </si>
  <si>
    <t>043428BF CI SMD</t>
  </si>
  <si>
    <t>DIALOG</t>
  </si>
  <si>
    <t>13138</t>
  </si>
  <si>
    <t>043628AE CI SMD</t>
  </si>
  <si>
    <t>13107</t>
  </si>
  <si>
    <t>043728AP CI SMD</t>
  </si>
  <si>
    <t>13270</t>
  </si>
  <si>
    <t>043828AE CI SMD</t>
  </si>
  <si>
    <t>09724</t>
  </si>
  <si>
    <t>043828AO CI SMD</t>
  </si>
  <si>
    <t>06085</t>
  </si>
  <si>
    <t>043928AE CI SMD</t>
  </si>
  <si>
    <t>13129</t>
  </si>
  <si>
    <t>043928BX CI SMD</t>
  </si>
  <si>
    <t>47826</t>
  </si>
  <si>
    <t>08-0404-01PW2 CI PLCC</t>
  </si>
  <si>
    <t>04850</t>
  </si>
  <si>
    <t>10124 CI SMD</t>
  </si>
  <si>
    <t>04854</t>
  </si>
  <si>
    <t>10125 CI SMD</t>
  </si>
  <si>
    <t>43282</t>
  </si>
  <si>
    <t>1028DR-DI CI PLCC</t>
  </si>
  <si>
    <t>LUCENT</t>
  </si>
  <si>
    <t>19978</t>
  </si>
  <si>
    <t>1051CW CI SMD</t>
  </si>
  <si>
    <t>AGERE</t>
  </si>
  <si>
    <t>22928</t>
  </si>
  <si>
    <t>1051CY DB CI PLCC</t>
  </si>
  <si>
    <t>03466</t>
  </si>
  <si>
    <t>10H101ML 1 CI SMD</t>
  </si>
  <si>
    <t>24161</t>
  </si>
  <si>
    <t>10H125 CI PLCC</t>
  </si>
  <si>
    <t>11234</t>
  </si>
  <si>
    <t>112454 11 CI SMD</t>
  </si>
  <si>
    <t>37484</t>
  </si>
  <si>
    <t>1137A-TR CI SMD SOIC16</t>
  </si>
  <si>
    <t>15919</t>
  </si>
  <si>
    <t>1219M3 DB CI SMD</t>
  </si>
  <si>
    <t>07498</t>
  </si>
  <si>
    <t>1286PA 822 CI SMD</t>
  </si>
  <si>
    <t>19257</t>
  </si>
  <si>
    <t>1605 2,5V CI SMD</t>
  </si>
  <si>
    <t>44455</t>
  </si>
  <si>
    <t>16C552V CI PLCC</t>
  </si>
  <si>
    <t>05271</t>
  </si>
  <si>
    <t>1736EJC CI PLCC</t>
  </si>
  <si>
    <t>13402</t>
  </si>
  <si>
    <t>17512LJC CI PLCC</t>
  </si>
  <si>
    <t>XILINX</t>
  </si>
  <si>
    <t>11818</t>
  </si>
  <si>
    <t>1818 8512 CI SMD</t>
  </si>
  <si>
    <t>20202</t>
  </si>
  <si>
    <t>1AB03162BBAA PLCC</t>
  </si>
  <si>
    <t>06763</t>
  </si>
  <si>
    <t>1AB03911CAAA PLCC</t>
  </si>
  <si>
    <t>09467</t>
  </si>
  <si>
    <t>1AB03916BBAA PLCC</t>
  </si>
  <si>
    <t>20265</t>
  </si>
  <si>
    <t>1AB03958ABAA SMD</t>
  </si>
  <si>
    <t>20227</t>
  </si>
  <si>
    <t>1AB04354AAAA PLCC</t>
  </si>
  <si>
    <t>12560</t>
  </si>
  <si>
    <t>1AB09314ABAA PLCC</t>
  </si>
  <si>
    <t>02936</t>
  </si>
  <si>
    <t>1AB09315AAAA PLCC</t>
  </si>
  <si>
    <t>08080</t>
  </si>
  <si>
    <t>1AB14195AAAA SMD</t>
  </si>
  <si>
    <t>06242</t>
  </si>
  <si>
    <t>20493 21 CI SMD</t>
  </si>
  <si>
    <t>CONEXANT</t>
  </si>
  <si>
    <t>16651</t>
  </si>
  <si>
    <t>20493 31 CI SMD</t>
  </si>
  <si>
    <t>21307</t>
  </si>
  <si>
    <t>24128BWMN6T CI SMD SOIC8</t>
  </si>
  <si>
    <t>18639</t>
  </si>
  <si>
    <t>2425C CI SMD</t>
  </si>
  <si>
    <t>44327</t>
  </si>
  <si>
    <t>2440TSL/10 CI PLCC</t>
  </si>
  <si>
    <t>25411</t>
  </si>
  <si>
    <t>24A02G CI SMD TSSOP8</t>
  </si>
  <si>
    <t>45471</t>
  </si>
  <si>
    <t>24AA02T-I/OT CI SMD</t>
  </si>
  <si>
    <t>38886</t>
  </si>
  <si>
    <t>24AA08T CI SMD</t>
  </si>
  <si>
    <t>03461</t>
  </si>
  <si>
    <t>24C00 CI SMD</t>
  </si>
  <si>
    <t>51648</t>
  </si>
  <si>
    <t>24C02C CI SMD SOI8</t>
  </si>
  <si>
    <t>17866</t>
  </si>
  <si>
    <t>24C02F WE2/BR24C02F WE2 CI SMD</t>
  </si>
  <si>
    <t>59249</t>
  </si>
  <si>
    <t>24C02-RMN6TP CI SMD</t>
  </si>
  <si>
    <t>23166</t>
  </si>
  <si>
    <t>24C02W CI SMD SOIC8</t>
  </si>
  <si>
    <t>57428</t>
  </si>
  <si>
    <t>24C02WDW6TP CI SMD</t>
  </si>
  <si>
    <t>25537</t>
  </si>
  <si>
    <t>24C02WMN6T CI SMD SOI8</t>
  </si>
  <si>
    <t>46391</t>
  </si>
  <si>
    <t>24C02WMN6TP CI SMD</t>
  </si>
  <si>
    <t>25413</t>
  </si>
  <si>
    <t>24C02WY-GT3 CI SMD SOIC8</t>
  </si>
  <si>
    <t>25412</t>
  </si>
  <si>
    <t>24C02YI-GT3 CI SMD TSSOP 8</t>
  </si>
  <si>
    <t>23357</t>
  </si>
  <si>
    <t>24C03LM8X CI SMD</t>
  </si>
  <si>
    <t>23433</t>
  </si>
  <si>
    <t>24C03M8 CI SMD</t>
  </si>
  <si>
    <t>20939</t>
  </si>
  <si>
    <t>24C03MBX CI SMD</t>
  </si>
  <si>
    <t>54540</t>
  </si>
  <si>
    <t>24C04W6 CI SMD SOIC8</t>
  </si>
  <si>
    <t>52083</t>
  </si>
  <si>
    <t>24C04WMN6T CI SMD SOIC8</t>
  </si>
  <si>
    <t>46158</t>
  </si>
  <si>
    <t>24C04-WMN6TP CI SMD</t>
  </si>
  <si>
    <t>52088</t>
  </si>
  <si>
    <t>24C04WMN6TP CI SMD SOIC8</t>
  </si>
  <si>
    <t>52093</t>
  </si>
  <si>
    <t>24C04WP CI SMD SOIC8</t>
  </si>
  <si>
    <t>18179</t>
  </si>
  <si>
    <t>24C08RMN6T CI SMD SOIC8</t>
  </si>
  <si>
    <t>16425</t>
  </si>
  <si>
    <t>24C08SR CI SMD</t>
  </si>
  <si>
    <t>40427</t>
  </si>
  <si>
    <t>24C08W6 CI SMD</t>
  </si>
  <si>
    <t>03879</t>
  </si>
  <si>
    <t>24C32RMN6T CI SMD SOIC8</t>
  </si>
  <si>
    <t>41004</t>
  </si>
  <si>
    <t>24C64WMN6TP CI SMD</t>
  </si>
  <si>
    <t>06183</t>
  </si>
  <si>
    <t>24C64WMN6TP CI SMD SOIC8</t>
  </si>
  <si>
    <t>14274</t>
  </si>
  <si>
    <t>24C65UFM8X CI SMD</t>
  </si>
  <si>
    <t>03906</t>
  </si>
  <si>
    <t>05309</t>
  </si>
  <si>
    <t>24FC02JI TE12 CI SMD</t>
  </si>
  <si>
    <t>CATALYST</t>
  </si>
  <si>
    <t>17073</t>
  </si>
  <si>
    <t>24LC00-I/SN CI SMD</t>
  </si>
  <si>
    <t>46389</t>
  </si>
  <si>
    <t>24LC02 CI SMD</t>
  </si>
  <si>
    <t>46860</t>
  </si>
  <si>
    <t>24LC02BT-I/SN CI SMD</t>
  </si>
  <si>
    <t>36112</t>
  </si>
  <si>
    <t>24LC04 (HT24LC04) CI SMD</t>
  </si>
  <si>
    <t>54737</t>
  </si>
  <si>
    <t>24LC08B-I/SN CI SMD</t>
  </si>
  <si>
    <t>17090</t>
  </si>
  <si>
    <t>24LC08BT-I/SN CI SMD</t>
  </si>
  <si>
    <t>49275</t>
  </si>
  <si>
    <t>24LC1025-I/SM CI SMD</t>
  </si>
  <si>
    <t>18205</t>
  </si>
  <si>
    <t>24LC128I/SN CI SMD SOIC8</t>
  </si>
  <si>
    <t>54306</t>
  </si>
  <si>
    <t>24LC128T-I/SN CI SMD</t>
  </si>
  <si>
    <t>38887</t>
  </si>
  <si>
    <t>24LC16B/SN CI SMD</t>
  </si>
  <si>
    <t>24417</t>
  </si>
  <si>
    <t>24LC16BT I/SN CI SMD SOIC8</t>
  </si>
  <si>
    <t>36811</t>
  </si>
  <si>
    <t>24LC256-I/SN CI SMD</t>
  </si>
  <si>
    <t>45290</t>
  </si>
  <si>
    <t>24LC256I-E/SN CI SMD</t>
  </si>
  <si>
    <t>50086</t>
  </si>
  <si>
    <t>24LC256T-I/SM CI SMD</t>
  </si>
  <si>
    <t>59454</t>
  </si>
  <si>
    <t>24LC512-I/SM CI SMD</t>
  </si>
  <si>
    <t>49796</t>
  </si>
  <si>
    <t>24LC515-I/SM CI SMD SOIC8</t>
  </si>
  <si>
    <t>24421</t>
  </si>
  <si>
    <t>24LC64 CI SMD SOIC8</t>
  </si>
  <si>
    <t>19169</t>
  </si>
  <si>
    <t>24LC64I/SN CI SMD SOIC8</t>
  </si>
  <si>
    <t>46942</t>
  </si>
  <si>
    <t>24M01-RMN6TP CI SMD</t>
  </si>
  <si>
    <t>05293</t>
  </si>
  <si>
    <t>24WC02J TE13 CI SMD</t>
  </si>
  <si>
    <t>19878</t>
  </si>
  <si>
    <t>24WC16JTE13 CI SMD SOIC8</t>
  </si>
  <si>
    <t>59455</t>
  </si>
  <si>
    <t>25160AN5127 CI SMD</t>
  </si>
  <si>
    <t>45123</t>
  </si>
  <si>
    <t>25AA256-I/ST CI SMD</t>
  </si>
  <si>
    <t>38873</t>
  </si>
  <si>
    <t>25AA320AT-I/MNY CI SMD</t>
  </si>
  <si>
    <t>37242</t>
  </si>
  <si>
    <t>25AA512T-I/SN CI SMD SOIC8</t>
  </si>
  <si>
    <t>41955</t>
  </si>
  <si>
    <t>25F4096W-10SU-2.7 CI SMD</t>
  </si>
  <si>
    <t>47310</t>
  </si>
  <si>
    <t>25FL032POXMF CI SMD</t>
  </si>
  <si>
    <t>SPANSION</t>
  </si>
  <si>
    <t>54954</t>
  </si>
  <si>
    <t>25L12835FM21-106 CI SMD</t>
  </si>
  <si>
    <t>MXIC</t>
  </si>
  <si>
    <t>54944</t>
  </si>
  <si>
    <t>25L8006E-12G CI SMD</t>
  </si>
  <si>
    <t>ZHONGBEN</t>
  </si>
  <si>
    <t>54943</t>
  </si>
  <si>
    <t>25Q808VNIG CI SMD</t>
  </si>
  <si>
    <t>38888</t>
  </si>
  <si>
    <t>26C31C CI SMD</t>
  </si>
  <si>
    <t>38889</t>
  </si>
  <si>
    <t>26C32ABDR CI SMD</t>
  </si>
  <si>
    <t>38890</t>
  </si>
  <si>
    <t>26LS31CM CI SMD</t>
  </si>
  <si>
    <t>04863</t>
  </si>
  <si>
    <t>26LS32 CI SMD</t>
  </si>
  <si>
    <t>20613</t>
  </si>
  <si>
    <t>27C1001 12C CI PLCC</t>
  </si>
  <si>
    <t>16960</t>
  </si>
  <si>
    <t>27C1024 10C1 CI PLCC</t>
  </si>
  <si>
    <t>15767</t>
  </si>
  <si>
    <t>27C256B 15C1 CI PLCC</t>
  </si>
  <si>
    <t>54300</t>
  </si>
  <si>
    <t>27C4001-10C1 CI PLCC</t>
  </si>
  <si>
    <t>18435</t>
  </si>
  <si>
    <t>27C4002 10C1 CI PLCC</t>
  </si>
  <si>
    <t>29605</t>
  </si>
  <si>
    <t>27C801 100K CI PLCC</t>
  </si>
  <si>
    <t>15953</t>
  </si>
  <si>
    <t>27PA5888N-2B CI SMD</t>
  </si>
  <si>
    <t>REELSERVICE</t>
  </si>
  <si>
    <t>25919</t>
  </si>
  <si>
    <t>27V512-12K1 CI PLCC 32PINOS</t>
  </si>
  <si>
    <t>09583</t>
  </si>
  <si>
    <t>28256-156 CI PLCC</t>
  </si>
  <si>
    <t>09585</t>
  </si>
  <si>
    <t>28C256-20JC CI PLCC</t>
  </si>
  <si>
    <t>18811</t>
  </si>
  <si>
    <t>28C256E 25JC CI PLCC</t>
  </si>
  <si>
    <t>45714</t>
  </si>
  <si>
    <t>28C256N-20 CI PLCC</t>
  </si>
  <si>
    <t>07128</t>
  </si>
  <si>
    <t>28C64X 15 CI PLCC</t>
  </si>
  <si>
    <t>19979</t>
  </si>
  <si>
    <t>28F001BX B120 CI PLCC</t>
  </si>
  <si>
    <t>22276</t>
  </si>
  <si>
    <t>28F001BX T120 CI PLCC</t>
  </si>
  <si>
    <t>04740</t>
  </si>
  <si>
    <t>28F020-12C4FML CI PLCC</t>
  </si>
  <si>
    <t>29614</t>
  </si>
  <si>
    <t>28F020-200 CI PLCC</t>
  </si>
  <si>
    <t>45884</t>
  </si>
  <si>
    <t>28F160B3BD70 CI SMD</t>
  </si>
  <si>
    <t>10315</t>
  </si>
  <si>
    <t>28F160S375 / TE28F160S375 CI SMD</t>
  </si>
  <si>
    <t>11391</t>
  </si>
  <si>
    <t>28F160S570 / DT28F160S570 CI SMD</t>
  </si>
  <si>
    <t>12193</t>
  </si>
  <si>
    <t>28F201-90K1 CI PLCC</t>
  </si>
  <si>
    <t>17584</t>
  </si>
  <si>
    <t>28F320J5-120 CI SMD</t>
  </si>
  <si>
    <t>13714</t>
  </si>
  <si>
    <t>28F320S-590 CI SMD</t>
  </si>
  <si>
    <t>45718</t>
  </si>
  <si>
    <t>28F400BVB80 CI SMD</t>
  </si>
  <si>
    <t>02878</t>
  </si>
  <si>
    <t>28F800-B5B90 CI SMD</t>
  </si>
  <si>
    <t>04028</t>
  </si>
  <si>
    <t>28W160CB100N6T CI SMD</t>
  </si>
  <si>
    <t>43831</t>
  </si>
  <si>
    <t>28W160CB70N6F CI SMD</t>
  </si>
  <si>
    <t>44128</t>
  </si>
  <si>
    <t>29EE010-120-4C-NH CI</t>
  </si>
  <si>
    <t>41932</t>
  </si>
  <si>
    <t>29EE010-90-4C-NH CI SMD</t>
  </si>
  <si>
    <t>23289</t>
  </si>
  <si>
    <t>29EE011-15 CI</t>
  </si>
  <si>
    <t>51598</t>
  </si>
  <si>
    <t>29EF010-90-4C-N4 CI PLCC</t>
  </si>
  <si>
    <t>22241</t>
  </si>
  <si>
    <t>29F002NTQC-12 CI PLCC</t>
  </si>
  <si>
    <t>29607</t>
  </si>
  <si>
    <t>29F010B-45N1 CI SMD</t>
  </si>
  <si>
    <t>50282</t>
  </si>
  <si>
    <t>29F040-90LC CI PLCC</t>
  </si>
  <si>
    <t>23326</t>
  </si>
  <si>
    <t>29F040B-90JC CI PLCC</t>
  </si>
  <si>
    <t>00387</t>
  </si>
  <si>
    <t>29F040QC-90 CI PLCC</t>
  </si>
  <si>
    <t>29600</t>
  </si>
  <si>
    <t>29F080A90N1 CI SMD</t>
  </si>
  <si>
    <t>14602</t>
  </si>
  <si>
    <t>29F400B-90N1 CI SMD</t>
  </si>
  <si>
    <t>23976</t>
  </si>
  <si>
    <t>29F400BB-70SC CI SMD</t>
  </si>
  <si>
    <t>41703</t>
  </si>
  <si>
    <t>29F400BT-70 CI SMD</t>
  </si>
  <si>
    <t>HYUNDAI</t>
  </si>
  <si>
    <t>47798</t>
  </si>
  <si>
    <t>29F800BB-90EC CI SMD</t>
  </si>
  <si>
    <t>02437</t>
  </si>
  <si>
    <t>29LV010B 90JC CI PLCC</t>
  </si>
  <si>
    <t>22313</t>
  </si>
  <si>
    <t>29LV017D-120EC CI SMD</t>
  </si>
  <si>
    <t>49667</t>
  </si>
  <si>
    <t>29LV0400C-90 CI PLCC</t>
  </si>
  <si>
    <t>56901</t>
  </si>
  <si>
    <t>29LV160TE-70PFTN CI SMD</t>
  </si>
  <si>
    <t>17946</t>
  </si>
  <si>
    <t>29LV200BT-90SC CI SMD</t>
  </si>
  <si>
    <t>54596</t>
  </si>
  <si>
    <t>29LV400CTTI-70G CI SMD</t>
  </si>
  <si>
    <t>54645</t>
  </si>
  <si>
    <t>22015</t>
  </si>
  <si>
    <t>29LV400T-10PFTN CI SMD</t>
  </si>
  <si>
    <t>52441</t>
  </si>
  <si>
    <t>29LV800CBTC-70 CI SMD</t>
  </si>
  <si>
    <t>52440</t>
  </si>
  <si>
    <t>29W128GL70N6 CI SMD</t>
  </si>
  <si>
    <t>24014</t>
  </si>
  <si>
    <t>29W400BT-90N1 CI SMD</t>
  </si>
  <si>
    <t>22352</t>
  </si>
  <si>
    <t>29W800AB-100M1TP CI SMD SOP</t>
  </si>
  <si>
    <t>56809</t>
  </si>
  <si>
    <t>2SD1624G-S-AB3-R CI SMD</t>
  </si>
  <si>
    <t>08301</t>
  </si>
  <si>
    <t>327DF TR CI PLCC</t>
  </si>
  <si>
    <t>02847</t>
  </si>
  <si>
    <t>39F040-70JC CI PLCC</t>
  </si>
  <si>
    <t>11766</t>
  </si>
  <si>
    <t>39LV010-70JC CI PLCC</t>
  </si>
  <si>
    <t>06677</t>
  </si>
  <si>
    <t>39SF040 70 4CNH CI PLCC</t>
  </si>
  <si>
    <t>06254</t>
  </si>
  <si>
    <t>39V080APZ CI PLCC</t>
  </si>
  <si>
    <t>59378</t>
  </si>
  <si>
    <t>39VF040-70-4C-NHE CI PLCC</t>
  </si>
  <si>
    <t>04894</t>
  </si>
  <si>
    <t>41C4000DJ6 CI PLCC</t>
  </si>
  <si>
    <t>21717</t>
  </si>
  <si>
    <t>421676CDW2 CI SMD</t>
  </si>
  <si>
    <t>21715</t>
  </si>
  <si>
    <t>421677CDWR2 CI SMD</t>
  </si>
  <si>
    <t>21404</t>
  </si>
  <si>
    <t>441096CFN CI SMD</t>
  </si>
  <si>
    <t>42605</t>
  </si>
  <si>
    <t>4704 CI SMD</t>
  </si>
  <si>
    <t>ALPHA</t>
  </si>
  <si>
    <t>06256</t>
  </si>
  <si>
    <t>49FL004T 33JC CI PLCC</t>
  </si>
  <si>
    <t>19482</t>
  </si>
  <si>
    <t>49LF002A33-4NH CI PLCC</t>
  </si>
  <si>
    <t>09629</t>
  </si>
  <si>
    <t>49LF004A33-4CNH CI PLCC</t>
  </si>
  <si>
    <t>53913</t>
  </si>
  <si>
    <t>49LF004B-33-4CN CI PLCC</t>
  </si>
  <si>
    <t>45736</t>
  </si>
  <si>
    <t>49LF004B33-4C-NHE CI PLCC</t>
  </si>
  <si>
    <t>53868</t>
  </si>
  <si>
    <t>49LF008A CI PLCC</t>
  </si>
  <si>
    <t>47958</t>
  </si>
  <si>
    <t>49LF008A33-4C-NHE CI PLCC</t>
  </si>
  <si>
    <t>04496</t>
  </si>
  <si>
    <t>4N25 FOTO ACOPLADOR SMD LTV4N25</t>
  </si>
  <si>
    <t>52431</t>
  </si>
  <si>
    <t>4N25S FOTO ACOPLADOR SMD</t>
  </si>
  <si>
    <t>49019</t>
  </si>
  <si>
    <t>4N27 ACOPLADOR SMD</t>
  </si>
  <si>
    <t>59129</t>
  </si>
  <si>
    <t>4N33SR2M FOTO ACOPLADOR SMD</t>
  </si>
  <si>
    <t>55835</t>
  </si>
  <si>
    <t>4N35S-TA1 FOTO ACOPLADOR SMD</t>
  </si>
  <si>
    <t>01633</t>
  </si>
  <si>
    <t>511 MILF CI SMD SOIC8</t>
  </si>
  <si>
    <t>13425</t>
  </si>
  <si>
    <t>511-6RDW CI SMD</t>
  </si>
  <si>
    <t>13424</t>
  </si>
  <si>
    <t>511R-6 CI SMD</t>
  </si>
  <si>
    <t>EXEL</t>
  </si>
  <si>
    <t>23459</t>
  </si>
  <si>
    <t>53C875J CI SMD</t>
  </si>
  <si>
    <t>SYMBIOS LOGIC</t>
  </si>
  <si>
    <t>23471</t>
  </si>
  <si>
    <t>53C895 CI SMD</t>
  </si>
  <si>
    <t>23348</t>
  </si>
  <si>
    <t>57V161610DTC-6 CI SMD</t>
  </si>
  <si>
    <t>13407</t>
  </si>
  <si>
    <t>609-0392657/WJC42802 SMD</t>
  </si>
  <si>
    <t>17318</t>
  </si>
  <si>
    <t>6117B-A1 CI SMD</t>
  </si>
  <si>
    <t>ALI</t>
  </si>
  <si>
    <t>14165</t>
  </si>
  <si>
    <t>62256 / 24257AS-35 CI SMD</t>
  </si>
  <si>
    <t>45778</t>
  </si>
  <si>
    <t>62256AM-70SF CI SMD</t>
  </si>
  <si>
    <t>15087</t>
  </si>
  <si>
    <t>62256BLFP-10T CI SMD SOP28</t>
  </si>
  <si>
    <t>19148</t>
  </si>
  <si>
    <t>6242B CI SMD</t>
  </si>
  <si>
    <t>18574</t>
  </si>
  <si>
    <t>6264ASG-07 CI SMD</t>
  </si>
  <si>
    <t>21633</t>
  </si>
  <si>
    <t>62L64V-10LLT/UM62L64V10LLT CI SMD</t>
  </si>
  <si>
    <t>11878</t>
  </si>
  <si>
    <t>631FA-15 CI PLCC</t>
  </si>
  <si>
    <t>23347</t>
  </si>
  <si>
    <t>636327Q-8 CI SMD</t>
  </si>
  <si>
    <t>19822</t>
  </si>
  <si>
    <t>64BCT25244DWR CI SMD</t>
  </si>
  <si>
    <t>06590</t>
  </si>
  <si>
    <t>651BODA-AH-1 CI SMD</t>
  </si>
  <si>
    <t>SIS</t>
  </si>
  <si>
    <t>19997</t>
  </si>
  <si>
    <t>651BODA-DH-1 CI SMD</t>
  </si>
  <si>
    <t>42821</t>
  </si>
  <si>
    <t>65664AC-5 CI SMD</t>
  </si>
  <si>
    <t>MHS</t>
  </si>
  <si>
    <t>54352</t>
  </si>
  <si>
    <t>65C3232DR CI SMD</t>
  </si>
  <si>
    <t>54347</t>
  </si>
  <si>
    <t>65C3232DWR CI SMD</t>
  </si>
  <si>
    <t>41543</t>
  </si>
  <si>
    <t>65HVD251D CI SMD</t>
  </si>
  <si>
    <t>41621</t>
  </si>
  <si>
    <t>65LBC184D CI SMD</t>
  </si>
  <si>
    <t>57524</t>
  </si>
  <si>
    <t>6800362Y CI SMD</t>
  </si>
  <si>
    <t>41909</t>
  </si>
  <si>
    <t>68HC68T1M CI SMD</t>
  </si>
  <si>
    <t>35654</t>
  </si>
  <si>
    <t>6N139-500E CI SMD</t>
  </si>
  <si>
    <t>AVAGO</t>
  </si>
  <si>
    <t>06720</t>
  </si>
  <si>
    <t>6NTP2CAF CI SMD SOIC8</t>
  </si>
  <si>
    <t>23312</t>
  </si>
  <si>
    <t>71055-10 CI SMD</t>
  </si>
  <si>
    <t>47934</t>
  </si>
  <si>
    <t>7332-LF CI SMD</t>
  </si>
  <si>
    <t>25071</t>
  </si>
  <si>
    <t>73K221AL-IH CI PLCC</t>
  </si>
  <si>
    <t>11575</t>
  </si>
  <si>
    <t>73K224BL-IH CI PLCC</t>
  </si>
  <si>
    <t>25072</t>
  </si>
  <si>
    <t>73K224L-28IHR CI PLCC</t>
  </si>
  <si>
    <t>09031</t>
  </si>
  <si>
    <t>73K224L-32 IH CI PLCC</t>
  </si>
  <si>
    <t>28185</t>
  </si>
  <si>
    <t>73K324L-28IHR CI PLCC</t>
  </si>
  <si>
    <t>56941</t>
  </si>
  <si>
    <t>7406 CI SMD</t>
  </si>
  <si>
    <t>56980</t>
  </si>
  <si>
    <t>7406DR CI SMD</t>
  </si>
  <si>
    <t>22497</t>
  </si>
  <si>
    <t>7438 CI SMD</t>
  </si>
  <si>
    <t>37233</t>
  </si>
  <si>
    <t>7488910245 CI CHIP ANTENA SMD</t>
  </si>
  <si>
    <t>WE</t>
  </si>
  <si>
    <t>15058</t>
  </si>
  <si>
    <t>74ABT125DR CI SMD</t>
  </si>
  <si>
    <t>44326</t>
  </si>
  <si>
    <t>74ABT162244 CI SMD</t>
  </si>
  <si>
    <t>22082</t>
  </si>
  <si>
    <t>74ABT162244DLR CI SMD</t>
  </si>
  <si>
    <t>16957</t>
  </si>
  <si>
    <t>74ABT16244CSSCX CI SMD</t>
  </si>
  <si>
    <t>24306</t>
  </si>
  <si>
    <t>74ABT16244DLR CI SMD</t>
  </si>
  <si>
    <t>08741</t>
  </si>
  <si>
    <t>74ABT16245ADLR CI SMD</t>
  </si>
  <si>
    <t>12701</t>
  </si>
  <si>
    <t>74ABT16245CSSCS CI SMD</t>
  </si>
  <si>
    <t>20342</t>
  </si>
  <si>
    <t>74ABT16373CSSCX CI SMD</t>
  </si>
  <si>
    <t>21494</t>
  </si>
  <si>
    <t>74ABT16825DLR CI SMD</t>
  </si>
  <si>
    <t>42814</t>
  </si>
  <si>
    <t>74ABT240ADWR CI SMD</t>
  </si>
  <si>
    <t>11756</t>
  </si>
  <si>
    <t>74ABT244 CI SMD</t>
  </si>
  <si>
    <t>14534</t>
  </si>
  <si>
    <t>74ABT244A CI SMD</t>
  </si>
  <si>
    <t>24236</t>
  </si>
  <si>
    <t>74ABT244ADWR CI SMD</t>
  </si>
  <si>
    <t>41084</t>
  </si>
  <si>
    <t>74ABT244D CI SMD</t>
  </si>
  <si>
    <t>24292</t>
  </si>
  <si>
    <t>74ABT245BDWR CI SMD</t>
  </si>
  <si>
    <t>24194</t>
  </si>
  <si>
    <t>74ABT273CSCX CI SMD</t>
  </si>
  <si>
    <t>24136</t>
  </si>
  <si>
    <t>74ABT374A CI SMD</t>
  </si>
  <si>
    <t>42218</t>
  </si>
  <si>
    <t>74ABT374AD CI SMD</t>
  </si>
  <si>
    <t>24211</t>
  </si>
  <si>
    <t>74ABT374ADWR CI SMD</t>
  </si>
  <si>
    <t>23696</t>
  </si>
  <si>
    <t>74ABT374CSCX CI SMD</t>
  </si>
  <si>
    <t>05085</t>
  </si>
  <si>
    <t>74ABT543 CI SMD</t>
  </si>
  <si>
    <t>44669</t>
  </si>
  <si>
    <t>74ABT543CSCX CI SMD</t>
  </si>
  <si>
    <t>19438</t>
  </si>
  <si>
    <t>74ABT573ADWR CI SMD</t>
  </si>
  <si>
    <t>43330</t>
  </si>
  <si>
    <t>74ABT573CM CI SMD</t>
  </si>
  <si>
    <t>13085</t>
  </si>
  <si>
    <t>74ABT573CMTCX CI SMD SOP20</t>
  </si>
  <si>
    <t>03932</t>
  </si>
  <si>
    <t>74ABT573CSCX CI SMD</t>
  </si>
  <si>
    <t>44068</t>
  </si>
  <si>
    <t>74ABT574 CI SMD</t>
  </si>
  <si>
    <t>22857</t>
  </si>
  <si>
    <t>74ABT574A CI SMD</t>
  </si>
  <si>
    <t>08953</t>
  </si>
  <si>
    <t>74ABT646CSCX CI SMD</t>
  </si>
  <si>
    <t>43313</t>
  </si>
  <si>
    <t>74ABT821ADWR CI SMD</t>
  </si>
  <si>
    <t>43423</t>
  </si>
  <si>
    <t>74ABTE16246 CI SMD</t>
  </si>
  <si>
    <t>15761</t>
  </si>
  <si>
    <t>74AC00SCX CI SMD</t>
  </si>
  <si>
    <t>40426</t>
  </si>
  <si>
    <t>74AC02D CI SMD</t>
  </si>
  <si>
    <t>03350</t>
  </si>
  <si>
    <t>74AC02MT CI SMD</t>
  </si>
  <si>
    <t>40528</t>
  </si>
  <si>
    <t>74AC04 CI SMD</t>
  </si>
  <si>
    <t>44935</t>
  </si>
  <si>
    <t>04828</t>
  </si>
  <si>
    <t>41496</t>
  </si>
  <si>
    <t>74AC04D CI SMD</t>
  </si>
  <si>
    <t>40592</t>
  </si>
  <si>
    <t>74AC04MTRSM1 CI SMD</t>
  </si>
  <si>
    <t>14937</t>
  </si>
  <si>
    <t>74AC04SCX CI SMD SOIC14</t>
  </si>
  <si>
    <t>45768</t>
  </si>
  <si>
    <t>74AC08 CI SMD</t>
  </si>
  <si>
    <t>43435</t>
  </si>
  <si>
    <t>74AC08SCX CI SMD</t>
  </si>
  <si>
    <t>43825</t>
  </si>
  <si>
    <t>74AC109SCX CI SMD</t>
  </si>
  <si>
    <t>03326</t>
  </si>
  <si>
    <t>21395</t>
  </si>
  <si>
    <t>74AC10SCX CI SMD</t>
  </si>
  <si>
    <t>06082</t>
  </si>
  <si>
    <t>74AC125SCX CI SMD</t>
  </si>
  <si>
    <t>23487</t>
  </si>
  <si>
    <t>74AC138FN CI SMD</t>
  </si>
  <si>
    <t>45582</t>
  </si>
  <si>
    <t>74AC139MTCX CI SMD</t>
  </si>
  <si>
    <t>44066</t>
  </si>
  <si>
    <t>74AC14 CI SMD</t>
  </si>
  <si>
    <t>04937</t>
  </si>
  <si>
    <t>74AC14M CI SMD SOIC14</t>
  </si>
  <si>
    <t>05797</t>
  </si>
  <si>
    <t>74AC14SCX CI SMD</t>
  </si>
  <si>
    <t>44108</t>
  </si>
  <si>
    <t>43192</t>
  </si>
  <si>
    <t>74AC161SCX CI SMD</t>
  </si>
  <si>
    <t>44983</t>
  </si>
  <si>
    <t>74AC20 CI SMD</t>
  </si>
  <si>
    <t>03295</t>
  </si>
  <si>
    <t>74AC20SCX CI SMD</t>
  </si>
  <si>
    <t>47981</t>
  </si>
  <si>
    <t>74AC240DW CI SMD</t>
  </si>
  <si>
    <t>44067</t>
  </si>
  <si>
    <t>74AC244DWR2 CI SMD</t>
  </si>
  <si>
    <t>13768</t>
  </si>
  <si>
    <t>45493</t>
  </si>
  <si>
    <t>74AC244MTC CI SMD</t>
  </si>
  <si>
    <t>03580</t>
  </si>
  <si>
    <t>74AC244MTR CI SMD</t>
  </si>
  <si>
    <t>44261</t>
  </si>
  <si>
    <t>24217</t>
  </si>
  <si>
    <t>74AC244SCX CI SMD</t>
  </si>
  <si>
    <t>03941</t>
  </si>
  <si>
    <t>74AC245 CI SMD</t>
  </si>
  <si>
    <t>11923</t>
  </si>
  <si>
    <t>74AC245SCX CI SMD</t>
  </si>
  <si>
    <t>24209</t>
  </si>
  <si>
    <t>74AC273SCX CI SMD</t>
  </si>
  <si>
    <t>41479</t>
  </si>
  <si>
    <t>74AC32D CI SMD</t>
  </si>
  <si>
    <t>05099</t>
  </si>
  <si>
    <t>74AC32DR2 CI SMD</t>
  </si>
  <si>
    <t>44109</t>
  </si>
  <si>
    <t>20181</t>
  </si>
  <si>
    <t>74AC32SX CI SMD</t>
  </si>
  <si>
    <t>45554</t>
  </si>
  <si>
    <t>74AC373DWR CI SMD</t>
  </si>
  <si>
    <t>18287</t>
  </si>
  <si>
    <t>74AC541 CI SMD</t>
  </si>
  <si>
    <t>16638</t>
  </si>
  <si>
    <t>22084</t>
  </si>
  <si>
    <t>74AC541SCX CI SMD</t>
  </si>
  <si>
    <t>20996</t>
  </si>
  <si>
    <t>74AC573MTR CI SMD</t>
  </si>
  <si>
    <t>21426</t>
  </si>
  <si>
    <t>74AC574SCX CI SMD</t>
  </si>
  <si>
    <t>19178</t>
  </si>
  <si>
    <t>74AC646SCX CI SMD</t>
  </si>
  <si>
    <t>40604</t>
  </si>
  <si>
    <t>74AC74DR2 CI SMD</t>
  </si>
  <si>
    <t>22281</t>
  </si>
  <si>
    <t>74AC74MTR CI SMD</t>
  </si>
  <si>
    <t>00348</t>
  </si>
  <si>
    <t>74ACT00SCX CI SMD</t>
  </si>
  <si>
    <t>40599</t>
  </si>
  <si>
    <t>74ACT02DR CI SMD</t>
  </si>
  <si>
    <t>04365</t>
  </si>
  <si>
    <t>74ACT02SCX CI SMD</t>
  </si>
  <si>
    <t>42242</t>
  </si>
  <si>
    <t>74ACT04DR CI SMD</t>
  </si>
  <si>
    <t>42336</t>
  </si>
  <si>
    <t>74ACT04DR2 CI SMD</t>
  </si>
  <si>
    <t>04084</t>
  </si>
  <si>
    <t>74ACT08 CI SMD</t>
  </si>
  <si>
    <t>44043</t>
  </si>
  <si>
    <t>04770</t>
  </si>
  <si>
    <t>43005</t>
  </si>
  <si>
    <t>74ACT08DR CI SMD</t>
  </si>
  <si>
    <t>24177</t>
  </si>
  <si>
    <t>74ACT08DR2 CI SMD</t>
  </si>
  <si>
    <t>24298</t>
  </si>
  <si>
    <t>74ACT08M CI SMD</t>
  </si>
  <si>
    <t>23366</t>
  </si>
  <si>
    <t>74ACT08SCX CI SMD</t>
  </si>
  <si>
    <t>24183</t>
  </si>
  <si>
    <t>74ACT109SCX CI SMD</t>
  </si>
  <si>
    <t>22603</t>
  </si>
  <si>
    <t>74ACT112 CI SMD</t>
  </si>
  <si>
    <t>24260</t>
  </si>
  <si>
    <t>74ACT125DR2 CI SMD</t>
  </si>
  <si>
    <t>03357</t>
  </si>
  <si>
    <t>74ACT132DR2 CI SMD</t>
  </si>
  <si>
    <t>42241</t>
  </si>
  <si>
    <t>74ACT138DR2 CI SMD</t>
  </si>
  <si>
    <t>15053</t>
  </si>
  <si>
    <t>74ACT139SCX CI SMD</t>
  </si>
  <si>
    <t>07716</t>
  </si>
  <si>
    <t>74ACT14DR2 CI SMD</t>
  </si>
  <si>
    <t>42804</t>
  </si>
  <si>
    <t>74ACT14MTR CI SMD</t>
  </si>
  <si>
    <t>20881</t>
  </si>
  <si>
    <t>74ACT151SCX CI SMD</t>
  </si>
  <si>
    <t>19051</t>
  </si>
  <si>
    <t>74ACT158 CI SMD</t>
  </si>
  <si>
    <t>20185</t>
  </si>
  <si>
    <t>74ACT175SCX CI SMD</t>
  </si>
  <si>
    <t>11927</t>
  </si>
  <si>
    <t>74ACT20D CI SMD</t>
  </si>
  <si>
    <t>42805</t>
  </si>
  <si>
    <t>74ACT20DR2 CI SMD</t>
  </si>
  <si>
    <t>42880</t>
  </si>
  <si>
    <t>74ACT2154A-25FN CI SMD</t>
  </si>
  <si>
    <t>07084</t>
  </si>
  <si>
    <t>74ACT240MTR CI SMD</t>
  </si>
  <si>
    <t>47708</t>
  </si>
  <si>
    <t>74ACT244 CI SMD</t>
  </si>
  <si>
    <t>05119</t>
  </si>
  <si>
    <t>74ACT244MT CI SMD</t>
  </si>
  <si>
    <t>33376</t>
  </si>
  <si>
    <t>74ACT245 CI SMD</t>
  </si>
  <si>
    <t>46302</t>
  </si>
  <si>
    <t>74ACT245DW CI SMD</t>
  </si>
  <si>
    <t>16858</t>
  </si>
  <si>
    <t>74ACT257MTR CI SMD</t>
  </si>
  <si>
    <t>24320</t>
  </si>
  <si>
    <t>74ACT257SCX CI SMD</t>
  </si>
  <si>
    <t>10630</t>
  </si>
  <si>
    <t>74ACT258SCX CI SMD</t>
  </si>
  <si>
    <t>42813</t>
  </si>
  <si>
    <t>19710</t>
  </si>
  <si>
    <t>74ACT273DWR2 CI SMD</t>
  </si>
  <si>
    <t>41513</t>
  </si>
  <si>
    <t>74ACT273SM96 CI SMD</t>
  </si>
  <si>
    <t>47840</t>
  </si>
  <si>
    <t>74ACT280FN CI SMD</t>
  </si>
  <si>
    <t>03954</t>
  </si>
  <si>
    <t>74ACT299SCX CI SMD</t>
  </si>
  <si>
    <t>42253</t>
  </si>
  <si>
    <t>74ACT325CX CI SMD</t>
  </si>
  <si>
    <t>43824</t>
  </si>
  <si>
    <t>74ACT32DR2 CI SMD</t>
  </si>
  <si>
    <t>41514</t>
  </si>
  <si>
    <t>74ACT32PWR CI SMD</t>
  </si>
  <si>
    <t>42811</t>
  </si>
  <si>
    <t>74ACT32SCX CI SMD</t>
  </si>
  <si>
    <t>46331</t>
  </si>
  <si>
    <t>74ACT373N CI SMD</t>
  </si>
  <si>
    <t>14617</t>
  </si>
  <si>
    <t>74ACT373SCX CI SMD</t>
  </si>
  <si>
    <t>43004</t>
  </si>
  <si>
    <t>74ACT374 CI SMD</t>
  </si>
  <si>
    <t>42220</t>
  </si>
  <si>
    <t>74ACT374ADWR2 CI SMD</t>
  </si>
  <si>
    <t>24316</t>
  </si>
  <si>
    <t>74ACT374DWR2 CI SMD</t>
  </si>
  <si>
    <t>24203</t>
  </si>
  <si>
    <t>01788</t>
  </si>
  <si>
    <t>74ACT374SCX CI SMD</t>
  </si>
  <si>
    <t>23039</t>
  </si>
  <si>
    <t>74ACT573MTR CI SMD</t>
  </si>
  <si>
    <t>15701</t>
  </si>
  <si>
    <t>74ACT573SCX CI SMD</t>
  </si>
  <si>
    <t>24304</t>
  </si>
  <si>
    <t>74ACT646DWR2 CI SMD</t>
  </si>
  <si>
    <t>24301</t>
  </si>
  <si>
    <t>74ACT652 CI SMD</t>
  </si>
  <si>
    <t>24329</t>
  </si>
  <si>
    <t>74ACT74DR 2RL CI SMD</t>
  </si>
  <si>
    <t>24229</t>
  </si>
  <si>
    <t>74ACT74M CI SMD</t>
  </si>
  <si>
    <t>40598</t>
  </si>
  <si>
    <t>74ACT74M96 CI SMD</t>
  </si>
  <si>
    <t>24245</t>
  </si>
  <si>
    <t>74ACT74SCX CI SMD</t>
  </si>
  <si>
    <t>47850</t>
  </si>
  <si>
    <t>74ACT86DR CI SMD</t>
  </si>
  <si>
    <t>24200</t>
  </si>
  <si>
    <t>74ACT86DR2 CI SMD</t>
  </si>
  <si>
    <t>43405</t>
  </si>
  <si>
    <t>74ACT86PWR CI SMD</t>
  </si>
  <si>
    <t>55256</t>
  </si>
  <si>
    <t>74ACTQ16244 CI SMD</t>
  </si>
  <si>
    <t>44110</t>
  </si>
  <si>
    <t>74ACTQ541SCX CI SMD</t>
  </si>
  <si>
    <t>12230</t>
  </si>
  <si>
    <t>74ACTQ646SCX CI SMD</t>
  </si>
  <si>
    <t>24225</t>
  </si>
  <si>
    <t>74ACTQ74SCX CI SMD</t>
  </si>
  <si>
    <t>49812</t>
  </si>
  <si>
    <t>74AHC05D CI SMD</t>
  </si>
  <si>
    <t>23701</t>
  </si>
  <si>
    <t>74AHC132PWR CI SMD</t>
  </si>
  <si>
    <t>16071</t>
  </si>
  <si>
    <t>74AHC1G00DVR CI SMD</t>
  </si>
  <si>
    <t>45131</t>
  </si>
  <si>
    <t>74AHC1G04DCKT CI SMD SOT23-5</t>
  </si>
  <si>
    <t>45129</t>
  </si>
  <si>
    <t>74AHC1G08DCKR CI SMD SOT23-5</t>
  </si>
  <si>
    <t>05211</t>
  </si>
  <si>
    <t>74AHC1G08DRVR CI SMD SOT23-5</t>
  </si>
  <si>
    <t>45866</t>
  </si>
  <si>
    <t>74AHC1G09GW-G CI SMD</t>
  </si>
  <si>
    <t>19243</t>
  </si>
  <si>
    <t>74AHC1G14DCKR CI SMD SO-5</t>
  </si>
  <si>
    <t>45130</t>
  </si>
  <si>
    <t>74AHC1G86DCKR CI SMD SOT23-5</t>
  </si>
  <si>
    <t>45879</t>
  </si>
  <si>
    <t>74AHC245 CI SMD</t>
  </si>
  <si>
    <t>16252</t>
  </si>
  <si>
    <t>74AHC32D CI SMD</t>
  </si>
  <si>
    <t>48544</t>
  </si>
  <si>
    <t>74AHC86D CI SMD</t>
  </si>
  <si>
    <t>40605</t>
  </si>
  <si>
    <t>74AHCT04PWR CI SMD</t>
  </si>
  <si>
    <t>04066</t>
  </si>
  <si>
    <t>74AHCT08PWR CI SMD</t>
  </si>
  <si>
    <t>14656</t>
  </si>
  <si>
    <t>74AHCT125PW CI SMD</t>
  </si>
  <si>
    <t>11256</t>
  </si>
  <si>
    <t>74AHCT16541DLR CI SMD</t>
  </si>
  <si>
    <t>04027</t>
  </si>
  <si>
    <t>74AHCT1G00DCKR CI SMD</t>
  </si>
  <si>
    <t>45732</t>
  </si>
  <si>
    <t>74AHCT1G125DC CI SMD</t>
  </si>
  <si>
    <t>42614</t>
  </si>
  <si>
    <t>74AHCT1G125GW CI SMD</t>
  </si>
  <si>
    <t>03726</t>
  </si>
  <si>
    <t>74AHCT1G126GV CI SMD</t>
  </si>
  <si>
    <t>19583</t>
  </si>
  <si>
    <t>74ALS00A CI SMD</t>
  </si>
  <si>
    <t>42339</t>
  </si>
  <si>
    <t>74ALS00ADR CI SMD</t>
  </si>
  <si>
    <t>44115</t>
  </si>
  <si>
    <t>74ALS00AMX CI SMD</t>
  </si>
  <si>
    <t>24313</t>
  </si>
  <si>
    <t>74ALS02MX CI SMD</t>
  </si>
  <si>
    <t>04343</t>
  </si>
  <si>
    <t>74ALS03 CI SMD</t>
  </si>
  <si>
    <t>42907</t>
  </si>
  <si>
    <t>74ALS03BMX CI SMD</t>
  </si>
  <si>
    <t>42340</t>
  </si>
  <si>
    <t>74ALS05ADR CI SMD</t>
  </si>
  <si>
    <t>16313</t>
  </si>
  <si>
    <t>74ALS05AMX CI SMD</t>
  </si>
  <si>
    <t>42897</t>
  </si>
  <si>
    <t>74ALS08D CI SMD</t>
  </si>
  <si>
    <t>42896</t>
  </si>
  <si>
    <t>74ALS08DR CI SMD</t>
  </si>
  <si>
    <t>42252</t>
  </si>
  <si>
    <t>74ALS08MX CI SMD</t>
  </si>
  <si>
    <t>24293</t>
  </si>
  <si>
    <t>74ALS09DR CI SMD</t>
  </si>
  <si>
    <t>24334</t>
  </si>
  <si>
    <t>74ALS09M CI SMD</t>
  </si>
  <si>
    <t>05110</t>
  </si>
  <si>
    <t>74ALS109AD CI SMD SOIC16</t>
  </si>
  <si>
    <t>24578</t>
  </si>
  <si>
    <t>74ALS109AMX CI SMD</t>
  </si>
  <si>
    <t>42878</t>
  </si>
  <si>
    <t>74ALS10A CI SMD</t>
  </si>
  <si>
    <t>24294</t>
  </si>
  <si>
    <t>74ALS10AD CI SMD</t>
  </si>
  <si>
    <t>44260</t>
  </si>
  <si>
    <t>74ALS112A CI SMD</t>
  </si>
  <si>
    <t>24213</t>
  </si>
  <si>
    <t>74ALS112ADR CI SMD</t>
  </si>
  <si>
    <t>24319</t>
  </si>
  <si>
    <t>74ALS138ADR CI SMD</t>
  </si>
  <si>
    <t>24327</t>
  </si>
  <si>
    <t>74ALS14MX CI SMD</t>
  </si>
  <si>
    <t>44942</t>
  </si>
  <si>
    <t>74ALS151 CI SMD</t>
  </si>
  <si>
    <t>04754</t>
  </si>
  <si>
    <t>74ALS153DR CI SMD</t>
  </si>
  <si>
    <t>44997</t>
  </si>
  <si>
    <t>74ALS153MX CI SMD</t>
  </si>
  <si>
    <t>42844</t>
  </si>
  <si>
    <t>74ALS157ADR CI SMD</t>
  </si>
  <si>
    <t>24308</t>
  </si>
  <si>
    <t>74ALS163BDR CI SMD</t>
  </si>
  <si>
    <t>44934</t>
  </si>
  <si>
    <t>74ALS166 CI SMD</t>
  </si>
  <si>
    <t>24182</t>
  </si>
  <si>
    <t>74ALS20AD CI SMD</t>
  </si>
  <si>
    <t>24184</t>
  </si>
  <si>
    <t>74ALS20AMX CI SMD</t>
  </si>
  <si>
    <t>42846</t>
  </si>
  <si>
    <t>74ALS21AMX CI SMD</t>
  </si>
  <si>
    <t>16868</t>
  </si>
  <si>
    <t>74ALS240 CI SMD</t>
  </si>
  <si>
    <t>42828</t>
  </si>
  <si>
    <t>74ALS240AWMX CI SMD</t>
  </si>
  <si>
    <t>22863</t>
  </si>
  <si>
    <t>74ALS241AWM CI SMD</t>
  </si>
  <si>
    <t>42800</t>
  </si>
  <si>
    <t>74ALS241AWMX CI SMD</t>
  </si>
  <si>
    <t>42927</t>
  </si>
  <si>
    <t>74ALS244AWMX CI SMD</t>
  </si>
  <si>
    <t>18913</t>
  </si>
  <si>
    <t>04759</t>
  </si>
  <si>
    <t>74ALS245A CI SMD</t>
  </si>
  <si>
    <t>15135</t>
  </si>
  <si>
    <t>20927</t>
  </si>
  <si>
    <t>74ALS245ADWR CI SMD</t>
  </si>
  <si>
    <t>43319</t>
  </si>
  <si>
    <t>74ALS245AWMX CI SMD</t>
  </si>
  <si>
    <t>44286</t>
  </si>
  <si>
    <t>05089</t>
  </si>
  <si>
    <t>74ALS251MX CI SMD</t>
  </si>
  <si>
    <t>24288</t>
  </si>
  <si>
    <t>74ALS253M CI SMD</t>
  </si>
  <si>
    <t>24198</t>
  </si>
  <si>
    <t>74ALS257MX CI SMD</t>
  </si>
  <si>
    <t>42826</t>
  </si>
  <si>
    <t>74ALS32DR CI SMD</t>
  </si>
  <si>
    <t>24190</t>
  </si>
  <si>
    <t>74ALS32MX CI SMD</t>
  </si>
  <si>
    <t>03262</t>
  </si>
  <si>
    <t>74ALS37 CI SMD</t>
  </si>
  <si>
    <t>23877</t>
  </si>
  <si>
    <t>74ALS374A CI SMD</t>
  </si>
  <si>
    <t>42829</t>
  </si>
  <si>
    <t>74ALS374ADWR CI SMD</t>
  </si>
  <si>
    <t>42827</t>
  </si>
  <si>
    <t>74ALS37AMX CI SMD</t>
  </si>
  <si>
    <t>24303</t>
  </si>
  <si>
    <t>74ALS38AMX CI SMD</t>
  </si>
  <si>
    <t>24312</t>
  </si>
  <si>
    <t>74ALS540AWMX CI SMD</t>
  </si>
  <si>
    <t>05084</t>
  </si>
  <si>
    <t>74ALS541DWR CI SMD</t>
  </si>
  <si>
    <t>24302</t>
  </si>
  <si>
    <t>74ALS541WMX CI SMD</t>
  </si>
  <si>
    <t>03887</t>
  </si>
  <si>
    <t>74ALS573BWMX CI SMD</t>
  </si>
  <si>
    <t>43331</t>
  </si>
  <si>
    <t>74ALS573CNS CI SMD</t>
  </si>
  <si>
    <t>42900</t>
  </si>
  <si>
    <t>74ALS573WM CI SMD</t>
  </si>
  <si>
    <t>22855</t>
  </si>
  <si>
    <t>74ALS645A CI SMD</t>
  </si>
  <si>
    <t>42899</t>
  </si>
  <si>
    <t>74ALS645WMX CI SMD</t>
  </si>
  <si>
    <t>24193</t>
  </si>
  <si>
    <t>74ALS652ADWR CI SMD</t>
  </si>
  <si>
    <t>22495</t>
  </si>
  <si>
    <t>74ALS74 CI SMD</t>
  </si>
  <si>
    <t>24220</t>
  </si>
  <si>
    <t>74ALS74ADR CI SMD</t>
  </si>
  <si>
    <t>42845</t>
  </si>
  <si>
    <t>74ALS74AMX CI SMD'</t>
  </si>
  <si>
    <t>42898</t>
  </si>
  <si>
    <t>74ALS760DWR CI SMD</t>
  </si>
  <si>
    <t>54328</t>
  </si>
  <si>
    <t>74ALS86 CI SMD</t>
  </si>
  <si>
    <t>24219</t>
  </si>
  <si>
    <t>74ALS86MX CI SMD</t>
  </si>
  <si>
    <t>01532</t>
  </si>
  <si>
    <t>74ALVC08 CI SMD TSSOP14</t>
  </si>
  <si>
    <t>44695</t>
  </si>
  <si>
    <t>74ALVC125APW CI SMD</t>
  </si>
  <si>
    <t>06217</t>
  </si>
  <si>
    <t>74ALVC125DR CI SMD</t>
  </si>
  <si>
    <t>43025</t>
  </si>
  <si>
    <t>74ALVC245DWR CI SMD</t>
  </si>
  <si>
    <t>45594</t>
  </si>
  <si>
    <t>74ALVCH162244GR CI SMD</t>
  </si>
  <si>
    <t>54251</t>
  </si>
  <si>
    <t>74AVC1T45DBR CI SMD SOT23-6</t>
  </si>
  <si>
    <t>51943</t>
  </si>
  <si>
    <t>74AVC4T774PWR CI SMD</t>
  </si>
  <si>
    <t>18325</t>
  </si>
  <si>
    <t>74BCT2244DWR CI SMD</t>
  </si>
  <si>
    <t>42222</t>
  </si>
  <si>
    <t>74CBT3125DBQR CI SMD</t>
  </si>
  <si>
    <t>23443</t>
  </si>
  <si>
    <t>74CBT3125PWLE CI SMD</t>
  </si>
  <si>
    <t>42246</t>
  </si>
  <si>
    <t>74CBT3244DWR CI SMD</t>
  </si>
  <si>
    <t>37955</t>
  </si>
  <si>
    <t>74CBT3306PWR CI SMD</t>
  </si>
  <si>
    <t>60395</t>
  </si>
  <si>
    <t>74CBT384A CI SMD</t>
  </si>
  <si>
    <t>49671</t>
  </si>
  <si>
    <t>74CBTD3861 CI SMD</t>
  </si>
  <si>
    <t>04747</t>
  </si>
  <si>
    <t>74F00 CI SMD</t>
  </si>
  <si>
    <t>05044</t>
  </si>
  <si>
    <t>23372</t>
  </si>
  <si>
    <t>74F00D CI SMD</t>
  </si>
  <si>
    <t>43427</t>
  </si>
  <si>
    <t>24330</t>
  </si>
  <si>
    <t>74F00DR CI SMD</t>
  </si>
  <si>
    <t>19598</t>
  </si>
  <si>
    <t>74F00SCX CI SMD</t>
  </si>
  <si>
    <t>44266</t>
  </si>
  <si>
    <t>03707</t>
  </si>
  <si>
    <t>74F02 CI SMD</t>
  </si>
  <si>
    <t>24321</t>
  </si>
  <si>
    <t>74F02DR CI SMD</t>
  </si>
  <si>
    <t>42843</t>
  </si>
  <si>
    <t>74F02SCX CI SMD</t>
  </si>
  <si>
    <t>44508</t>
  </si>
  <si>
    <t>74F04 CI SMD</t>
  </si>
  <si>
    <t>23362</t>
  </si>
  <si>
    <t>74F04DR CI SMD</t>
  </si>
  <si>
    <t>19603</t>
  </si>
  <si>
    <t>74F04SCX CI SMD</t>
  </si>
  <si>
    <t>06054</t>
  </si>
  <si>
    <t>74F07D CI SMD</t>
  </si>
  <si>
    <t>19587</t>
  </si>
  <si>
    <t>74F08 CI SMD</t>
  </si>
  <si>
    <t>15146</t>
  </si>
  <si>
    <t>03244</t>
  </si>
  <si>
    <t>42786</t>
  </si>
  <si>
    <t>74F08D CI SMD</t>
  </si>
  <si>
    <t>43332</t>
  </si>
  <si>
    <t>74F08DR CI SMD</t>
  </si>
  <si>
    <t>14620</t>
  </si>
  <si>
    <t>74F08SCX CI SMD</t>
  </si>
  <si>
    <t>23442</t>
  </si>
  <si>
    <t>42785</t>
  </si>
  <si>
    <t>74F109SCX CI SMD</t>
  </si>
  <si>
    <t>24186</t>
  </si>
  <si>
    <t>74F10DR CI SMD</t>
  </si>
  <si>
    <t>24230</t>
  </si>
  <si>
    <t>74F112SCX CI SMD</t>
  </si>
  <si>
    <t>23371</t>
  </si>
  <si>
    <t>74F11D CI SMD</t>
  </si>
  <si>
    <t>42781</t>
  </si>
  <si>
    <t>74F11DR CI SMD</t>
  </si>
  <si>
    <t>42782</t>
  </si>
  <si>
    <t>74F11DR2 CI SMD</t>
  </si>
  <si>
    <t>42815</t>
  </si>
  <si>
    <t>74F11SCX CI SMD</t>
  </si>
  <si>
    <t>15145</t>
  </si>
  <si>
    <t>74F125 CI SMD</t>
  </si>
  <si>
    <t>04808</t>
  </si>
  <si>
    <t>42794</t>
  </si>
  <si>
    <t>74F125D CI SMD</t>
  </si>
  <si>
    <t>20929</t>
  </si>
  <si>
    <t>74F125DR CI SMD</t>
  </si>
  <si>
    <t>42784</t>
  </si>
  <si>
    <t>74F125SCX CI SMD</t>
  </si>
  <si>
    <t>43007</t>
  </si>
  <si>
    <t>05014</t>
  </si>
  <si>
    <t>74F138 CI SMD</t>
  </si>
  <si>
    <t>11137</t>
  </si>
  <si>
    <t>44937</t>
  </si>
  <si>
    <t>44114</t>
  </si>
  <si>
    <t>74F138D CI SMD</t>
  </si>
  <si>
    <t>24322</t>
  </si>
  <si>
    <t>74F138DR CI SMD</t>
  </si>
  <si>
    <t>24210</t>
  </si>
  <si>
    <t>74F138DR2 CI SMD</t>
  </si>
  <si>
    <t>44986</t>
  </si>
  <si>
    <t>74F138SCX CI SMD</t>
  </si>
  <si>
    <t>24221</t>
  </si>
  <si>
    <t>74F139SCX CI SMD</t>
  </si>
  <si>
    <t>23359</t>
  </si>
  <si>
    <t>74F14 CI SMD</t>
  </si>
  <si>
    <t>23360</t>
  </si>
  <si>
    <t>74F14SCX CI SMD</t>
  </si>
  <si>
    <t>05038</t>
  </si>
  <si>
    <t>74F157 CI SMD</t>
  </si>
  <si>
    <t>24234</t>
  </si>
  <si>
    <t>74F157ADR CI SMD</t>
  </si>
  <si>
    <t>05049</t>
  </si>
  <si>
    <t>74F158 CI SMD</t>
  </si>
  <si>
    <t>24185</t>
  </si>
  <si>
    <t>74F163ASCX CI SMD</t>
  </si>
  <si>
    <t>24212</t>
  </si>
  <si>
    <t>74F164ASCX CI SMD</t>
  </si>
  <si>
    <t>23436</t>
  </si>
  <si>
    <t>74F174ADR CI SMD</t>
  </si>
  <si>
    <t>05042</t>
  </si>
  <si>
    <t>74F175 CI SMD</t>
  </si>
  <si>
    <t>05107</t>
  </si>
  <si>
    <t>44264</t>
  </si>
  <si>
    <t>74F175D CI SMD</t>
  </si>
  <si>
    <t>11006</t>
  </si>
  <si>
    <t>74F1803 CI SMD</t>
  </si>
  <si>
    <t>44936</t>
  </si>
  <si>
    <t>74F20 CI SMD</t>
  </si>
  <si>
    <t>43370</t>
  </si>
  <si>
    <t>74F2240QCX CI PLCC</t>
  </si>
  <si>
    <t>22032</t>
  </si>
  <si>
    <t>74F243 CI SMD</t>
  </si>
  <si>
    <t>05735</t>
  </si>
  <si>
    <t>74F244 CI SMD</t>
  </si>
  <si>
    <t>05002</t>
  </si>
  <si>
    <t>43006</t>
  </si>
  <si>
    <t>74F244D CI SMD</t>
  </si>
  <si>
    <t>20932</t>
  </si>
  <si>
    <t>74F244DWR CI SMD</t>
  </si>
  <si>
    <t>44263</t>
  </si>
  <si>
    <t>74F244SCX CI SMD</t>
  </si>
  <si>
    <t>44265</t>
  </si>
  <si>
    <t>20925</t>
  </si>
  <si>
    <t>74F245 CI SMD</t>
  </si>
  <si>
    <t>05542</t>
  </si>
  <si>
    <t>03264</t>
  </si>
  <si>
    <t>21948</t>
  </si>
  <si>
    <t>15144</t>
  </si>
  <si>
    <t>74F245D CI SMD</t>
  </si>
  <si>
    <t>11686</t>
  </si>
  <si>
    <t>74F245DWR CI SMD</t>
  </si>
  <si>
    <t>04811</t>
  </si>
  <si>
    <t>74F245SCX CI SMD</t>
  </si>
  <si>
    <t>05794</t>
  </si>
  <si>
    <t>74F27D CI SMD</t>
  </si>
  <si>
    <t>42477</t>
  </si>
  <si>
    <t>74F280 CI SMD</t>
  </si>
  <si>
    <t>03344</t>
  </si>
  <si>
    <t>74F280BD CI SMD</t>
  </si>
  <si>
    <t>24305</t>
  </si>
  <si>
    <t>74F298D CI SMD</t>
  </si>
  <si>
    <t>03343</t>
  </si>
  <si>
    <t>74F30DR CI SMD</t>
  </si>
  <si>
    <t>05040</t>
  </si>
  <si>
    <t>74F32 CI SMD</t>
  </si>
  <si>
    <t>04802</t>
  </si>
  <si>
    <t>23047</t>
  </si>
  <si>
    <t>74F32DR CI SMD</t>
  </si>
  <si>
    <t>05122</t>
  </si>
  <si>
    <t>74F32SCX CI SMD</t>
  </si>
  <si>
    <t>05444</t>
  </si>
  <si>
    <t>00360</t>
  </si>
  <si>
    <t>74F373 CI</t>
  </si>
  <si>
    <t>03648</t>
  </si>
  <si>
    <t>74F373 CI SMD</t>
  </si>
  <si>
    <t>11709</t>
  </si>
  <si>
    <t>74F373SCX CI SMD</t>
  </si>
  <si>
    <t>40600</t>
  </si>
  <si>
    <t>74F38DR CI SMD</t>
  </si>
  <si>
    <t>24285</t>
  </si>
  <si>
    <t>74F38SCX CI SMD</t>
  </si>
  <si>
    <t>22920</t>
  </si>
  <si>
    <t>74F51SCX CI SMD</t>
  </si>
  <si>
    <t>03708</t>
  </si>
  <si>
    <t>74F521 CI SMD</t>
  </si>
  <si>
    <t>05050</t>
  </si>
  <si>
    <t>74F534 CI SMD</t>
  </si>
  <si>
    <t>24296</t>
  </si>
  <si>
    <t>74F564D CI SMD</t>
  </si>
  <si>
    <t>44943</t>
  </si>
  <si>
    <t>74F573 CI SMD</t>
  </si>
  <si>
    <t>THOMSON</t>
  </si>
  <si>
    <t>24195</t>
  </si>
  <si>
    <t>74F579SCX CI SMD</t>
  </si>
  <si>
    <t>43851</t>
  </si>
  <si>
    <t>74F64SCX CI SMD</t>
  </si>
  <si>
    <t>04824</t>
  </si>
  <si>
    <t>74F74 CI SMD</t>
  </si>
  <si>
    <t>03436</t>
  </si>
  <si>
    <t>05039</t>
  </si>
  <si>
    <t>24218</t>
  </si>
  <si>
    <t>74F74DR CI SMD</t>
  </si>
  <si>
    <t>05076</t>
  </si>
  <si>
    <t>74F74SCX CI SMD</t>
  </si>
  <si>
    <t>04766</t>
  </si>
  <si>
    <t>24214</t>
  </si>
  <si>
    <t>74F85D CI SMD</t>
  </si>
  <si>
    <t>04847</t>
  </si>
  <si>
    <t>74F86 CI SMD</t>
  </si>
  <si>
    <t>05047</t>
  </si>
  <si>
    <t>23437</t>
  </si>
  <si>
    <t>74F86SCX CI SMD</t>
  </si>
  <si>
    <t>05273</t>
  </si>
  <si>
    <t>74FCT16245CTPV CI SMD</t>
  </si>
  <si>
    <t>42931</t>
  </si>
  <si>
    <t>74FCT16245CTR CI SMD</t>
  </si>
  <si>
    <t>55260</t>
  </si>
  <si>
    <t>74FCT162646 CI SMD</t>
  </si>
  <si>
    <t>44194</t>
  </si>
  <si>
    <t>74FCT162Q45TA CI SMD</t>
  </si>
  <si>
    <t>01417</t>
  </si>
  <si>
    <t>74FCT16652ATAX CI SMD</t>
  </si>
  <si>
    <t>PERICOM</t>
  </si>
  <si>
    <t>04686</t>
  </si>
  <si>
    <t>74FCT2244 CI SMD</t>
  </si>
  <si>
    <t>47831</t>
  </si>
  <si>
    <t>74FCT3244APY CI SMD</t>
  </si>
  <si>
    <t>43822</t>
  </si>
  <si>
    <t>74FCT374TQ CI SMD</t>
  </si>
  <si>
    <t>QSI</t>
  </si>
  <si>
    <t>08545</t>
  </si>
  <si>
    <t>74FCT3807A QI CI SMD</t>
  </si>
  <si>
    <t>23325</t>
  </si>
  <si>
    <t>74FCT543ASO CI SMD</t>
  </si>
  <si>
    <t>00394</t>
  </si>
  <si>
    <t>23288</t>
  </si>
  <si>
    <t>74FCT543M CI SMD</t>
  </si>
  <si>
    <t>43847</t>
  </si>
  <si>
    <t>74FCT543RSO CI SMD</t>
  </si>
  <si>
    <t>22124</t>
  </si>
  <si>
    <t>74FCT821ASO CI SMD</t>
  </si>
  <si>
    <t>43832</t>
  </si>
  <si>
    <t>74FS215X CI SMD</t>
  </si>
  <si>
    <t>23203</t>
  </si>
  <si>
    <t>74FST3861Q CI SMD</t>
  </si>
  <si>
    <t>14924</t>
  </si>
  <si>
    <t>74HC00ADR2 CI SMD</t>
  </si>
  <si>
    <t>04532</t>
  </si>
  <si>
    <t>46637</t>
  </si>
  <si>
    <t>74HC00D CI SMD</t>
  </si>
  <si>
    <t>19487</t>
  </si>
  <si>
    <t>11732</t>
  </si>
  <si>
    <t>18354</t>
  </si>
  <si>
    <t>74HC00M CI SMD</t>
  </si>
  <si>
    <t>18753</t>
  </si>
  <si>
    <t>74HC00MX CI SMD SOIC14</t>
  </si>
  <si>
    <t>44093</t>
  </si>
  <si>
    <t>74HC02 CI SMD</t>
  </si>
  <si>
    <t>40061</t>
  </si>
  <si>
    <t>74HC02ADR2 CI SMD</t>
  </si>
  <si>
    <t>43849</t>
  </si>
  <si>
    <t>74HC02AFN CI SMD</t>
  </si>
  <si>
    <t>38895</t>
  </si>
  <si>
    <t>74HC02D CI SMD</t>
  </si>
  <si>
    <t>24041</t>
  </si>
  <si>
    <t>03442</t>
  </si>
  <si>
    <t>74HC02MX CI SMD</t>
  </si>
  <si>
    <t>40394</t>
  </si>
  <si>
    <t>74HC02PWR CI SMD</t>
  </si>
  <si>
    <t>54770</t>
  </si>
  <si>
    <t>74HC03 CI SMD</t>
  </si>
  <si>
    <t>49169</t>
  </si>
  <si>
    <t>03443</t>
  </si>
  <si>
    <t>03285</t>
  </si>
  <si>
    <t>74HC03ADR CI SMD</t>
  </si>
  <si>
    <t>37894</t>
  </si>
  <si>
    <t>74HC03DR CI SMD</t>
  </si>
  <si>
    <t>03271</t>
  </si>
  <si>
    <t>74HC04 CI SMD</t>
  </si>
  <si>
    <t>44466</t>
  </si>
  <si>
    <t>38992</t>
  </si>
  <si>
    <t>74HC04D CI SMD</t>
  </si>
  <si>
    <t>17121</t>
  </si>
  <si>
    <t>18400</t>
  </si>
  <si>
    <t>74HC04GST2 CI SMD SOP14</t>
  </si>
  <si>
    <t>41478</t>
  </si>
  <si>
    <t>74HC04M CI SMD</t>
  </si>
  <si>
    <t>41516</t>
  </si>
  <si>
    <t>74HC04PW CI SMD</t>
  </si>
  <si>
    <t>11721</t>
  </si>
  <si>
    <t>74HC05 CI SMD</t>
  </si>
  <si>
    <t>55420</t>
  </si>
  <si>
    <t>74HC05DR CI SMD</t>
  </si>
  <si>
    <t>44984</t>
  </si>
  <si>
    <t>74HC08D CI SMD</t>
  </si>
  <si>
    <t>47785</t>
  </si>
  <si>
    <t>74HC08PW CI SMD</t>
  </si>
  <si>
    <t>05027</t>
  </si>
  <si>
    <t>74HC10 CI SMD</t>
  </si>
  <si>
    <t>05269</t>
  </si>
  <si>
    <t>74HC109D CI SMD</t>
  </si>
  <si>
    <t>46334</t>
  </si>
  <si>
    <t>74HC10D CI SMD</t>
  </si>
  <si>
    <t>22859</t>
  </si>
  <si>
    <t>04755</t>
  </si>
  <si>
    <t>74HC10DR CI SMD SOIC14</t>
  </si>
  <si>
    <t>43152</t>
  </si>
  <si>
    <t>74HC10DR2 CI SMD</t>
  </si>
  <si>
    <t>53855</t>
  </si>
  <si>
    <t>74HC11 CI SMD</t>
  </si>
  <si>
    <t>23428</t>
  </si>
  <si>
    <t>74HC112 CI SMD</t>
  </si>
  <si>
    <t>47245</t>
  </si>
  <si>
    <t>74HC123D CI SMD</t>
  </si>
  <si>
    <t>14100</t>
  </si>
  <si>
    <t>24226</t>
  </si>
  <si>
    <t>74HC123M CI SMD</t>
  </si>
  <si>
    <t>43199</t>
  </si>
  <si>
    <t>74HC123RM13TR CI SMD</t>
  </si>
  <si>
    <t>45531</t>
  </si>
  <si>
    <t>74HC125 CI SMD</t>
  </si>
  <si>
    <t>40425</t>
  </si>
  <si>
    <t>74HC125D CI SMD</t>
  </si>
  <si>
    <t>44893</t>
  </si>
  <si>
    <t>45567</t>
  </si>
  <si>
    <t>74HC125MTCX CI SMD</t>
  </si>
  <si>
    <t>54204</t>
  </si>
  <si>
    <t>74HC125MX CI SMD</t>
  </si>
  <si>
    <t>06685</t>
  </si>
  <si>
    <t>74HC125MX CI SMD SOIC14</t>
  </si>
  <si>
    <t>18062</t>
  </si>
  <si>
    <t>74HC126ADR2 CI SMD</t>
  </si>
  <si>
    <t>06219</t>
  </si>
  <si>
    <t>74HC126MF CI SMD SOIC14</t>
  </si>
  <si>
    <t>12298</t>
  </si>
  <si>
    <t>74HC132ADR2 CI SMD SOIC14</t>
  </si>
  <si>
    <t>23771</t>
  </si>
  <si>
    <t>74HC132D CI SMD</t>
  </si>
  <si>
    <t>23074</t>
  </si>
  <si>
    <t>74HC132M CI SMD</t>
  </si>
  <si>
    <t>51930</t>
  </si>
  <si>
    <t>38915</t>
  </si>
  <si>
    <t>74HC137D CI SMD</t>
  </si>
  <si>
    <t>37487</t>
  </si>
  <si>
    <t>74HC138D CI SMD</t>
  </si>
  <si>
    <t>31694</t>
  </si>
  <si>
    <t>04953</t>
  </si>
  <si>
    <t>74HC138NSLE CI SMD</t>
  </si>
  <si>
    <t>56986</t>
  </si>
  <si>
    <t>74HC139D CI SMD</t>
  </si>
  <si>
    <t>50061</t>
  </si>
  <si>
    <t>52041</t>
  </si>
  <si>
    <t>74HC139DR CI SMD</t>
  </si>
  <si>
    <t>42699</t>
  </si>
  <si>
    <t>74HC139M CI SMD</t>
  </si>
  <si>
    <t>05033</t>
  </si>
  <si>
    <t>74HC139MX CI SMD</t>
  </si>
  <si>
    <t>40396</t>
  </si>
  <si>
    <t>74HC139PWR CI SMD</t>
  </si>
  <si>
    <t>31005</t>
  </si>
  <si>
    <t>74HC14 CI SMD</t>
  </si>
  <si>
    <t>47360</t>
  </si>
  <si>
    <t>74HC14M CI SMD</t>
  </si>
  <si>
    <t>51996</t>
  </si>
  <si>
    <t>74HC14PW CI SMD TSSOP14</t>
  </si>
  <si>
    <t>37762</t>
  </si>
  <si>
    <t>59392</t>
  </si>
  <si>
    <t>74HC153 CI SMD</t>
  </si>
  <si>
    <t>39018</t>
  </si>
  <si>
    <t>74HC153D CI SMD</t>
  </si>
  <si>
    <t>38990</t>
  </si>
  <si>
    <t>74HC153RM13TR CI SMD</t>
  </si>
  <si>
    <t>33643</t>
  </si>
  <si>
    <t>74HC157 CI SMD</t>
  </si>
  <si>
    <t>03253</t>
  </si>
  <si>
    <t>74HC157M CI SMD</t>
  </si>
  <si>
    <t>22284</t>
  </si>
  <si>
    <t>74HC161D CI SMD</t>
  </si>
  <si>
    <t>49936</t>
  </si>
  <si>
    <t>74HC164 CI SMD</t>
  </si>
  <si>
    <t>05006</t>
  </si>
  <si>
    <t>74HC164DR CI SMD</t>
  </si>
  <si>
    <t>52020</t>
  </si>
  <si>
    <t>74HC165 CI SMD</t>
  </si>
  <si>
    <t>31355</t>
  </si>
  <si>
    <t>74HC165D CI SMD</t>
  </si>
  <si>
    <t>51982</t>
  </si>
  <si>
    <t>74HC165MX CI SMD</t>
  </si>
  <si>
    <t>41640</t>
  </si>
  <si>
    <t>74HC165T CI SMD</t>
  </si>
  <si>
    <t>05718</t>
  </si>
  <si>
    <t>74HC166 CI SMD</t>
  </si>
  <si>
    <t>50151</t>
  </si>
  <si>
    <t>74HC174 CI SMD</t>
  </si>
  <si>
    <t>47470</t>
  </si>
  <si>
    <t>74HC174D CI SMD</t>
  </si>
  <si>
    <t>16285</t>
  </si>
  <si>
    <t>74HC174DR CI SMD</t>
  </si>
  <si>
    <t>05020</t>
  </si>
  <si>
    <t>74HC174MX CI SMD</t>
  </si>
  <si>
    <t>57549</t>
  </si>
  <si>
    <t>74HC175 CI SMD</t>
  </si>
  <si>
    <t>44098</t>
  </si>
  <si>
    <t>38916</t>
  </si>
  <si>
    <t>74HC175D CI SMD</t>
  </si>
  <si>
    <t>03273</t>
  </si>
  <si>
    <t>74HC175DR CI SMD</t>
  </si>
  <si>
    <t>30203</t>
  </si>
  <si>
    <t>74HC193 CI SMD</t>
  </si>
  <si>
    <t>13338</t>
  </si>
  <si>
    <t>74HC195D CI SMD</t>
  </si>
  <si>
    <t>45107</t>
  </si>
  <si>
    <t>74HC1G32DCKR CI SMD</t>
  </si>
  <si>
    <t>04796</t>
  </si>
  <si>
    <t>74HC20 CI SMD</t>
  </si>
  <si>
    <t>42101</t>
  </si>
  <si>
    <t>74HC221D CI SMD</t>
  </si>
  <si>
    <t>42825</t>
  </si>
  <si>
    <t>74HC240WM CI SMD</t>
  </si>
  <si>
    <t>04797</t>
  </si>
  <si>
    <t>74HC240WMX CI SMD</t>
  </si>
  <si>
    <t>54049</t>
  </si>
  <si>
    <t>74HC244MTC CI SMD</t>
  </si>
  <si>
    <t>20216</t>
  </si>
  <si>
    <t>74HC245 CI SMD</t>
  </si>
  <si>
    <t>41495</t>
  </si>
  <si>
    <t>74HC245AWM CI SMD</t>
  </si>
  <si>
    <t>49602</t>
  </si>
  <si>
    <t>74HC245AWMX CI SMD</t>
  </si>
  <si>
    <t>23080</t>
  </si>
  <si>
    <t>74HC251M CI SMD</t>
  </si>
  <si>
    <t>42259</t>
  </si>
  <si>
    <t>59365</t>
  </si>
  <si>
    <t>74HC257 CI SMD</t>
  </si>
  <si>
    <t>51975</t>
  </si>
  <si>
    <t>74HC257D CI SMD</t>
  </si>
  <si>
    <t>43142</t>
  </si>
  <si>
    <t>74HC259 CI SMD</t>
  </si>
  <si>
    <t>59484</t>
  </si>
  <si>
    <t>74HC259D CI SMD</t>
  </si>
  <si>
    <t>02862</t>
  </si>
  <si>
    <t>74HC259DR CI SMD</t>
  </si>
  <si>
    <t>25840</t>
  </si>
  <si>
    <t>74HC259M CI SMD</t>
  </si>
  <si>
    <t>01586</t>
  </si>
  <si>
    <t>74HC259MX CI SMD</t>
  </si>
  <si>
    <t>07485</t>
  </si>
  <si>
    <t>74HC259RM13TR CI SMD</t>
  </si>
  <si>
    <t>43426</t>
  </si>
  <si>
    <t>74HC273 CI SMD</t>
  </si>
  <si>
    <t>05974</t>
  </si>
  <si>
    <t>74HC273A CI SMD</t>
  </si>
  <si>
    <t>43676</t>
  </si>
  <si>
    <t>14793</t>
  </si>
  <si>
    <t>74HC273ADWR2 CI SMD</t>
  </si>
  <si>
    <t>52060</t>
  </si>
  <si>
    <t>74HC273D CI SMD</t>
  </si>
  <si>
    <t>05972</t>
  </si>
  <si>
    <t>54303</t>
  </si>
  <si>
    <t>42847</t>
  </si>
  <si>
    <t>74HC273DWR2 CI SMD</t>
  </si>
  <si>
    <t>08784</t>
  </si>
  <si>
    <t>74HC273WM CI SMD</t>
  </si>
  <si>
    <t>42909</t>
  </si>
  <si>
    <t>74HC280N CI SMD</t>
  </si>
  <si>
    <t>04750</t>
  </si>
  <si>
    <t>74HC30D CI SMD</t>
  </si>
  <si>
    <t>37481</t>
  </si>
  <si>
    <t>46292</t>
  </si>
  <si>
    <t>11723</t>
  </si>
  <si>
    <t>74HC32 CI SMD</t>
  </si>
  <si>
    <t>03445</t>
  </si>
  <si>
    <t>38898</t>
  </si>
  <si>
    <t>74HC32D CI SMD</t>
  </si>
  <si>
    <t>18083</t>
  </si>
  <si>
    <t>05021</t>
  </si>
  <si>
    <t>51981</t>
  </si>
  <si>
    <t>74HC32DR CI SMD</t>
  </si>
  <si>
    <t>12600</t>
  </si>
  <si>
    <t>74HC32MX CI SMD</t>
  </si>
  <si>
    <t>45606</t>
  </si>
  <si>
    <t>74HC367T CI SMD</t>
  </si>
  <si>
    <t>02013</t>
  </si>
  <si>
    <t>74HC368DR CI SMD</t>
  </si>
  <si>
    <t>38996</t>
  </si>
  <si>
    <t>74HC374D CI SMD</t>
  </si>
  <si>
    <t>60345</t>
  </si>
  <si>
    <t>52297</t>
  </si>
  <si>
    <t>54283</t>
  </si>
  <si>
    <t>00593</t>
  </si>
  <si>
    <t>74HC374WMX CI SMD</t>
  </si>
  <si>
    <t>03450</t>
  </si>
  <si>
    <t>74HC377 CI SMD</t>
  </si>
  <si>
    <t>38919</t>
  </si>
  <si>
    <t>74HC377D-T CI SMD</t>
  </si>
  <si>
    <t>04855</t>
  </si>
  <si>
    <t>74HC393 CI SMD</t>
  </si>
  <si>
    <t>42610</t>
  </si>
  <si>
    <t>74HC393BD CI SMD</t>
  </si>
  <si>
    <t>38787</t>
  </si>
  <si>
    <t>74HC393D CI SMD</t>
  </si>
  <si>
    <t>41477</t>
  </si>
  <si>
    <t>23865</t>
  </si>
  <si>
    <t>74HC393GS CI SMD</t>
  </si>
  <si>
    <t>42337</t>
  </si>
  <si>
    <t>74HC393M CI SMD</t>
  </si>
  <si>
    <t>19083</t>
  </si>
  <si>
    <t>74HC393MX CI SMD</t>
  </si>
  <si>
    <t>34271</t>
  </si>
  <si>
    <t>18892</t>
  </si>
  <si>
    <t>74HC4017D CI SMD</t>
  </si>
  <si>
    <t>36265</t>
  </si>
  <si>
    <t>74HC4020D CI SMD</t>
  </si>
  <si>
    <t>36261</t>
  </si>
  <si>
    <t>42816</t>
  </si>
  <si>
    <t>42817</t>
  </si>
  <si>
    <t>74HC4020M CI SMD</t>
  </si>
  <si>
    <t>11973</t>
  </si>
  <si>
    <t>74HC4040 CI SMD</t>
  </si>
  <si>
    <t>15133</t>
  </si>
  <si>
    <t>74HC4040D CI SMD</t>
  </si>
  <si>
    <t>38920</t>
  </si>
  <si>
    <t>74HC4050M CI SMD</t>
  </si>
  <si>
    <t>59728</t>
  </si>
  <si>
    <t>74HC4051D CI SMD</t>
  </si>
  <si>
    <t>59451</t>
  </si>
  <si>
    <t>74HC4052 CI SMD</t>
  </si>
  <si>
    <t>41631</t>
  </si>
  <si>
    <t>74HC4052AD CI SMD</t>
  </si>
  <si>
    <t>11971</t>
  </si>
  <si>
    <t>74HC4052D CI SMD</t>
  </si>
  <si>
    <t>20690</t>
  </si>
  <si>
    <t>74HC4053D CI SMD</t>
  </si>
  <si>
    <t>52055</t>
  </si>
  <si>
    <t>52076</t>
  </si>
  <si>
    <t>52013</t>
  </si>
  <si>
    <t>41499</t>
  </si>
  <si>
    <t>74HC4053DTR2 CI SMD</t>
  </si>
  <si>
    <t>52074</t>
  </si>
  <si>
    <t>74HC4053MX CI SMD</t>
  </si>
  <si>
    <t>45098</t>
  </si>
  <si>
    <t>74HC4053PWR CI SMD</t>
  </si>
  <si>
    <t>41501</t>
  </si>
  <si>
    <t>74HC4060PWR CI SMD</t>
  </si>
  <si>
    <t>37517</t>
  </si>
  <si>
    <t>74HC4066PWR CI SMD TSOP14</t>
  </si>
  <si>
    <t>44974</t>
  </si>
  <si>
    <t>74HC4075 CI SMD</t>
  </si>
  <si>
    <t>01360</t>
  </si>
  <si>
    <t>74HC4075D CI SMD</t>
  </si>
  <si>
    <t>01758</t>
  </si>
  <si>
    <t>74HC4094 CI SMD</t>
  </si>
  <si>
    <t>09498</t>
  </si>
  <si>
    <t>74HC4316 CI SMD</t>
  </si>
  <si>
    <t>05902</t>
  </si>
  <si>
    <t>74HC541D CI SMD</t>
  </si>
  <si>
    <t>49594</t>
  </si>
  <si>
    <t>74HC541DW CI SMD</t>
  </si>
  <si>
    <t>13722</t>
  </si>
  <si>
    <t>74HC541RM13TR CI SMD</t>
  </si>
  <si>
    <t>04497</t>
  </si>
  <si>
    <t>74HC541SJ CI SMD</t>
  </si>
  <si>
    <t>14803</t>
  </si>
  <si>
    <t>74HC573D CI SMD</t>
  </si>
  <si>
    <t>49516</t>
  </si>
  <si>
    <t>74HC589ADR2 CI SMD</t>
  </si>
  <si>
    <t>49517</t>
  </si>
  <si>
    <t>74HC589AG CI SMD</t>
  </si>
  <si>
    <t>49518</t>
  </si>
  <si>
    <t>74HC589M CI SMD</t>
  </si>
  <si>
    <t>45559</t>
  </si>
  <si>
    <t>74HC590A CI SMD</t>
  </si>
  <si>
    <t>04852</t>
  </si>
  <si>
    <t>74HC595DR CI SMD</t>
  </si>
  <si>
    <t>37763</t>
  </si>
  <si>
    <t>74HC595PW CI SMD TSSOP16</t>
  </si>
  <si>
    <t>51920</t>
  </si>
  <si>
    <t>74HC595PW CI SMD VSSOP14</t>
  </si>
  <si>
    <t>01525</t>
  </si>
  <si>
    <t>74HC646D CI SMD</t>
  </si>
  <si>
    <t>17198</t>
  </si>
  <si>
    <t>74HC684DWR CI SMD</t>
  </si>
  <si>
    <t>28894</t>
  </si>
  <si>
    <t>74HC74 CI SMD</t>
  </si>
  <si>
    <t>54128</t>
  </si>
  <si>
    <t>59134</t>
  </si>
  <si>
    <t>74HC74ADRZ CI SMD</t>
  </si>
  <si>
    <t>57689</t>
  </si>
  <si>
    <t>74HC74AM CI SMD</t>
  </si>
  <si>
    <t>42250</t>
  </si>
  <si>
    <t>74HC74AMX CI SMD</t>
  </si>
  <si>
    <t>56985</t>
  </si>
  <si>
    <t>74HC74D CI SMD</t>
  </si>
  <si>
    <t>56938</t>
  </si>
  <si>
    <t>57680</t>
  </si>
  <si>
    <t>48411</t>
  </si>
  <si>
    <t>74HC74D SMD</t>
  </si>
  <si>
    <t>03280</t>
  </si>
  <si>
    <t>74HC74GS-E2 CI SMD</t>
  </si>
  <si>
    <t>16728</t>
  </si>
  <si>
    <t>74HC74RM13TR CI SMD</t>
  </si>
  <si>
    <t>06027</t>
  </si>
  <si>
    <t>74HC7541 CI SMD SO20</t>
  </si>
  <si>
    <t>40464</t>
  </si>
  <si>
    <t>74HC75D CI SMD</t>
  </si>
  <si>
    <t>47018</t>
  </si>
  <si>
    <t>74HC86D CI SMD</t>
  </si>
  <si>
    <t>47026</t>
  </si>
  <si>
    <t>07815</t>
  </si>
  <si>
    <t>74HCT00D CI SMD SOIC14</t>
  </si>
  <si>
    <t>56939</t>
  </si>
  <si>
    <t>74HCT00M CI SMD</t>
  </si>
  <si>
    <t>04763</t>
  </si>
  <si>
    <t>74HCT00MX CI SMD</t>
  </si>
  <si>
    <t>00115</t>
  </si>
  <si>
    <t>74HCT02D CI SMD</t>
  </si>
  <si>
    <t>25056</t>
  </si>
  <si>
    <t>74HCT04DR CI SMD</t>
  </si>
  <si>
    <t>24314</t>
  </si>
  <si>
    <t>74HCT08DR CI SMD</t>
  </si>
  <si>
    <t>41574</t>
  </si>
  <si>
    <t>74HCT08M1R CI SMD</t>
  </si>
  <si>
    <t>19161</t>
  </si>
  <si>
    <t>74HCT10D CI SMD</t>
  </si>
  <si>
    <t>55647</t>
  </si>
  <si>
    <t>74HCT125E CI SMD</t>
  </si>
  <si>
    <t>55875</t>
  </si>
  <si>
    <t>74HCT125PW CI SMD</t>
  </si>
  <si>
    <t>55769</t>
  </si>
  <si>
    <t>74HCT126 CI SMD</t>
  </si>
  <si>
    <t>24335</t>
  </si>
  <si>
    <t>74HCT126RL CI SMD</t>
  </si>
  <si>
    <t>13913</t>
  </si>
  <si>
    <t>74HCT132D CI SMD</t>
  </si>
  <si>
    <t>41538</t>
  </si>
  <si>
    <t>74HCT138D CI SMD</t>
  </si>
  <si>
    <t>01394</t>
  </si>
  <si>
    <t>45753</t>
  </si>
  <si>
    <t>74HCT138M CI SMD</t>
  </si>
  <si>
    <t>56923</t>
  </si>
  <si>
    <t>00116</t>
  </si>
  <si>
    <t>74HCT139D CI SMD</t>
  </si>
  <si>
    <t>54360</t>
  </si>
  <si>
    <t>74HCT139M CI SMD</t>
  </si>
  <si>
    <t>55772</t>
  </si>
  <si>
    <t>74HCT139PW CI SMD</t>
  </si>
  <si>
    <t>42282</t>
  </si>
  <si>
    <t>74HCT14ADR2 CI SMD</t>
  </si>
  <si>
    <t>03242</t>
  </si>
  <si>
    <t>74HCT14D CI SMD</t>
  </si>
  <si>
    <t>49577</t>
  </si>
  <si>
    <t>23369</t>
  </si>
  <si>
    <t>11760</t>
  </si>
  <si>
    <t>40601</t>
  </si>
  <si>
    <t>74HCT14DR2 CI SMD</t>
  </si>
  <si>
    <t>42929</t>
  </si>
  <si>
    <t>74HCT14MX CI SMD</t>
  </si>
  <si>
    <t>11712</t>
  </si>
  <si>
    <t>74HCT153D-T CI SMD</t>
  </si>
  <si>
    <t>42606</t>
  </si>
  <si>
    <t>74HCT16652TAA CI SMD</t>
  </si>
  <si>
    <t>46762</t>
  </si>
  <si>
    <t>74HCT240D CI SMD</t>
  </si>
  <si>
    <t>55770</t>
  </si>
  <si>
    <t>74HCT240PW CI SMD</t>
  </si>
  <si>
    <t>13980</t>
  </si>
  <si>
    <t>74HCT240WMX CI SMD</t>
  </si>
  <si>
    <t>55768</t>
  </si>
  <si>
    <t>74HCT241 CI SMD</t>
  </si>
  <si>
    <t>55877</t>
  </si>
  <si>
    <t>74HCT241PW CI SMD</t>
  </si>
  <si>
    <t>36007</t>
  </si>
  <si>
    <t>74HCT244D CI SMD</t>
  </si>
  <si>
    <t>56933</t>
  </si>
  <si>
    <t>38922</t>
  </si>
  <si>
    <t>74HCT245D CI SMD</t>
  </si>
  <si>
    <t>45971</t>
  </si>
  <si>
    <t>42934</t>
  </si>
  <si>
    <t>74HCT259 CI SMD</t>
  </si>
  <si>
    <t>18975</t>
  </si>
  <si>
    <t>74HCT273PWR CI SMD</t>
  </si>
  <si>
    <t>42433</t>
  </si>
  <si>
    <t>74HCT273WM CI SMD</t>
  </si>
  <si>
    <t>01120</t>
  </si>
  <si>
    <t>74HCT273WMX CI SMD</t>
  </si>
  <si>
    <t>57750</t>
  </si>
  <si>
    <t>74HCT2G86DP CI SMD</t>
  </si>
  <si>
    <t>17117</t>
  </si>
  <si>
    <t>74HCT32M CI SMD SOIC14</t>
  </si>
  <si>
    <t>03761</t>
  </si>
  <si>
    <t>74HCT32MX CI SMD</t>
  </si>
  <si>
    <t>41554</t>
  </si>
  <si>
    <t>74HCT367D CI SMD</t>
  </si>
  <si>
    <t>41578</t>
  </si>
  <si>
    <t>74HCT367M96 CI SMD</t>
  </si>
  <si>
    <t>55775</t>
  </si>
  <si>
    <t>74HCT373PW CI SMD</t>
  </si>
  <si>
    <t>38923</t>
  </si>
  <si>
    <t>74HCT374D CI SMD</t>
  </si>
  <si>
    <t>06305</t>
  </si>
  <si>
    <t>38988</t>
  </si>
  <si>
    <t>74HCT374DWR CI SMD</t>
  </si>
  <si>
    <t>55777</t>
  </si>
  <si>
    <t>74HCT374PW CI SMD</t>
  </si>
  <si>
    <t>56984</t>
  </si>
  <si>
    <t>74HCT374WMX CI SMD</t>
  </si>
  <si>
    <t>11702</t>
  </si>
  <si>
    <t>74HCT377D CI SMD</t>
  </si>
  <si>
    <t>24192</t>
  </si>
  <si>
    <t>74HCT393D CI SMD RL</t>
  </si>
  <si>
    <t>00712</t>
  </si>
  <si>
    <t>74HCT4051D CI SMD</t>
  </si>
  <si>
    <t>25844</t>
  </si>
  <si>
    <t>74HCT4053D CI SMD</t>
  </si>
  <si>
    <t>45882</t>
  </si>
  <si>
    <t>74HCT4066D CI SMD</t>
  </si>
  <si>
    <t>24338</t>
  </si>
  <si>
    <t>74HCT688D CI SMD</t>
  </si>
  <si>
    <t>06259</t>
  </si>
  <si>
    <t>74HCT7046AD CI SMD SOIC16</t>
  </si>
  <si>
    <t>05630</t>
  </si>
  <si>
    <t>74HCT7273D-T CI SMD</t>
  </si>
  <si>
    <t>49937</t>
  </si>
  <si>
    <t>74HCT74DR CI SMD</t>
  </si>
  <si>
    <t>56925</t>
  </si>
  <si>
    <t>74HCT74M CI SMD</t>
  </si>
  <si>
    <t>04471</t>
  </si>
  <si>
    <t>74HCT85D CI SMD SOIC16</t>
  </si>
  <si>
    <t>09993</t>
  </si>
  <si>
    <t>74HCU04D CI SMD</t>
  </si>
  <si>
    <t>04864</t>
  </si>
  <si>
    <t>74HCU04DR CI SMD</t>
  </si>
  <si>
    <t>24044</t>
  </si>
  <si>
    <t>74HCU04MX CI SMD</t>
  </si>
  <si>
    <t>41519</t>
  </si>
  <si>
    <t>74HVTH245DWR CI SMD</t>
  </si>
  <si>
    <t>42258</t>
  </si>
  <si>
    <t>74LC00A CI SMD</t>
  </si>
  <si>
    <t>43823</t>
  </si>
  <si>
    <t>74LC373A CI SMD</t>
  </si>
  <si>
    <t>40266</t>
  </si>
  <si>
    <t>74LCV541ADB CI SMD</t>
  </si>
  <si>
    <t>43322</t>
  </si>
  <si>
    <t>74LCX08MTCX CI SMD</t>
  </si>
  <si>
    <t>20463</t>
  </si>
  <si>
    <t>74LCX08MTR CI SMD</t>
  </si>
  <si>
    <t>24242</t>
  </si>
  <si>
    <t>74LCX08MX CI SMD</t>
  </si>
  <si>
    <t>23434</t>
  </si>
  <si>
    <t>74LCX125MX CI SMD</t>
  </si>
  <si>
    <t>47458</t>
  </si>
  <si>
    <t>74LCX138 CI SMD</t>
  </si>
  <si>
    <t>16918</t>
  </si>
  <si>
    <t>74LCX138MX CI SMD</t>
  </si>
  <si>
    <t>52490</t>
  </si>
  <si>
    <t>74LCX14AD CI SMD</t>
  </si>
  <si>
    <t>37324</t>
  </si>
  <si>
    <t>74LCX14MX CI SMD</t>
  </si>
  <si>
    <t>20943</t>
  </si>
  <si>
    <t>20436</t>
  </si>
  <si>
    <t>74LCX16244DTR2 CI SMD</t>
  </si>
  <si>
    <t>22081</t>
  </si>
  <si>
    <t>74LCX16244MTDX CI SMD</t>
  </si>
  <si>
    <t>27015</t>
  </si>
  <si>
    <t>74LCX16245 CI SMD</t>
  </si>
  <si>
    <t>38880</t>
  </si>
  <si>
    <t>74LCX16373 CI SMD</t>
  </si>
  <si>
    <t>02689</t>
  </si>
  <si>
    <t>74LCX16373MTDX CI SMD</t>
  </si>
  <si>
    <t>37478</t>
  </si>
  <si>
    <t>74LCX16374MTDX CI SMD</t>
  </si>
  <si>
    <t>11308</t>
  </si>
  <si>
    <t>74LCX16543 CI SMD</t>
  </si>
  <si>
    <t>11885</t>
  </si>
  <si>
    <t>74LCX16646MEAX CI SMD</t>
  </si>
  <si>
    <t>44676</t>
  </si>
  <si>
    <t>74LCX240MTCX CI SMD</t>
  </si>
  <si>
    <t>18926</t>
  </si>
  <si>
    <t>74LCX244TTR CI SMD</t>
  </si>
  <si>
    <t>49476</t>
  </si>
  <si>
    <t>74LCX244WMX CI SMD</t>
  </si>
  <si>
    <t>49477</t>
  </si>
  <si>
    <t>40391</t>
  </si>
  <si>
    <t>74LCX245FT CI SMD</t>
  </si>
  <si>
    <t>12966</t>
  </si>
  <si>
    <t>74LCX245MSAX CI SMD</t>
  </si>
  <si>
    <t>11038</t>
  </si>
  <si>
    <t>74LCX245MTCX CI SMD</t>
  </si>
  <si>
    <t>12131</t>
  </si>
  <si>
    <t>74LCX257MX CI SMD</t>
  </si>
  <si>
    <t>11773</t>
  </si>
  <si>
    <t>74LCX32MTCX CI SMD</t>
  </si>
  <si>
    <t>10609</t>
  </si>
  <si>
    <t>74LCX32MX CI SMD</t>
  </si>
  <si>
    <t>01206</t>
  </si>
  <si>
    <t>74LCX373 CI SMD</t>
  </si>
  <si>
    <t>38900</t>
  </si>
  <si>
    <t>15163</t>
  </si>
  <si>
    <t>74LCX541MTCX CI SMD</t>
  </si>
  <si>
    <t>03752</t>
  </si>
  <si>
    <t>74LCX573WMX CI SMD</t>
  </si>
  <si>
    <t>23420</t>
  </si>
  <si>
    <t>74LCX74MX CI SMD</t>
  </si>
  <si>
    <t>14725</t>
  </si>
  <si>
    <t>74LCX86DTR2 CI SMD</t>
  </si>
  <si>
    <t>54311</t>
  </si>
  <si>
    <t>74LS00M CI</t>
  </si>
  <si>
    <t>43403</t>
  </si>
  <si>
    <t>74LS01D CI SMD</t>
  </si>
  <si>
    <t>41782</t>
  </si>
  <si>
    <t>74LS02M CI SMD</t>
  </si>
  <si>
    <t>59143</t>
  </si>
  <si>
    <t>74LS05DR CI SMD</t>
  </si>
  <si>
    <t>49610</t>
  </si>
  <si>
    <t>74LS07DBR CI SMD</t>
  </si>
  <si>
    <t>49585</t>
  </si>
  <si>
    <t>74LS07DR CI SMD</t>
  </si>
  <si>
    <t>05001</t>
  </si>
  <si>
    <t>74LS08 CI SMD</t>
  </si>
  <si>
    <t>49612</t>
  </si>
  <si>
    <t>74LS08MX CI SMD</t>
  </si>
  <si>
    <t>43404</t>
  </si>
  <si>
    <t>74LS10DR CI SMD</t>
  </si>
  <si>
    <t>44176</t>
  </si>
  <si>
    <t>74LS125A CI SMD</t>
  </si>
  <si>
    <t>41900</t>
  </si>
  <si>
    <t>74LS125AD CI SMD</t>
  </si>
  <si>
    <t>05065</t>
  </si>
  <si>
    <t>74LS125ADR CI SMD</t>
  </si>
  <si>
    <t>42251</t>
  </si>
  <si>
    <t>42839</t>
  </si>
  <si>
    <t>74LS125ADR2 CI SMD</t>
  </si>
  <si>
    <t>41504</t>
  </si>
  <si>
    <t>74LS125AM CI SMD</t>
  </si>
  <si>
    <t>43853</t>
  </si>
  <si>
    <t>74LS132DR CI SMD</t>
  </si>
  <si>
    <t>50771</t>
  </si>
  <si>
    <t>74LS138 CI SMD</t>
  </si>
  <si>
    <t>43559</t>
  </si>
  <si>
    <t>74LS13DR2 CI SMD</t>
  </si>
  <si>
    <t>29588</t>
  </si>
  <si>
    <t>74LS14 CI SMD</t>
  </si>
  <si>
    <t>49593</t>
  </si>
  <si>
    <t>74LS14D CI SMD</t>
  </si>
  <si>
    <t>12166</t>
  </si>
  <si>
    <t>44933</t>
  </si>
  <si>
    <t>74LS151 CI SMD</t>
  </si>
  <si>
    <t>12934</t>
  </si>
  <si>
    <t>74LS151D CI SMD</t>
  </si>
  <si>
    <t>49582</t>
  </si>
  <si>
    <t>74LS156MX CI SMD</t>
  </si>
  <si>
    <t>43826</t>
  </si>
  <si>
    <t>74LS156NSR CI SMD</t>
  </si>
  <si>
    <t>42875</t>
  </si>
  <si>
    <t>74LS157 CI SMD</t>
  </si>
  <si>
    <t>45309</t>
  </si>
  <si>
    <t>74LS158 CI SMD</t>
  </si>
  <si>
    <t>05031</t>
  </si>
  <si>
    <t>74LS165 CI SMD</t>
  </si>
  <si>
    <t>44111</t>
  </si>
  <si>
    <t>74LS165ADR CI SMD</t>
  </si>
  <si>
    <t>20596</t>
  </si>
  <si>
    <t>74LS174D CI SMD</t>
  </si>
  <si>
    <t>43857</t>
  </si>
  <si>
    <t>74LS174DRA26 CI SMD</t>
  </si>
  <si>
    <t>44069</t>
  </si>
  <si>
    <t>74LS175DR CI SMD</t>
  </si>
  <si>
    <t>17137</t>
  </si>
  <si>
    <t>74LS221 CI SMD</t>
  </si>
  <si>
    <t>05932</t>
  </si>
  <si>
    <t>74LS221M CI SMD</t>
  </si>
  <si>
    <t>44101</t>
  </si>
  <si>
    <t>74LS240 CI SMD</t>
  </si>
  <si>
    <t>44482</t>
  </si>
  <si>
    <t>74LS244 CI SMD</t>
  </si>
  <si>
    <t>31558</t>
  </si>
  <si>
    <t>74LS245 CI SMD</t>
  </si>
  <si>
    <t>44612</t>
  </si>
  <si>
    <t>42887</t>
  </si>
  <si>
    <t>74LS245AWMX CI SMD</t>
  </si>
  <si>
    <t>18077</t>
  </si>
  <si>
    <t>74LS245WMX CI SMD</t>
  </si>
  <si>
    <t>47472</t>
  </si>
  <si>
    <t>23723</t>
  </si>
  <si>
    <t>74LS245WMX CI SMD SOIC20</t>
  </si>
  <si>
    <t>00046</t>
  </si>
  <si>
    <t>74LS251D CI SMD</t>
  </si>
  <si>
    <t>05029</t>
  </si>
  <si>
    <t>74LS257BDR CI SMD</t>
  </si>
  <si>
    <t>42423</t>
  </si>
  <si>
    <t>74LS273 CI SMD</t>
  </si>
  <si>
    <t>05791</t>
  </si>
  <si>
    <t>74LS279ADR CI SMD</t>
  </si>
  <si>
    <t>49611</t>
  </si>
  <si>
    <t>74LS27MX CI SMD</t>
  </si>
  <si>
    <t>19634</t>
  </si>
  <si>
    <t>74LS30DR2 CI SMD</t>
  </si>
  <si>
    <t>00986</t>
  </si>
  <si>
    <t>74LS368A CI SMD</t>
  </si>
  <si>
    <t>14181</t>
  </si>
  <si>
    <t>74LS374WMX CI SMD</t>
  </si>
  <si>
    <t>15111</t>
  </si>
  <si>
    <t>74LS590DR CI SMD</t>
  </si>
  <si>
    <t>59331</t>
  </si>
  <si>
    <t>74LS629 CI SMD</t>
  </si>
  <si>
    <t>10186</t>
  </si>
  <si>
    <t>74LS670DR CI SMD</t>
  </si>
  <si>
    <t>45840</t>
  </si>
  <si>
    <t>74LS90CI SMD</t>
  </si>
  <si>
    <t>47212</t>
  </si>
  <si>
    <t>74LV00A CI SMD</t>
  </si>
  <si>
    <t>20467</t>
  </si>
  <si>
    <t>74LV04 CI SMD</t>
  </si>
  <si>
    <t>47069</t>
  </si>
  <si>
    <t>74LV04ADR CI SMD</t>
  </si>
  <si>
    <t>41515</t>
  </si>
  <si>
    <t>74LV125APWR CI SMD</t>
  </si>
  <si>
    <t>03891</t>
  </si>
  <si>
    <t>74LV164D CI SMD</t>
  </si>
  <si>
    <t>54650</t>
  </si>
  <si>
    <t>74LV175ANSR CI SMD</t>
  </si>
  <si>
    <t>41492</t>
  </si>
  <si>
    <t>74LV244ADW CI SMD</t>
  </si>
  <si>
    <t>56940</t>
  </si>
  <si>
    <t>74LV32 CI SMD</t>
  </si>
  <si>
    <t>56935</t>
  </si>
  <si>
    <t>74LV32DB CI SMD</t>
  </si>
  <si>
    <t>42249</t>
  </si>
  <si>
    <t>74LVC00AD CI SMD</t>
  </si>
  <si>
    <t>21436</t>
  </si>
  <si>
    <t>74LVC00APWR CI SMD</t>
  </si>
  <si>
    <t>20640</t>
  </si>
  <si>
    <t>74LVC02AD CI SMD</t>
  </si>
  <si>
    <t>58857</t>
  </si>
  <si>
    <t>74LVC04A CI SMD</t>
  </si>
  <si>
    <t>43151</t>
  </si>
  <si>
    <t>74LVC04ADBR CI SMD</t>
  </si>
  <si>
    <t>15829</t>
  </si>
  <si>
    <t>74LVC04APWR CI SMD</t>
  </si>
  <si>
    <t>08322</t>
  </si>
  <si>
    <t>74LVC06AD CI SMD</t>
  </si>
  <si>
    <t>38937</t>
  </si>
  <si>
    <t>74LVC07AD CI SMD</t>
  </si>
  <si>
    <t>50280</t>
  </si>
  <si>
    <t>09351</t>
  </si>
  <si>
    <t>74LVC08ADR CI SMD</t>
  </si>
  <si>
    <t>17556</t>
  </si>
  <si>
    <t>74LVC08APW CI SMD</t>
  </si>
  <si>
    <t>08339</t>
  </si>
  <si>
    <t>74LVC112A CI SMD SOIC16</t>
  </si>
  <si>
    <t>07276</t>
  </si>
  <si>
    <t>74LVC112AD CI SMD</t>
  </si>
  <si>
    <t>08799</t>
  </si>
  <si>
    <t>74LVC112AD CI SMD SOIC16</t>
  </si>
  <si>
    <t>45591</t>
  </si>
  <si>
    <t>74LVC112APWR CI SMD</t>
  </si>
  <si>
    <t>13707</t>
  </si>
  <si>
    <t>74LVC125ABD CI SMD</t>
  </si>
  <si>
    <t>18013</t>
  </si>
  <si>
    <t>74LVC125APWR CI SMD</t>
  </si>
  <si>
    <t>44694</t>
  </si>
  <si>
    <t>74LVC125DR CI SMD</t>
  </si>
  <si>
    <t>05457</t>
  </si>
  <si>
    <t>74LVC138 CI SMD</t>
  </si>
  <si>
    <t>59391</t>
  </si>
  <si>
    <t>74LVC138A CI SMD</t>
  </si>
  <si>
    <t>52024</t>
  </si>
  <si>
    <t>74LVC145DRLR CI SMD</t>
  </si>
  <si>
    <t>51955</t>
  </si>
  <si>
    <t>74LVC14AD CI SMD</t>
  </si>
  <si>
    <t>42254</t>
  </si>
  <si>
    <t>52000</t>
  </si>
  <si>
    <t>74LVC14ADR CI SMD</t>
  </si>
  <si>
    <t>18046</t>
  </si>
  <si>
    <t>74LVC1G07DCKR CI SMD</t>
  </si>
  <si>
    <t>45618</t>
  </si>
  <si>
    <t>74LVC1G08DBVR CI SMD</t>
  </si>
  <si>
    <t>52049</t>
  </si>
  <si>
    <t>74LVC1G08DCKR CI SMD</t>
  </si>
  <si>
    <t>04007</t>
  </si>
  <si>
    <t>74LVC1G08GW CI SMD</t>
  </si>
  <si>
    <t>44267</t>
  </si>
  <si>
    <t>45622</t>
  </si>
  <si>
    <t>74LVC1G125DBVR CI SMD</t>
  </si>
  <si>
    <t>44351</t>
  </si>
  <si>
    <t>74LVC1G125GV CI SMD</t>
  </si>
  <si>
    <t>40432</t>
  </si>
  <si>
    <t>74LVC1G125GV125 CI SMD</t>
  </si>
  <si>
    <t>23649</t>
  </si>
  <si>
    <t>74LVC1G17DBVR CI SMD SOT23-5</t>
  </si>
  <si>
    <t>42348</t>
  </si>
  <si>
    <t>74LVC1G17GN CI SMD SOT23-5</t>
  </si>
  <si>
    <t>59584</t>
  </si>
  <si>
    <t>74LVC1G17GV CI SMD SOT753</t>
  </si>
  <si>
    <t>49600</t>
  </si>
  <si>
    <t>74LVC1G32DBVR CI SMD</t>
  </si>
  <si>
    <t>03789</t>
  </si>
  <si>
    <t>74LVC1G86DCKR CI SMD</t>
  </si>
  <si>
    <t>52466</t>
  </si>
  <si>
    <t>74LVC1T45DRLR CI SMD</t>
  </si>
  <si>
    <t>44692</t>
  </si>
  <si>
    <t>74LVC244AD CI SMD</t>
  </si>
  <si>
    <t>59531</t>
  </si>
  <si>
    <t>74LVC245A CI SMD</t>
  </si>
  <si>
    <t>24207</t>
  </si>
  <si>
    <t>74LVC257ADR CI SMD</t>
  </si>
  <si>
    <t>23309</t>
  </si>
  <si>
    <t>74LVC273PW CI SMD</t>
  </si>
  <si>
    <t>14375</t>
  </si>
  <si>
    <t>74LVC27DB CI SMD</t>
  </si>
  <si>
    <t>44259</t>
  </si>
  <si>
    <t>74LVC2G125DCTR CI SMD</t>
  </si>
  <si>
    <t>42921</t>
  </si>
  <si>
    <t>74LVC2G125PCTR CI SMD</t>
  </si>
  <si>
    <t>59511</t>
  </si>
  <si>
    <t>74LVC2G126DCTR CI SMD</t>
  </si>
  <si>
    <t>44693</t>
  </si>
  <si>
    <t>74LVC2G126DCUR CI SMD</t>
  </si>
  <si>
    <t>60536</t>
  </si>
  <si>
    <t>74LVC2G66DCUR CI SMD</t>
  </si>
  <si>
    <t>43049</t>
  </si>
  <si>
    <t>74LVC2G74DCTR CI SMD</t>
  </si>
  <si>
    <t>09743</t>
  </si>
  <si>
    <t>74LVC32ADBR CI SMD TSSOP14</t>
  </si>
  <si>
    <t>44696</t>
  </si>
  <si>
    <t>74LVC32APW CI SMD</t>
  </si>
  <si>
    <t>23307</t>
  </si>
  <si>
    <t>43402</t>
  </si>
  <si>
    <t>74LVC32APWR CI SMD</t>
  </si>
  <si>
    <t>47685</t>
  </si>
  <si>
    <t>74LVC373 CI SMD</t>
  </si>
  <si>
    <t>42247</t>
  </si>
  <si>
    <t>74LVC374ADWR CI SMD</t>
  </si>
  <si>
    <t>44895</t>
  </si>
  <si>
    <t>74LVC4245ADW CI SMD</t>
  </si>
  <si>
    <t>38901</t>
  </si>
  <si>
    <t>74LVC4245APW (74LJ245A) CI SMD</t>
  </si>
  <si>
    <t>44270</t>
  </si>
  <si>
    <t>74LVC74APWR CI SMD</t>
  </si>
  <si>
    <t>49586</t>
  </si>
  <si>
    <t>74LVC8T245DBQR CI SMD</t>
  </si>
  <si>
    <t>44389</t>
  </si>
  <si>
    <t>74LVT08 CI SMD</t>
  </si>
  <si>
    <t>11492</t>
  </si>
  <si>
    <t>74LVT08D CI SMD</t>
  </si>
  <si>
    <t>13822</t>
  </si>
  <si>
    <t>74LVT14D CI SMD</t>
  </si>
  <si>
    <t>08776</t>
  </si>
  <si>
    <t>74LVT162244ADLR CI SMD</t>
  </si>
  <si>
    <t>42730</t>
  </si>
  <si>
    <t>74LVT162244B CI SMD</t>
  </si>
  <si>
    <t>08781</t>
  </si>
  <si>
    <t>74LVT16240DLR CI SMD</t>
  </si>
  <si>
    <t>42732</t>
  </si>
  <si>
    <t>74LVT2244B CI SMD</t>
  </si>
  <si>
    <t>42737</t>
  </si>
  <si>
    <t>74LVT2245 CI SMD</t>
  </si>
  <si>
    <t>42901</t>
  </si>
  <si>
    <t>74LVT240DB CI SMD</t>
  </si>
  <si>
    <t>43206</t>
  </si>
  <si>
    <t>74LVT245PW CI SMD</t>
  </si>
  <si>
    <t>42836</t>
  </si>
  <si>
    <t>74LVT32PW CI SMD</t>
  </si>
  <si>
    <t>42902</t>
  </si>
  <si>
    <t>74LVT573PW CI SMD</t>
  </si>
  <si>
    <t>42837</t>
  </si>
  <si>
    <t>74LVT74PW CI SMD</t>
  </si>
  <si>
    <t>19882</t>
  </si>
  <si>
    <t>74LVTH125MTCX CI SMD</t>
  </si>
  <si>
    <t>01713</t>
  </si>
  <si>
    <t>74LVTH162245DGGR CI SMD</t>
  </si>
  <si>
    <t>45415</t>
  </si>
  <si>
    <t>74LVTH16244A CI SMD</t>
  </si>
  <si>
    <t>22546</t>
  </si>
  <si>
    <t>74LVTH16245A CI SMD</t>
  </si>
  <si>
    <t>41612</t>
  </si>
  <si>
    <t>74LVTH16373DL CI SMD</t>
  </si>
  <si>
    <t>19753</t>
  </si>
  <si>
    <t>74LVTH244APWR CI SMD</t>
  </si>
  <si>
    <t>42338</t>
  </si>
  <si>
    <t>74LVTH245ADBLE CI SMD</t>
  </si>
  <si>
    <t>59131</t>
  </si>
  <si>
    <t>74LVTH245ADWR CI SMD</t>
  </si>
  <si>
    <t>41545</t>
  </si>
  <si>
    <t>74LVTH245MTC CI SMD</t>
  </si>
  <si>
    <t>54878</t>
  </si>
  <si>
    <t>74LVTH273 CI SMD</t>
  </si>
  <si>
    <t>19874</t>
  </si>
  <si>
    <t>74LVTH374PWR CI SMD</t>
  </si>
  <si>
    <t>42243</t>
  </si>
  <si>
    <t>74LVTH573DBR CI SMD</t>
  </si>
  <si>
    <t>45584</t>
  </si>
  <si>
    <t>74LVX138SJX CI SMD</t>
  </si>
  <si>
    <t>52007</t>
  </si>
  <si>
    <t>74LVX14 CI SMD</t>
  </si>
  <si>
    <t>52047</t>
  </si>
  <si>
    <t>74LVX14MX CI SMD</t>
  </si>
  <si>
    <t>49665</t>
  </si>
  <si>
    <t>74LVX174 CI SMD</t>
  </si>
  <si>
    <t>23308</t>
  </si>
  <si>
    <t>74LVX174MTCX CI SMD</t>
  </si>
  <si>
    <t>38962</t>
  </si>
  <si>
    <t>74LVX244MTC CI SMD</t>
  </si>
  <si>
    <t>18980</t>
  </si>
  <si>
    <t>74LVX245 CI SMD</t>
  </si>
  <si>
    <t>44677</t>
  </si>
  <si>
    <t>74LVX3245MTCX CI SMD</t>
  </si>
  <si>
    <t>40356</t>
  </si>
  <si>
    <t>74LVX4245DTR2G CI SMD</t>
  </si>
  <si>
    <t>45607</t>
  </si>
  <si>
    <t>74LVX74 CI SMD</t>
  </si>
  <si>
    <t>51839</t>
  </si>
  <si>
    <t>74LVX74MX CI SMD</t>
  </si>
  <si>
    <t>59196</t>
  </si>
  <si>
    <t>74LVXC3245 CI SMD</t>
  </si>
  <si>
    <t>18978</t>
  </si>
  <si>
    <t>74LXH573 CI SMD</t>
  </si>
  <si>
    <t>23006</t>
  </si>
  <si>
    <t>74S00DR CI SMD</t>
  </si>
  <si>
    <t>23861</t>
  </si>
  <si>
    <t>74S280NS CI SMD</t>
  </si>
  <si>
    <t>44946</t>
  </si>
  <si>
    <t>74S32 CI SMD</t>
  </si>
  <si>
    <t>01528</t>
  </si>
  <si>
    <t>74VCH245ABF CI SMD TSSOP20</t>
  </si>
  <si>
    <t>41493</t>
  </si>
  <si>
    <t>74VHC00M CI SMD</t>
  </si>
  <si>
    <t>46316</t>
  </si>
  <si>
    <t>74VHC00MTC CI SMD</t>
  </si>
  <si>
    <t>60547</t>
  </si>
  <si>
    <t>74VHC00MX CI SMD</t>
  </si>
  <si>
    <t>60512</t>
  </si>
  <si>
    <t>74VHC04MX CI SMD</t>
  </si>
  <si>
    <t>42266</t>
  </si>
  <si>
    <t>74VHC08FT CI SMD</t>
  </si>
  <si>
    <t>41528</t>
  </si>
  <si>
    <t>74VHC08M CI SMD</t>
  </si>
  <si>
    <t>42612</t>
  </si>
  <si>
    <t>74VHC132MTCX CI SMD</t>
  </si>
  <si>
    <t>24176</t>
  </si>
  <si>
    <t>74VHC14MX CI SMD</t>
  </si>
  <si>
    <t>42903</t>
  </si>
  <si>
    <t>74VHC244 CI SMD</t>
  </si>
  <si>
    <t>23002</t>
  </si>
  <si>
    <t>74VHC244M CI SMD SOIC20</t>
  </si>
  <si>
    <t>38973</t>
  </si>
  <si>
    <t>74VHC245MTCX CI SMD</t>
  </si>
  <si>
    <t>59912</t>
  </si>
  <si>
    <t>74VHC4053AFT CI SMD</t>
  </si>
  <si>
    <t>41500</t>
  </si>
  <si>
    <t>74VHC74MX CI SMD</t>
  </si>
  <si>
    <t>48197</t>
  </si>
  <si>
    <t>75107 CI SMD</t>
  </si>
  <si>
    <t>41619</t>
  </si>
  <si>
    <t>75107M CI SMD</t>
  </si>
  <si>
    <t>43320</t>
  </si>
  <si>
    <t>75110ADR CI SMD</t>
  </si>
  <si>
    <t>43321</t>
  </si>
  <si>
    <t>75110AMX CI SMD</t>
  </si>
  <si>
    <t>07106</t>
  </si>
  <si>
    <t>75174BDW CI SMD</t>
  </si>
  <si>
    <t>22265</t>
  </si>
  <si>
    <t>75174BP CI SMD</t>
  </si>
  <si>
    <t>49849</t>
  </si>
  <si>
    <t>75176ADG4 CI SMD</t>
  </si>
  <si>
    <t>59022</t>
  </si>
  <si>
    <t>75176B CI SMD SOIC8</t>
  </si>
  <si>
    <t>08515</t>
  </si>
  <si>
    <t>75176BDR CI SMD SOIC8</t>
  </si>
  <si>
    <t>43202</t>
  </si>
  <si>
    <t>75185 CI SMD</t>
  </si>
  <si>
    <t>04120</t>
  </si>
  <si>
    <t>75185CDR CI SMD</t>
  </si>
  <si>
    <t>21962</t>
  </si>
  <si>
    <t>75185CTR CI SMD</t>
  </si>
  <si>
    <t>03762</t>
  </si>
  <si>
    <t>75185DBR CI SMD SSOP20</t>
  </si>
  <si>
    <t>24178</t>
  </si>
  <si>
    <t>75189ADR CI SMD</t>
  </si>
  <si>
    <t>12232</t>
  </si>
  <si>
    <t>75232D CI SMD LARGO 20PINOS</t>
  </si>
  <si>
    <t>42807</t>
  </si>
  <si>
    <t>75232DBR CI SMD</t>
  </si>
  <si>
    <t>43045</t>
  </si>
  <si>
    <t>75232DWR CI SMD</t>
  </si>
  <si>
    <t>11718</t>
  </si>
  <si>
    <t>75232DWR CI SMD LARGO</t>
  </si>
  <si>
    <t>38788</t>
  </si>
  <si>
    <t>75232L CI SMD</t>
  </si>
  <si>
    <t>02855</t>
  </si>
  <si>
    <t>75232PWR CI SMD</t>
  </si>
  <si>
    <t>43195</t>
  </si>
  <si>
    <t>75452BDR CI SMD</t>
  </si>
  <si>
    <t>21946</t>
  </si>
  <si>
    <t>75452MX CI SMD</t>
  </si>
  <si>
    <t>07109</t>
  </si>
  <si>
    <t>75ALS172ADWR CI SMD</t>
  </si>
  <si>
    <t>41757</t>
  </si>
  <si>
    <t>75C1406D CI SMD</t>
  </si>
  <si>
    <t>04858</t>
  </si>
  <si>
    <t>75C185 CI SMD</t>
  </si>
  <si>
    <t>51703</t>
  </si>
  <si>
    <t>75C188 CI SMD</t>
  </si>
  <si>
    <t>43866</t>
  </si>
  <si>
    <t>75C189 CI SMD</t>
  </si>
  <si>
    <t>51856</t>
  </si>
  <si>
    <t>75HVD12DR CI SMD</t>
  </si>
  <si>
    <t>08889</t>
  </si>
  <si>
    <t>75LBC176DR CI SMD SOIC8</t>
  </si>
  <si>
    <t>44334</t>
  </si>
  <si>
    <t>75LVDS84A CI SMD</t>
  </si>
  <si>
    <t>44467</t>
  </si>
  <si>
    <t>75LVDS86A CI SMD</t>
  </si>
  <si>
    <t>60095</t>
  </si>
  <si>
    <t>7805ECDT REGULADOR DPACK</t>
  </si>
  <si>
    <t>24749</t>
  </si>
  <si>
    <t>7806CD2T CI SMD D2PACK</t>
  </si>
  <si>
    <t>46054</t>
  </si>
  <si>
    <t>7809AF-RTF/P REGULADOR SMD DPACK</t>
  </si>
  <si>
    <t>49579</t>
  </si>
  <si>
    <t>78L05 REGULADOR SMD SOT89</t>
  </si>
  <si>
    <t>53339</t>
  </si>
  <si>
    <t>DC</t>
  </si>
  <si>
    <t>49948</t>
  </si>
  <si>
    <t>78L05ACD13TR REGULADOR CI SMD SOIC8</t>
  </si>
  <si>
    <t>49466</t>
  </si>
  <si>
    <t>78L05ACUTR REGULADOR SMD</t>
  </si>
  <si>
    <t>49626</t>
  </si>
  <si>
    <t>78L05M3 REGULADOR SMD</t>
  </si>
  <si>
    <t>PARALIGHT</t>
  </si>
  <si>
    <t>41556</t>
  </si>
  <si>
    <t>78L08 REGULADOR SMD</t>
  </si>
  <si>
    <t>43791</t>
  </si>
  <si>
    <t>78L08ACDR2 REGULADOR SMD</t>
  </si>
  <si>
    <t>40063</t>
  </si>
  <si>
    <t>78L09A REGULADOR SMD</t>
  </si>
  <si>
    <t>41904</t>
  </si>
  <si>
    <t>78L09ACD CI SMD</t>
  </si>
  <si>
    <t>36249</t>
  </si>
  <si>
    <t>78L10ACD REGULADOR SOIC8</t>
  </si>
  <si>
    <t>51630</t>
  </si>
  <si>
    <t>78L15 REGULADOR SMD</t>
  </si>
  <si>
    <t>51592</t>
  </si>
  <si>
    <t>43498</t>
  </si>
  <si>
    <t>78M05 REGULADOR SMD DPACK</t>
  </si>
  <si>
    <t>47519</t>
  </si>
  <si>
    <t>78M09 REGULADOR SMD SOT223</t>
  </si>
  <si>
    <t>09716</t>
  </si>
  <si>
    <t>78M12 (78D12A) REGULADOR SMD DPACK</t>
  </si>
  <si>
    <t>SONS</t>
  </si>
  <si>
    <t>37519</t>
  </si>
  <si>
    <t>78M12AEDT TR REGULADOR SMD DPACK</t>
  </si>
  <si>
    <t>32907</t>
  </si>
  <si>
    <t>78T12 REGULADOR SMD D2PACK</t>
  </si>
  <si>
    <t>20576</t>
  </si>
  <si>
    <t>79C201JC/E CI PLCC</t>
  </si>
  <si>
    <t>14393</t>
  </si>
  <si>
    <t>79C202JC CI PLCC 32PINOS</t>
  </si>
  <si>
    <t>37524</t>
  </si>
  <si>
    <t>79L05ACDR2 REGULADOR SMD SOIC8</t>
  </si>
  <si>
    <t>59503</t>
  </si>
  <si>
    <t>7LM6543F-IGT CI SMD</t>
  </si>
  <si>
    <t>TERIDIAN</t>
  </si>
  <si>
    <t>12801</t>
  </si>
  <si>
    <t>80188 CI PLCC</t>
  </si>
  <si>
    <t>12796</t>
  </si>
  <si>
    <t>41974</t>
  </si>
  <si>
    <t>80386EX-25 CI SMD</t>
  </si>
  <si>
    <t>03360</t>
  </si>
  <si>
    <t>80386SX-20 CI SMD</t>
  </si>
  <si>
    <t>01137</t>
  </si>
  <si>
    <t>8051F005FCLA5M CI SMD</t>
  </si>
  <si>
    <t>43353</t>
  </si>
  <si>
    <t>80644 CI SMD</t>
  </si>
  <si>
    <t>12936</t>
  </si>
  <si>
    <t>80C186/TR CI PLCC</t>
  </si>
  <si>
    <t>43600</t>
  </si>
  <si>
    <t>80C186XL-12 CI PLCC</t>
  </si>
  <si>
    <t>03910</t>
  </si>
  <si>
    <t>80C186XL-16 CI PLCC</t>
  </si>
  <si>
    <t>19105</t>
  </si>
  <si>
    <t>80C186XL-20 CI PLCC</t>
  </si>
  <si>
    <t>02624</t>
  </si>
  <si>
    <t>80C186XL-25 CI SMD</t>
  </si>
  <si>
    <t>20580</t>
  </si>
  <si>
    <t>80C188XL-12 CI PLCC</t>
  </si>
  <si>
    <t>15000</t>
  </si>
  <si>
    <t>80C188XL-20 CI PLCC</t>
  </si>
  <si>
    <t>06856</t>
  </si>
  <si>
    <t>80C188XL-25 CI SMD</t>
  </si>
  <si>
    <t>19483</t>
  </si>
  <si>
    <t>80C251SB-16 CI PLCC</t>
  </si>
  <si>
    <t>46365</t>
  </si>
  <si>
    <t>80C251SQ-16 CI PLCC</t>
  </si>
  <si>
    <t>07961</t>
  </si>
  <si>
    <t>80C32SBAA CI PLCC</t>
  </si>
  <si>
    <t>00511</t>
  </si>
  <si>
    <t>80C59A CI PLCC</t>
  </si>
  <si>
    <t>07024</t>
  </si>
  <si>
    <t>80C84A CI PLCC</t>
  </si>
  <si>
    <t>02692</t>
  </si>
  <si>
    <t>80C85AH JSDR1 CI PLCC</t>
  </si>
  <si>
    <t>03933</t>
  </si>
  <si>
    <t>82077AA CI PLCC</t>
  </si>
  <si>
    <t>48161</t>
  </si>
  <si>
    <t>82154R-LF1 CI SMD</t>
  </si>
  <si>
    <t>MIDCOM</t>
  </si>
  <si>
    <t>14452</t>
  </si>
  <si>
    <t>82258A-1N CI PLCC</t>
  </si>
  <si>
    <t>03000</t>
  </si>
  <si>
    <t>82530 CI PLCC</t>
  </si>
  <si>
    <t>03478</t>
  </si>
  <si>
    <t>8255MUX / L5A8255 CI PLCC</t>
  </si>
  <si>
    <t>17289</t>
  </si>
  <si>
    <t>82586-10 CI PLCC</t>
  </si>
  <si>
    <t>19944</t>
  </si>
  <si>
    <t>82815 CI SMD</t>
  </si>
  <si>
    <t>59955</t>
  </si>
  <si>
    <t>8283TR CI SMD</t>
  </si>
  <si>
    <t>03068</t>
  </si>
  <si>
    <t>82C206 CI PLCC</t>
  </si>
  <si>
    <t>CHIPS</t>
  </si>
  <si>
    <t>12123</t>
  </si>
  <si>
    <t>82C206H1 CI PLCC</t>
  </si>
  <si>
    <t>42036</t>
  </si>
  <si>
    <t>82C230-12 CI PLCC</t>
  </si>
  <si>
    <t>APPIAN</t>
  </si>
  <si>
    <t>12120</t>
  </si>
  <si>
    <t>82C231-12 CI PLCC</t>
  </si>
  <si>
    <t>19738</t>
  </si>
  <si>
    <t>82C250 CI SMD SOIC8 1C0K8</t>
  </si>
  <si>
    <t>10092</t>
  </si>
  <si>
    <t>82C258A-16N CI PLCC</t>
  </si>
  <si>
    <t>10373</t>
  </si>
  <si>
    <t>82C258A-20N CI PLCC</t>
  </si>
  <si>
    <t>03060</t>
  </si>
  <si>
    <t>82C301C CI PLCC</t>
  </si>
  <si>
    <t>03055</t>
  </si>
  <si>
    <t>82C302C CI PLCC</t>
  </si>
  <si>
    <t>45860</t>
  </si>
  <si>
    <t>82C37A CI PLCC</t>
  </si>
  <si>
    <t>03092</t>
  </si>
  <si>
    <t>82C51A-2 CI SMD</t>
  </si>
  <si>
    <t>05375</t>
  </si>
  <si>
    <t>82C54-10 RL PLCC</t>
  </si>
  <si>
    <t>21092</t>
  </si>
  <si>
    <t>82C54-96 CI PLCC</t>
  </si>
  <si>
    <t>00688</t>
  </si>
  <si>
    <t>82C55A 2 CI PLCC</t>
  </si>
  <si>
    <t>03665</t>
  </si>
  <si>
    <t>82C55A-5 CI PLCC</t>
  </si>
  <si>
    <t>19490</t>
  </si>
  <si>
    <t>82C55A-96 CI PLCC</t>
  </si>
  <si>
    <t>11302</t>
  </si>
  <si>
    <t>82C578 CI SMD</t>
  </si>
  <si>
    <t>04325</t>
  </si>
  <si>
    <t>82C59A-2 CI PLCC</t>
  </si>
  <si>
    <t>18968</t>
  </si>
  <si>
    <t>12895</t>
  </si>
  <si>
    <t>82C84A CI PLCC</t>
  </si>
  <si>
    <t>05307</t>
  </si>
  <si>
    <t>82C862F CI SMD</t>
  </si>
  <si>
    <t>05268</t>
  </si>
  <si>
    <t>82C863F CI SMD</t>
  </si>
  <si>
    <t>19741</t>
  </si>
  <si>
    <t>82C865F CI SMD</t>
  </si>
  <si>
    <t>38694</t>
  </si>
  <si>
    <t>82V3012PVG CI SMD</t>
  </si>
  <si>
    <t>13484</t>
  </si>
  <si>
    <t>8344AV CI PLCC</t>
  </si>
  <si>
    <t>20159</t>
  </si>
  <si>
    <t>83758P CI PLCC</t>
  </si>
  <si>
    <t>05395</t>
  </si>
  <si>
    <t>83C51FA CI PLCC</t>
  </si>
  <si>
    <t>42823</t>
  </si>
  <si>
    <t>8464R-10L CI SMD</t>
  </si>
  <si>
    <t>43618</t>
  </si>
  <si>
    <t>85C30-8JC CI PLCC</t>
  </si>
  <si>
    <t>43388</t>
  </si>
  <si>
    <t>05898</t>
  </si>
  <si>
    <t>85C30-8JC/TR CI PLCC</t>
  </si>
  <si>
    <t>45875</t>
  </si>
  <si>
    <t>87C51-12CB CI PLCC</t>
  </si>
  <si>
    <t>41755</t>
  </si>
  <si>
    <t>87C51-16CB CI SMD</t>
  </si>
  <si>
    <t>26520</t>
  </si>
  <si>
    <t>87C51FA1 CI PLCC</t>
  </si>
  <si>
    <t>20571</t>
  </si>
  <si>
    <t>87C51FA4A CI PLCC</t>
  </si>
  <si>
    <t>26519</t>
  </si>
  <si>
    <t>87C51FB-24 CI PLCC</t>
  </si>
  <si>
    <t>DIODES</t>
  </si>
  <si>
    <t>04168</t>
  </si>
  <si>
    <t>87C51FC1S CI PLCC</t>
  </si>
  <si>
    <t>19137</t>
  </si>
  <si>
    <t>87C51RB+4A CI PLCC</t>
  </si>
  <si>
    <t>19247</t>
  </si>
  <si>
    <t>87C51RB+JA CI PLCC</t>
  </si>
  <si>
    <t>45643</t>
  </si>
  <si>
    <t>87C51RC+4A CI PLCC</t>
  </si>
  <si>
    <t>48515</t>
  </si>
  <si>
    <t>07614</t>
  </si>
  <si>
    <t>87C51RC2MCB CI PLCC</t>
  </si>
  <si>
    <t>19214</t>
  </si>
  <si>
    <t>87C51SBAA CI PLCC</t>
  </si>
  <si>
    <t>15742</t>
  </si>
  <si>
    <t>87C52SBAA CI PLCC</t>
  </si>
  <si>
    <t>06318</t>
  </si>
  <si>
    <t>87C52UBAA CI PLCC</t>
  </si>
  <si>
    <t>10074</t>
  </si>
  <si>
    <t>87CP71F6548 CI SMD</t>
  </si>
  <si>
    <t>17275</t>
  </si>
  <si>
    <t>88C64S CI SMD</t>
  </si>
  <si>
    <t>56023</t>
  </si>
  <si>
    <t>88E1011S-BAB CI SMD</t>
  </si>
  <si>
    <t>51710</t>
  </si>
  <si>
    <t>88E1512-NNP2 CI SMD</t>
  </si>
  <si>
    <t>56287</t>
  </si>
  <si>
    <t>88E6020-NNC2 CI SMD</t>
  </si>
  <si>
    <t>04334</t>
  </si>
  <si>
    <t>8B101 SMD</t>
  </si>
  <si>
    <t>04333</t>
  </si>
  <si>
    <t>8B103 SMD</t>
  </si>
  <si>
    <t>BI</t>
  </si>
  <si>
    <t>42830</t>
  </si>
  <si>
    <t>90N02T4 CI SMD</t>
  </si>
  <si>
    <t>21374</t>
  </si>
  <si>
    <t>9102D CI SMD</t>
  </si>
  <si>
    <t>19817</t>
  </si>
  <si>
    <t>9112BG-17T CI SMD TSOP16</t>
  </si>
  <si>
    <t>23427</t>
  </si>
  <si>
    <t>9169CM-23 CI SMD</t>
  </si>
  <si>
    <t>ICS</t>
  </si>
  <si>
    <t>13433</t>
  </si>
  <si>
    <t>9179BF-01T CI SMD</t>
  </si>
  <si>
    <t>02738</t>
  </si>
  <si>
    <t>920BR06 CI SMD</t>
  </si>
  <si>
    <t>16019</t>
  </si>
  <si>
    <t>9250AF-26 CI SMD</t>
  </si>
  <si>
    <t>18816</t>
  </si>
  <si>
    <t>9250AF-51T CI SMD</t>
  </si>
  <si>
    <t>19369</t>
  </si>
  <si>
    <t>9250BF-27T CI SMD</t>
  </si>
  <si>
    <t>04641</t>
  </si>
  <si>
    <t>93C46 CI SMD</t>
  </si>
  <si>
    <t>42608</t>
  </si>
  <si>
    <t>93C46ADFJ-TB-G CI SMD</t>
  </si>
  <si>
    <t>41921</t>
  </si>
  <si>
    <t>93C46B/SN CI SMD</t>
  </si>
  <si>
    <t>49590</t>
  </si>
  <si>
    <t>93C46LM8X CI SMD</t>
  </si>
  <si>
    <t>16946</t>
  </si>
  <si>
    <t>93C46MN6T CI SMD</t>
  </si>
  <si>
    <t>04681</t>
  </si>
  <si>
    <t>93C46V TE13 CI SMD SOIC8</t>
  </si>
  <si>
    <t>44360</t>
  </si>
  <si>
    <t>93C46VI-GT3 CI SMD</t>
  </si>
  <si>
    <t>04640</t>
  </si>
  <si>
    <t>93C46WMNTP CI SMD</t>
  </si>
  <si>
    <t>59816</t>
  </si>
  <si>
    <t>93C66VI-TBB (CAT) CI</t>
  </si>
  <si>
    <t>45646</t>
  </si>
  <si>
    <t>93C66WP CI SMD</t>
  </si>
  <si>
    <t>41895</t>
  </si>
  <si>
    <t>93C86S-TE13 CI SMD</t>
  </si>
  <si>
    <t>14378</t>
  </si>
  <si>
    <t>93CS56M8 CI SMD</t>
  </si>
  <si>
    <t>42607</t>
  </si>
  <si>
    <t>93L46RFJ-WE2 CI SMD</t>
  </si>
  <si>
    <t>16738</t>
  </si>
  <si>
    <t>93LC46A CI SMD SOIC8</t>
  </si>
  <si>
    <t>45367</t>
  </si>
  <si>
    <t>93LC46B CI SMD</t>
  </si>
  <si>
    <t>54301</t>
  </si>
  <si>
    <t>93LC46B/SN CI SMD</t>
  </si>
  <si>
    <t>01264</t>
  </si>
  <si>
    <t>93LC46F WE2 CI SMD</t>
  </si>
  <si>
    <t>49598</t>
  </si>
  <si>
    <t>93LC56-I/SN CI SMD</t>
  </si>
  <si>
    <t>41972</t>
  </si>
  <si>
    <t>93LC66B/SN CI SMD</t>
  </si>
  <si>
    <t>45867</t>
  </si>
  <si>
    <t>93LC86-I/SN CI SMD</t>
  </si>
  <si>
    <t>15817</t>
  </si>
  <si>
    <t>93S56WMN-6T CI SMD</t>
  </si>
  <si>
    <t>21298</t>
  </si>
  <si>
    <t>93S66W-6 CI SMD</t>
  </si>
  <si>
    <t>23620</t>
  </si>
  <si>
    <t>9418ST CI SMD</t>
  </si>
  <si>
    <t>SUMMIT</t>
  </si>
  <si>
    <t>07002</t>
  </si>
  <si>
    <t>950201AFT CI SMD</t>
  </si>
  <si>
    <t>04419</t>
  </si>
  <si>
    <t>952018AFLF CI SMD</t>
  </si>
  <si>
    <t>04425</t>
  </si>
  <si>
    <t>952018AFLT CI SMD</t>
  </si>
  <si>
    <t>16401</t>
  </si>
  <si>
    <t>9601 CI SMD</t>
  </si>
  <si>
    <t>01668</t>
  </si>
  <si>
    <t>962LUA CI SMD</t>
  </si>
  <si>
    <t>18850</t>
  </si>
  <si>
    <t>962LUAC1FA-AB-1 CI SMD</t>
  </si>
  <si>
    <t>42831</t>
  </si>
  <si>
    <t>9LPRS355BGLFT CI SMD</t>
  </si>
  <si>
    <t>47654</t>
  </si>
  <si>
    <t>9LPRS365BGLFT CI SMD</t>
  </si>
  <si>
    <t>18567</t>
  </si>
  <si>
    <t>A1950Q CI SMD</t>
  </si>
  <si>
    <t>03318</t>
  </si>
  <si>
    <t>A2282F CI SMD</t>
  </si>
  <si>
    <t>04493</t>
  </si>
  <si>
    <t>A2364L CI SMD</t>
  </si>
  <si>
    <t>40288</t>
  </si>
  <si>
    <t>A25L016M-UF CI SMD</t>
  </si>
  <si>
    <t>48148</t>
  </si>
  <si>
    <t>A3212ELHLT T CI SMD</t>
  </si>
  <si>
    <t>60537</t>
  </si>
  <si>
    <t>A3950SLPTR-T CI SMD</t>
  </si>
  <si>
    <t>45577</t>
  </si>
  <si>
    <t>A3982SLBT CI SMD</t>
  </si>
  <si>
    <t>45634</t>
  </si>
  <si>
    <t>A3984SLPT CI SMD</t>
  </si>
  <si>
    <t>08728</t>
  </si>
  <si>
    <t>A3992SLPTR-T CI SMD</t>
  </si>
  <si>
    <t>17140</t>
  </si>
  <si>
    <t>A3D36005-CQ CI SMD</t>
  </si>
  <si>
    <t>10134</t>
  </si>
  <si>
    <t>A3D36008-CQ CI SMD</t>
  </si>
  <si>
    <t>20128</t>
  </si>
  <si>
    <t>A3D37003-CQ CI SMD</t>
  </si>
  <si>
    <t>17066</t>
  </si>
  <si>
    <t>A42L0616V-50 CI SMD</t>
  </si>
  <si>
    <t>60561</t>
  </si>
  <si>
    <t>A4988SETTR-TCI SMD</t>
  </si>
  <si>
    <t>45439</t>
  </si>
  <si>
    <t>A625308AM-70SF CI SMD</t>
  </si>
  <si>
    <t>39611</t>
  </si>
  <si>
    <t>A625308AV-70SF CI SMD</t>
  </si>
  <si>
    <t>25784</t>
  </si>
  <si>
    <t>A6276ELW CI SMD</t>
  </si>
  <si>
    <t>50248</t>
  </si>
  <si>
    <t>A6810ELW CI SMD</t>
  </si>
  <si>
    <t>55776</t>
  </si>
  <si>
    <t>A8498SLJTR-T CI SMD</t>
  </si>
  <si>
    <t>36043</t>
  </si>
  <si>
    <t>A8499SLJTR-T CI SMD SOIC8</t>
  </si>
  <si>
    <t>40075</t>
  </si>
  <si>
    <t>AA88347L CI SMD</t>
  </si>
  <si>
    <t>42617</t>
  </si>
  <si>
    <t>AAT3524IGY-3.08-200-T1 CI SMD</t>
  </si>
  <si>
    <t>AT</t>
  </si>
  <si>
    <t>11782</t>
  </si>
  <si>
    <t>AD1745 CI SMD</t>
  </si>
  <si>
    <t>23704</t>
  </si>
  <si>
    <t>AD1881AJST CI SMD</t>
  </si>
  <si>
    <t>03331</t>
  </si>
  <si>
    <t>AD1885JST CI SMD</t>
  </si>
  <si>
    <t>08590</t>
  </si>
  <si>
    <t>AD1984JCPZ CI SMD</t>
  </si>
  <si>
    <t>04211</t>
  </si>
  <si>
    <t>AD1986AJCPZ CI SMD</t>
  </si>
  <si>
    <t>44269</t>
  </si>
  <si>
    <t>AD22105AR CI SMD</t>
  </si>
  <si>
    <t>51624</t>
  </si>
  <si>
    <t>AD5203 CI SMD</t>
  </si>
  <si>
    <t>01157</t>
  </si>
  <si>
    <t>AD5228BUJZ10 RL CI SMD SOIC8 TSOT</t>
  </si>
  <si>
    <t>45119</t>
  </si>
  <si>
    <t>AD5241 CI SMD</t>
  </si>
  <si>
    <t>50004</t>
  </si>
  <si>
    <t>AD5623RBRMZ CI SMD</t>
  </si>
  <si>
    <t>59395</t>
  </si>
  <si>
    <t>AD5933YRSZ CI SMD</t>
  </si>
  <si>
    <t>45481</t>
  </si>
  <si>
    <t>AD598JR CI SMD</t>
  </si>
  <si>
    <t>02553</t>
  </si>
  <si>
    <t>AD607ARS CI SMD</t>
  </si>
  <si>
    <t>41926</t>
  </si>
  <si>
    <t>AD626AR CI SMD</t>
  </si>
  <si>
    <t>11540</t>
  </si>
  <si>
    <t>AD629BR2 CI SMD SOIC8</t>
  </si>
  <si>
    <t>20767</t>
  </si>
  <si>
    <t>AD6483ISI CI SMD</t>
  </si>
  <si>
    <t>40383</t>
  </si>
  <si>
    <t>AD7142ACPZ-1 CI SMD</t>
  </si>
  <si>
    <t>16723</t>
  </si>
  <si>
    <t>AD73360LAR CI SMD</t>
  </si>
  <si>
    <t>48214</t>
  </si>
  <si>
    <t>AD7730 CI SMD</t>
  </si>
  <si>
    <t>59363</t>
  </si>
  <si>
    <t>AD7788 CI SMD</t>
  </si>
  <si>
    <t>48543</t>
  </si>
  <si>
    <t>AD780ARZ CI SMD</t>
  </si>
  <si>
    <t>05301</t>
  </si>
  <si>
    <t>AD7821KR CI SMD</t>
  </si>
  <si>
    <t>01453</t>
  </si>
  <si>
    <t>AD7866ARUZ CI SMD</t>
  </si>
  <si>
    <t>59362</t>
  </si>
  <si>
    <t>AD78705P CI PLCC</t>
  </si>
  <si>
    <t>13512</t>
  </si>
  <si>
    <t>AD8015AR-REEL7 CI SMD SOIC8</t>
  </si>
  <si>
    <t>05761</t>
  </si>
  <si>
    <t>AD8056AR CI SMD SOIC8</t>
  </si>
  <si>
    <t>14555</t>
  </si>
  <si>
    <t>AD815ARB-24 CI SMD</t>
  </si>
  <si>
    <t>45892</t>
  </si>
  <si>
    <t>AD8231ACPZ-R7 CI SMD</t>
  </si>
  <si>
    <t>03664</t>
  </si>
  <si>
    <t>AD8307AR CI SMD SOIC8</t>
  </si>
  <si>
    <t>44086</t>
  </si>
  <si>
    <t>AD8350AR CI SMD</t>
  </si>
  <si>
    <t>59433</t>
  </si>
  <si>
    <t>AD8403A CI SMD</t>
  </si>
  <si>
    <t>26606</t>
  </si>
  <si>
    <t>AD8531ART CI SMD</t>
  </si>
  <si>
    <t>49820</t>
  </si>
  <si>
    <t>AD8594ARN CI SMD</t>
  </si>
  <si>
    <t>54253</t>
  </si>
  <si>
    <t>AD8608ARZ CI SMD</t>
  </si>
  <si>
    <t>45889</t>
  </si>
  <si>
    <t>AD8630ARUZ CI SMD</t>
  </si>
  <si>
    <t>23869</t>
  </si>
  <si>
    <t>AD9762ARRL CI SMD</t>
  </si>
  <si>
    <t>59681</t>
  </si>
  <si>
    <t>AD9822JRSZ CI SMD</t>
  </si>
  <si>
    <t>20681</t>
  </si>
  <si>
    <t>ADC08831IWN CI SMD SOIC14</t>
  </si>
  <si>
    <t>43381</t>
  </si>
  <si>
    <t>ADC11DL066 CI SMD</t>
  </si>
  <si>
    <t>39735</t>
  </si>
  <si>
    <t>ADE-25MH CI SMD</t>
  </si>
  <si>
    <t>MINI-CIRCUITS</t>
  </si>
  <si>
    <t>46281</t>
  </si>
  <si>
    <t>ADE7755ARS CI SMD</t>
  </si>
  <si>
    <t>13511</t>
  </si>
  <si>
    <t>ADE7763ARS CI SMD SSOP20</t>
  </si>
  <si>
    <t>59333</t>
  </si>
  <si>
    <t>ADF4360-7BCDZ CI SMD</t>
  </si>
  <si>
    <t>45901</t>
  </si>
  <si>
    <t>ADG659 CI SMD</t>
  </si>
  <si>
    <t>45893</t>
  </si>
  <si>
    <t>ADG721BRMZ CI SMD</t>
  </si>
  <si>
    <t>42284</t>
  </si>
  <si>
    <t>ADM1021ARQ CI SMD</t>
  </si>
  <si>
    <t>23705</t>
  </si>
  <si>
    <t>ADM1025ARQ CI SMD SSOP16</t>
  </si>
  <si>
    <t>03685</t>
  </si>
  <si>
    <t>ADM1032ARMZ 2REEL CI SMD</t>
  </si>
  <si>
    <t>47938</t>
  </si>
  <si>
    <t>ADM1032ARMZ CI SMD</t>
  </si>
  <si>
    <t>54428</t>
  </si>
  <si>
    <t>ADM1232 CI SMD</t>
  </si>
  <si>
    <t>48410</t>
  </si>
  <si>
    <t>ADM1232ARWZ CI SMD</t>
  </si>
  <si>
    <t>51608</t>
  </si>
  <si>
    <t>ADM1812-10ART CI SMD</t>
  </si>
  <si>
    <t>53944</t>
  </si>
  <si>
    <t>ADM202EARNW CI SMD</t>
  </si>
  <si>
    <t>51616</t>
  </si>
  <si>
    <t>ADM2483BRWZ CI SMD</t>
  </si>
  <si>
    <t>45604</t>
  </si>
  <si>
    <t>ADM2485BRWZ CI SMD</t>
  </si>
  <si>
    <t>48527</t>
  </si>
  <si>
    <t>ADM3251EARWZ CI SMD</t>
  </si>
  <si>
    <t>41765</t>
  </si>
  <si>
    <t>ADM3311EARS CI SMD</t>
  </si>
  <si>
    <t>08267</t>
  </si>
  <si>
    <t>ADM660AR CI SMD</t>
  </si>
  <si>
    <t>54358</t>
  </si>
  <si>
    <t>ADM6996I CI SMD</t>
  </si>
  <si>
    <t>54368</t>
  </si>
  <si>
    <t>LANTIQ</t>
  </si>
  <si>
    <t>38904</t>
  </si>
  <si>
    <t>ADM7001AC CI SMD</t>
  </si>
  <si>
    <t>ELANTIA</t>
  </si>
  <si>
    <t>55406</t>
  </si>
  <si>
    <t>ADM705AR CI SMD</t>
  </si>
  <si>
    <t>04692</t>
  </si>
  <si>
    <t>ADM811ASRT CI SMD SOT143</t>
  </si>
  <si>
    <t>10692</t>
  </si>
  <si>
    <t>ADP3050AR CI SMD SOIC8</t>
  </si>
  <si>
    <t>42835</t>
  </si>
  <si>
    <t>ADP31100001RZ CI SMD</t>
  </si>
  <si>
    <t>25615</t>
  </si>
  <si>
    <t>ADP3181JRUZ-REEL CI SMD</t>
  </si>
  <si>
    <t>20629</t>
  </si>
  <si>
    <t>ADP3330ART3,3RL7 SMD SOT 23</t>
  </si>
  <si>
    <t>04238</t>
  </si>
  <si>
    <t>ADP3418KRZ REEL CI SMD SOIC8</t>
  </si>
  <si>
    <t>45617</t>
  </si>
  <si>
    <t>ADS1255IDBT CI SMD</t>
  </si>
  <si>
    <t>59345</t>
  </si>
  <si>
    <t>ADS206BRU50 CI SMD</t>
  </si>
  <si>
    <t>44494</t>
  </si>
  <si>
    <t>ADS7846E CI SMD SSOP16</t>
  </si>
  <si>
    <t>14494</t>
  </si>
  <si>
    <t>51605</t>
  </si>
  <si>
    <t>ADS7864Y CI SMD</t>
  </si>
  <si>
    <t>42028</t>
  </si>
  <si>
    <t>ADS830 CI SMD</t>
  </si>
  <si>
    <t>07308</t>
  </si>
  <si>
    <t>ADSP2186 MKST-300 CI SMD</t>
  </si>
  <si>
    <t>00634</t>
  </si>
  <si>
    <t>ADT7463 ARQ REEL CI SMD</t>
  </si>
  <si>
    <t>47442</t>
  </si>
  <si>
    <t>ADUC841BSZ62-5 CI SMD</t>
  </si>
  <si>
    <t>45552</t>
  </si>
  <si>
    <t>ADUM1402BRW CI SMD</t>
  </si>
  <si>
    <t>48523</t>
  </si>
  <si>
    <t>ADV7123 CI SMD</t>
  </si>
  <si>
    <t>59199</t>
  </si>
  <si>
    <t>ADV7183BBSTZ CI SMD</t>
  </si>
  <si>
    <t>54202</t>
  </si>
  <si>
    <t>ADXL345 CI SMD</t>
  </si>
  <si>
    <t>54725</t>
  </si>
  <si>
    <t>AH3761-WG-7 CI SMD SOT23</t>
  </si>
  <si>
    <t>49628</t>
  </si>
  <si>
    <t>AIC1722A-33PXT REGULADOR SMD</t>
  </si>
  <si>
    <t>37232</t>
  </si>
  <si>
    <t>AIC1896PGTR CI SMD SOT23-6</t>
  </si>
  <si>
    <t>03748</t>
  </si>
  <si>
    <t>AL000781012 CI SMD K123</t>
  </si>
  <si>
    <t>06917</t>
  </si>
  <si>
    <t>ALC202A CI SMD</t>
  </si>
  <si>
    <t>REALTEK</t>
  </si>
  <si>
    <t>03484</t>
  </si>
  <si>
    <t>ALC260 VE LF CI SMD</t>
  </si>
  <si>
    <t>03930</t>
  </si>
  <si>
    <t>ALC262 VBO GR CI SMD</t>
  </si>
  <si>
    <t>47781</t>
  </si>
  <si>
    <t>ALC268-GR CI SMD</t>
  </si>
  <si>
    <t>56256</t>
  </si>
  <si>
    <t>ALC272 CI SMD</t>
  </si>
  <si>
    <t>04262</t>
  </si>
  <si>
    <t>ALC655 CI SMD</t>
  </si>
  <si>
    <t>56255</t>
  </si>
  <si>
    <t>ALC883 CI SMD</t>
  </si>
  <si>
    <t>53875</t>
  </si>
  <si>
    <t>ALC888-GR LQFP48 CI PLCC</t>
  </si>
  <si>
    <t>45349</t>
  </si>
  <si>
    <t>ALXD800EEXJ2VD CI SMD BGA</t>
  </si>
  <si>
    <t>54616</t>
  </si>
  <si>
    <t>AM186CU-40KC/W CI SMD</t>
  </si>
  <si>
    <t>49649</t>
  </si>
  <si>
    <t>AM186CU-50KC/W CI SMD</t>
  </si>
  <si>
    <t>49974</t>
  </si>
  <si>
    <t>AM186CU-50KCIW CI SMD</t>
  </si>
  <si>
    <t>20167</t>
  </si>
  <si>
    <t>AM188EM-20KC CI SMD</t>
  </si>
  <si>
    <t>09187</t>
  </si>
  <si>
    <t>AM26C31CDR CI SMD</t>
  </si>
  <si>
    <t>04335</t>
  </si>
  <si>
    <t>AM26C31D CI SMD</t>
  </si>
  <si>
    <t>08236</t>
  </si>
  <si>
    <t>AM26C32CDR CI SMD</t>
  </si>
  <si>
    <t>25895</t>
  </si>
  <si>
    <t>AM26LS32AC CI SMD SOIC16</t>
  </si>
  <si>
    <t>04326</t>
  </si>
  <si>
    <t>AM2965 CI PLCC</t>
  </si>
  <si>
    <t>17883</t>
  </si>
  <si>
    <t>AM29C660EJC CI PLCC</t>
  </si>
  <si>
    <t>09195</t>
  </si>
  <si>
    <t>AM29C821ASOTR CI SMD</t>
  </si>
  <si>
    <t>08570</t>
  </si>
  <si>
    <t>AM29F016D 90EC CI SMD</t>
  </si>
  <si>
    <t>54399</t>
  </si>
  <si>
    <t>AM29F032B-90FC CI SMD</t>
  </si>
  <si>
    <t>14901</t>
  </si>
  <si>
    <t>AM29F040B-70JI.V CI PLCC</t>
  </si>
  <si>
    <t>08560</t>
  </si>
  <si>
    <t>AM29F200BT 120SC CI SMD</t>
  </si>
  <si>
    <t>14117</t>
  </si>
  <si>
    <t>AM29F200BT-55EL CI SMD</t>
  </si>
  <si>
    <t>50084</t>
  </si>
  <si>
    <t>AM29F400BB 55SF CI SMD</t>
  </si>
  <si>
    <t>40298</t>
  </si>
  <si>
    <t>AM29F400BB-90EC CI SMD</t>
  </si>
  <si>
    <t>45854</t>
  </si>
  <si>
    <t>AM29F800BB-90EC CI SMD</t>
  </si>
  <si>
    <t>14996</t>
  </si>
  <si>
    <t>AM29LV400BT-70EI CI SMD</t>
  </si>
  <si>
    <t>49902</t>
  </si>
  <si>
    <t>AM29PL160CB-65RSI CI SMD</t>
  </si>
  <si>
    <t>44712</t>
  </si>
  <si>
    <t>AM3446N-T1-PF CI SMD</t>
  </si>
  <si>
    <t>03107</t>
  </si>
  <si>
    <t>AM4835P CI SOIC8</t>
  </si>
  <si>
    <t>54402</t>
  </si>
  <si>
    <t>AM4B5708JQJS7E CI SMD</t>
  </si>
  <si>
    <t>APACER</t>
  </si>
  <si>
    <t>28163</t>
  </si>
  <si>
    <t>AM7946 2JC CI PLCC</t>
  </si>
  <si>
    <t>48203</t>
  </si>
  <si>
    <t>AM7946-1JC CI PLCC</t>
  </si>
  <si>
    <t>08789</t>
  </si>
  <si>
    <t>AM7946-1JC/T CI PLCC</t>
  </si>
  <si>
    <t>49619</t>
  </si>
  <si>
    <t>AM79Q21JC/T CI PLCC</t>
  </si>
  <si>
    <t>58838</t>
  </si>
  <si>
    <t>AME1117ECGTZ CI SMD SOT223</t>
  </si>
  <si>
    <t>60543</t>
  </si>
  <si>
    <t>AME8815AEGT330Z CI SMD</t>
  </si>
  <si>
    <t>38906</t>
  </si>
  <si>
    <t>AMI86ED (R8822GCPOE) CI SMD</t>
  </si>
  <si>
    <t>RDC</t>
  </si>
  <si>
    <t>56905</t>
  </si>
  <si>
    <t>AML7218 CI SMD</t>
  </si>
  <si>
    <t>AMLOGIC</t>
  </si>
  <si>
    <t>55983</t>
  </si>
  <si>
    <t>AMS41682CANM1RG CI SMD</t>
  </si>
  <si>
    <t>40294</t>
  </si>
  <si>
    <t>AN12946A-VF CI SMD</t>
  </si>
  <si>
    <t>11174</t>
  </si>
  <si>
    <t>AND639DS-12CTR CI SMD SSOP28S</t>
  </si>
  <si>
    <t>ANADIGICS</t>
  </si>
  <si>
    <t>08293</t>
  </si>
  <si>
    <t>AND641S10CTR CI SMD SSOP16S</t>
  </si>
  <si>
    <t>14871</t>
  </si>
  <si>
    <t>AND642 CI SMD SSOP16S</t>
  </si>
  <si>
    <t>50284</t>
  </si>
  <si>
    <t>ANT-433-SP2 CI SMD</t>
  </si>
  <si>
    <t>LINX</t>
  </si>
  <si>
    <t>56000</t>
  </si>
  <si>
    <t>AO4405 CI SMD SOIC8</t>
  </si>
  <si>
    <t>44112</t>
  </si>
  <si>
    <t>AO4812 CI SMD</t>
  </si>
  <si>
    <t>ALPHA&amp;OMEGA</t>
  </si>
  <si>
    <t>37485</t>
  </si>
  <si>
    <t>AO4914 CI SMD SOIC8</t>
  </si>
  <si>
    <t>54053</t>
  </si>
  <si>
    <t>AOZ1010AI CI SMD</t>
  </si>
  <si>
    <t>54050</t>
  </si>
  <si>
    <t>AOZ1014AI CI SMD</t>
  </si>
  <si>
    <t>40445</t>
  </si>
  <si>
    <t>AOZ1031AI CI SMD</t>
  </si>
  <si>
    <t>54905</t>
  </si>
  <si>
    <t>AP1115 CI SMD SOT89</t>
  </si>
  <si>
    <t>13859</t>
  </si>
  <si>
    <t>AP1117D18G-13-01 CI DPACK</t>
  </si>
  <si>
    <t>10021</t>
  </si>
  <si>
    <t>AP1117D25G-13-01 CI DPACK</t>
  </si>
  <si>
    <t>10296</t>
  </si>
  <si>
    <t>AP1117D33G-13-01 CI DPACK</t>
  </si>
  <si>
    <t>47710</t>
  </si>
  <si>
    <t>AP1509-33SLA CI SMD</t>
  </si>
  <si>
    <t>54939</t>
  </si>
  <si>
    <t>AP2146A CI SMD</t>
  </si>
  <si>
    <t>20204</t>
  </si>
  <si>
    <t>AP4501M CI SMD SOIC8</t>
  </si>
  <si>
    <t>ADVANCED</t>
  </si>
  <si>
    <t>56318</t>
  </si>
  <si>
    <t>AP65111AWU-7 CI SMD</t>
  </si>
  <si>
    <t>42350</t>
  </si>
  <si>
    <t>AP9926M CI SMD</t>
  </si>
  <si>
    <t>03538</t>
  </si>
  <si>
    <t>APA2030RI CI SMD</t>
  </si>
  <si>
    <t>ANPEC</t>
  </si>
  <si>
    <t>47709</t>
  </si>
  <si>
    <t>APA2056A CI SMD</t>
  </si>
  <si>
    <t>47796</t>
  </si>
  <si>
    <t>APA2056ARI-TRL CI SMD</t>
  </si>
  <si>
    <t>03088</t>
  </si>
  <si>
    <t>APA2068KAI-TRL CI SMD</t>
  </si>
  <si>
    <t>43422</t>
  </si>
  <si>
    <t>APD3331ART-REEEL7 CI SMD</t>
  </si>
  <si>
    <t>47701</t>
  </si>
  <si>
    <t>APL5331KAC CI SMD</t>
  </si>
  <si>
    <t>04212</t>
  </si>
  <si>
    <t>APL5331KAC CI SMD SOIC8</t>
  </si>
  <si>
    <t>37893</t>
  </si>
  <si>
    <t>APL5331KAC-TRL CI SMD</t>
  </si>
  <si>
    <t>AMPEC</t>
  </si>
  <si>
    <t>03683</t>
  </si>
  <si>
    <t>APL5331U5C TRL CI SMD</t>
  </si>
  <si>
    <t>03028</t>
  </si>
  <si>
    <t>APL5912 CI SMD SOIC8</t>
  </si>
  <si>
    <t>42321</t>
  </si>
  <si>
    <t>APL5912KAC-TR CI SMD</t>
  </si>
  <si>
    <t>47652</t>
  </si>
  <si>
    <t>APL5913KAC TR CI SMD</t>
  </si>
  <si>
    <t>05639</t>
  </si>
  <si>
    <t>APL5913KAC TR CI SMD SOIC8</t>
  </si>
  <si>
    <t>47795</t>
  </si>
  <si>
    <t>APL5913KAC-TRL CI SMD SOIC8</t>
  </si>
  <si>
    <t>57317</t>
  </si>
  <si>
    <t>APM4268 CI SMD</t>
  </si>
  <si>
    <t>AMP</t>
  </si>
  <si>
    <t>25617</t>
  </si>
  <si>
    <t>APM4431KC-TRL CI SMD</t>
  </si>
  <si>
    <t>14484</t>
  </si>
  <si>
    <t>APM7313KC CI SMD SOIC8</t>
  </si>
  <si>
    <t>56257</t>
  </si>
  <si>
    <t>APX192 CI SMD</t>
  </si>
  <si>
    <t>SYSCOM</t>
  </si>
  <si>
    <t>43670</t>
  </si>
  <si>
    <t>AQV212S CI SMD</t>
  </si>
  <si>
    <t>NAIS</t>
  </si>
  <si>
    <t>41238</t>
  </si>
  <si>
    <t>AS1084/TR-LF CI SMD DPACK</t>
  </si>
  <si>
    <t>ALSEMI</t>
  </si>
  <si>
    <t>45219</t>
  </si>
  <si>
    <t>AS44CE373CAEFR2 CI SMD</t>
  </si>
  <si>
    <t>01544</t>
  </si>
  <si>
    <t>AS4C256K16EO 35JC CI SMD</t>
  </si>
  <si>
    <t>01136</t>
  </si>
  <si>
    <t>AS4C256K16EO 50JC CI SMD</t>
  </si>
  <si>
    <t>20277</t>
  </si>
  <si>
    <t>AS4C256K16-FO60JC CI SMD</t>
  </si>
  <si>
    <t>47211</t>
  </si>
  <si>
    <t>AS4LC1M16ES-60JC CI SMD</t>
  </si>
  <si>
    <t>40397</t>
  </si>
  <si>
    <t>AS4LC256K16EO-45TC CI SMD</t>
  </si>
  <si>
    <t>55922</t>
  </si>
  <si>
    <t>AS7C1024B-12TCN CI SMD</t>
  </si>
  <si>
    <t>55931</t>
  </si>
  <si>
    <t>AS7C256A-12TIN CI SMD</t>
  </si>
  <si>
    <t>59388</t>
  </si>
  <si>
    <t>AS7C31Q26B-12JC CI SMD</t>
  </si>
  <si>
    <t>59360</t>
  </si>
  <si>
    <t>AS7C3256A12TC CI SMD</t>
  </si>
  <si>
    <t>59203</t>
  </si>
  <si>
    <t>AS7C34096A-12JC CI SMD</t>
  </si>
  <si>
    <t>59420</t>
  </si>
  <si>
    <t>AS7C34098A-12 TCN CI SMD</t>
  </si>
  <si>
    <t>43371</t>
  </si>
  <si>
    <t>ASM1442 CI SMD</t>
  </si>
  <si>
    <t>45045</t>
  </si>
  <si>
    <t>AT-110-2TR CI SMD</t>
  </si>
  <si>
    <t>04882</t>
  </si>
  <si>
    <t>AT17C128 10JC CI PLCC</t>
  </si>
  <si>
    <t>03672</t>
  </si>
  <si>
    <t>AT17C128 OB0067A10JC CI PLCC</t>
  </si>
  <si>
    <t>29126</t>
  </si>
  <si>
    <t>AT24C01 CI SMD</t>
  </si>
  <si>
    <t>41518</t>
  </si>
  <si>
    <t>AT24C01-10SC-2.7 CI SMD</t>
  </si>
  <si>
    <t>02954</t>
  </si>
  <si>
    <t>AT24C02 10SI 2.7 CI SMD SOIC8</t>
  </si>
  <si>
    <t>45498</t>
  </si>
  <si>
    <t>AT24C02B CI SMD</t>
  </si>
  <si>
    <t>35983</t>
  </si>
  <si>
    <t>AT24C02B TH CI SMD</t>
  </si>
  <si>
    <t>54363</t>
  </si>
  <si>
    <t>AT24C02B TH T CI SMD</t>
  </si>
  <si>
    <t>22498</t>
  </si>
  <si>
    <t>AT24C02BN SBH CI SMD SOIC8</t>
  </si>
  <si>
    <t>09713</t>
  </si>
  <si>
    <t>AT24C02BN SHT CI SMD SOIC8</t>
  </si>
  <si>
    <t>23520</t>
  </si>
  <si>
    <t>AT24C02N 10SC CI SMD</t>
  </si>
  <si>
    <t>03238</t>
  </si>
  <si>
    <t>AT24C02N CI SMD SOIC8</t>
  </si>
  <si>
    <t>49872</t>
  </si>
  <si>
    <t>AT24C08AN 10SU 1,8 CI SMD</t>
  </si>
  <si>
    <t>08142</t>
  </si>
  <si>
    <t>AT24C128BN-SHT CI SMD SOIC8</t>
  </si>
  <si>
    <t>08119</t>
  </si>
  <si>
    <t>AT24C128N 10SI 2,7 CI SMD</t>
  </si>
  <si>
    <t>00645</t>
  </si>
  <si>
    <t>AT24C16AN 10SU 2,7 CI SMD SOIC8</t>
  </si>
  <si>
    <t>46332</t>
  </si>
  <si>
    <t>AT24C16AN CI SMD</t>
  </si>
  <si>
    <t>52427</t>
  </si>
  <si>
    <t>AT24C16AN-10SI-2,7 CI SMD</t>
  </si>
  <si>
    <t>07789</t>
  </si>
  <si>
    <t>AT24C256BN-SHT CI SMD</t>
  </si>
  <si>
    <t>17322</t>
  </si>
  <si>
    <t>AT24C256W CI SMD</t>
  </si>
  <si>
    <t>44823</t>
  </si>
  <si>
    <t>AT24C64-10SI 2,7V CI SMD</t>
  </si>
  <si>
    <t>48413</t>
  </si>
  <si>
    <t>AT24C64-10SU 2,7V CI SMD</t>
  </si>
  <si>
    <t>07810</t>
  </si>
  <si>
    <t>AT24C64CN-SH-T CI SMD</t>
  </si>
  <si>
    <t>17111</t>
  </si>
  <si>
    <t>AT24C64C-TH-B CI SMD 8-TSSOP</t>
  </si>
  <si>
    <t>02803</t>
  </si>
  <si>
    <t>AT25080N10SC CI SMD</t>
  </si>
  <si>
    <t>17138</t>
  </si>
  <si>
    <t>AT25128AN-10SU-2,7 CI SMD</t>
  </si>
  <si>
    <t>16128</t>
  </si>
  <si>
    <t>AT25320AN10SI 2,7 CI SMD SOIC 8</t>
  </si>
  <si>
    <t>52443</t>
  </si>
  <si>
    <t>AT25DF161SH CI SMD</t>
  </si>
  <si>
    <t>50035</t>
  </si>
  <si>
    <t>AT25DF321A-S4-T CI SMD</t>
  </si>
  <si>
    <t>49773</t>
  </si>
  <si>
    <t>AT25F1024N-10SI-2,7 CI SMD</t>
  </si>
  <si>
    <t>07822</t>
  </si>
  <si>
    <t>AT26DF081A SU CI SMD SOIC8</t>
  </si>
  <si>
    <t>03636</t>
  </si>
  <si>
    <t>AT26DF321 5V CI SMD SOP8</t>
  </si>
  <si>
    <t>06371</t>
  </si>
  <si>
    <t>AT27C010 45JC PLCC</t>
  </si>
  <si>
    <t>45015</t>
  </si>
  <si>
    <t>AT27C010-70JC PLCC</t>
  </si>
  <si>
    <t>06314</t>
  </si>
  <si>
    <t>AT27C080 10TC CI SMD</t>
  </si>
  <si>
    <t>49645</t>
  </si>
  <si>
    <t>AT27C080-90JV CI PLCC</t>
  </si>
  <si>
    <t>37477</t>
  </si>
  <si>
    <t>AT27C2048 90J CI PLCC44</t>
  </si>
  <si>
    <t>04622</t>
  </si>
  <si>
    <t>AT27C2048 90JI CI PLCC</t>
  </si>
  <si>
    <t>47213</t>
  </si>
  <si>
    <t>AT27LV512A-90JU CI PLCC</t>
  </si>
  <si>
    <t>08017</t>
  </si>
  <si>
    <t>AT28C010 CI PLCC</t>
  </si>
  <si>
    <t>52002</t>
  </si>
  <si>
    <t>AT28C010-12JC CI PLCC</t>
  </si>
  <si>
    <t>45038</t>
  </si>
  <si>
    <t>AT28C64 CI PLCC</t>
  </si>
  <si>
    <t>43550</t>
  </si>
  <si>
    <t>AT28C64-15JC CI PLCC</t>
  </si>
  <si>
    <t>43551</t>
  </si>
  <si>
    <t>AT28C64-20JC CI PLCC</t>
  </si>
  <si>
    <t>08663</t>
  </si>
  <si>
    <t>AT28C64B 15SC CI SMD</t>
  </si>
  <si>
    <t>26161</t>
  </si>
  <si>
    <t>AT28C64B-15TC CI SMD</t>
  </si>
  <si>
    <t>06206</t>
  </si>
  <si>
    <t>AT28C64E 15SC CI SMD</t>
  </si>
  <si>
    <t>24056</t>
  </si>
  <si>
    <t>AT29C010A 12JC CI PLCC</t>
  </si>
  <si>
    <t>16827</t>
  </si>
  <si>
    <t>AT29C010A 70JC CI PLCC</t>
  </si>
  <si>
    <t>17969</t>
  </si>
  <si>
    <t>AT29C020 12JC CI PLCC</t>
  </si>
  <si>
    <t>40284</t>
  </si>
  <si>
    <t>AT29C020-12TI CI SMD</t>
  </si>
  <si>
    <t>21435</t>
  </si>
  <si>
    <t>AT29C020-90 CI PLCC</t>
  </si>
  <si>
    <t>58859</t>
  </si>
  <si>
    <t>AT45DB041B-CU CI SMD</t>
  </si>
  <si>
    <t>59468</t>
  </si>
  <si>
    <t>AT45DB041B-RU CI SMD</t>
  </si>
  <si>
    <t>59460</t>
  </si>
  <si>
    <t>AT45DB041B-SC CI SMD</t>
  </si>
  <si>
    <t>59475</t>
  </si>
  <si>
    <t>AT45DB041B-SI CI SMD</t>
  </si>
  <si>
    <t>50123</t>
  </si>
  <si>
    <t>AT45DB081B CNU CI SMD</t>
  </si>
  <si>
    <t>40362</t>
  </si>
  <si>
    <t>AT45DB081B-TC CI SMD</t>
  </si>
  <si>
    <t>35666</t>
  </si>
  <si>
    <t>AT45DB081D MU CI SMD</t>
  </si>
  <si>
    <t>41697</t>
  </si>
  <si>
    <t>AT45DB161B TU CI SMD</t>
  </si>
  <si>
    <t>41942</t>
  </si>
  <si>
    <t>AT45DB161B-RI CI SMD</t>
  </si>
  <si>
    <t>54291</t>
  </si>
  <si>
    <t>AT45DB161D TC CI SMD</t>
  </si>
  <si>
    <t>08241</t>
  </si>
  <si>
    <t>AT45DB161D TU CI SMD</t>
  </si>
  <si>
    <t>45602</t>
  </si>
  <si>
    <t>AT45DB161D-MU-2,5 CI SMD</t>
  </si>
  <si>
    <t>27738</t>
  </si>
  <si>
    <t>AT45DB321D SU CI SMD</t>
  </si>
  <si>
    <t>07841</t>
  </si>
  <si>
    <t>AT45DB321D TU CI SMD</t>
  </si>
  <si>
    <t>40367</t>
  </si>
  <si>
    <t>AT45DB642D-TU CI SMD</t>
  </si>
  <si>
    <t>48366</t>
  </si>
  <si>
    <t>AT49BV040BTU CI SMD</t>
  </si>
  <si>
    <t>41701</t>
  </si>
  <si>
    <t>AT49BV162A-70CI CI SMD</t>
  </si>
  <si>
    <t>45125</t>
  </si>
  <si>
    <t>AT49BV322D-70TU CI SMD</t>
  </si>
  <si>
    <t>23202</t>
  </si>
  <si>
    <t>AT49BV512 12JC CI PLCC</t>
  </si>
  <si>
    <t>56010</t>
  </si>
  <si>
    <t>AT49F002 70TC CI SMD</t>
  </si>
  <si>
    <t>12106</t>
  </si>
  <si>
    <t>AT49F002 90TC CI SMD</t>
  </si>
  <si>
    <t>11176</t>
  </si>
  <si>
    <t>AT49LH002 33JC CI PLCC</t>
  </si>
  <si>
    <t>06252</t>
  </si>
  <si>
    <t>AT49LH004 33JC CI PLCC</t>
  </si>
  <si>
    <t>59298</t>
  </si>
  <si>
    <t>AT885C0204 CI SMD</t>
  </si>
  <si>
    <t>23337</t>
  </si>
  <si>
    <t>AT89C51 20JC CI PLCC</t>
  </si>
  <si>
    <t>23339</t>
  </si>
  <si>
    <t>AT89C51 24JC CI PLCC</t>
  </si>
  <si>
    <t>29606</t>
  </si>
  <si>
    <t>AT89C5131A-UM CI SMD</t>
  </si>
  <si>
    <t>49843</t>
  </si>
  <si>
    <t>AT89C51CC03AU-UM CI PLCC</t>
  </si>
  <si>
    <t>49771</t>
  </si>
  <si>
    <t>AT89C51CC03CA-IM CI PLCC</t>
  </si>
  <si>
    <t>50250</t>
  </si>
  <si>
    <t>AT89C51CC03UA-UM CI PLCC</t>
  </si>
  <si>
    <t>49814</t>
  </si>
  <si>
    <t>AT89C51CC03UA-ZM CI PLCC</t>
  </si>
  <si>
    <t>54010</t>
  </si>
  <si>
    <t>AT89C51RC2 CI SMD</t>
  </si>
  <si>
    <t>26867</t>
  </si>
  <si>
    <t>AT89C51RC-24JC CI PLCC</t>
  </si>
  <si>
    <t>06961</t>
  </si>
  <si>
    <t>AT89C51RC-2IM CI PLCC</t>
  </si>
  <si>
    <t>41917</t>
  </si>
  <si>
    <t>AT89C51RC2-SLSIM CI SMD</t>
  </si>
  <si>
    <t>31686</t>
  </si>
  <si>
    <t>AT89C51RD2-UM CI PLCC44</t>
  </si>
  <si>
    <t>43452</t>
  </si>
  <si>
    <t>AT89C51RD2-UM CI SMD</t>
  </si>
  <si>
    <t>43957</t>
  </si>
  <si>
    <t>AT89C51RE2-UM CI PLCC</t>
  </si>
  <si>
    <t>53916</t>
  </si>
  <si>
    <t>AT89C52 12JC CI PLCC</t>
  </si>
  <si>
    <t>41965</t>
  </si>
  <si>
    <t>AT89C55WD-24JC CI SMD</t>
  </si>
  <si>
    <t>10724</t>
  </si>
  <si>
    <t>AT89S53 24JC CI PLCC</t>
  </si>
  <si>
    <t>00563</t>
  </si>
  <si>
    <t>AT89S8253 24AU CI SMD</t>
  </si>
  <si>
    <t>12225</t>
  </si>
  <si>
    <t>AT89S8253 24JC CI PLCC</t>
  </si>
  <si>
    <t>54060</t>
  </si>
  <si>
    <t>AT89S8253-24JI CI PLCC</t>
  </si>
  <si>
    <t>ATMEGA</t>
  </si>
  <si>
    <t>54061</t>
  </si>
  <si>
    <t>AT89S8253-24JU CI PLCC</t>
  </si>
  <si>
    <t>47821</t>
  </si>
  <si>
    <t>AT90LC2333-4PC CI SMD</t>
  </si>
  <si>
    <t>40456</t>
  </si>
  <si>
    <t>AT90S1200-12YC CI SMD</t>
  </si>
  <si>
    <t>58851</t>
  </si>
  <si>
    <t>AT90S1200-45C CI SMD</t>
  </si>
  <si>
    <t>18399</t>
  </si>
  <si>
    <t>AT90S2313-10SC CI SMD</t>
  </si>
  <si>
    <t>13891</t>
  </si>
  <si>
    <t>AT90S8515-8AC CI SMD</t>
  </si>
  <si>
    <t>00309</t>
  </si>
  <si>
    <t>AT91M55800A-33AU CI SMD</t>
  </si>
  <si>
    <t>45126</t>
  </si>
  <si>
    <t>AT91R40008-66AU CI SMD</t>
  </si>
  <si>
    <t>46298</t>
  </si>
  <si>
    <t>AT91SAM7X256AU CI SMD</t>
  </si>
  <si>
    <t>50014</t>
  </si>
  <si>
    <t>AT91SAM7X512-AU CI SMD</t>
  </si>
  <si>
    <t>03975</t>
  </si>
  <si>
    <t>AT93C46 10SU2,7 CI SMD SOIC8</t>
  </si>
  <si>
    <t>08541</t>
  </si>
  <si>
    <t>AT93C46 CI SMD</t>
  </si>
  <si>
    <t>42286</t>
  </si>
  <si>
    <t>AT93C46-10SC CI SMD</t>
  </si>
  <si>
    <t>54302</t>
  </si>
  <si>
    <t>AT93C46E-TH-B CI SMD</t>
  </si>
  <si>
    <t>18071</t>
  </si>
  <si>
    <t>AT93C66A-10SU-2,7 CI SMD</t>
  </si>
  <si>
    <t>08143</t>
  </si>
  <si>
    <t>AT93LC46BT-I/SN CI SMD SOIC8</t>
  </si>
  <si>
    <t>01709</t>
  </si>
  <si>
    <t>ATA5744N TKQY CI SMD SOIC20</t>
  </si>
  <si>
    <t>45897</t>
  </si>
  <si>
    <t>ATF1500A-10 CI PLCC</t>
  </si>
  <si>
    <t>11708</t>
  </si>
  <si>
    <t>ATF16V8B-10JC CI PLCC</t>
  </si>
  <si>
    <t>38970</t>
  </si>
  <si>
    <t>ATMEGA103-6AC CI SMD</t>
  </si>
  <si>
    <t>40377</t>
  </si>
  <si>
    <t>ATMEGA103L-4AC CI SMD</t>
  </si>
  <si>
    <t>14027</t>
  </si>
  <si>
    <t>ATMEGA128-16AU CI SMD</t>
  </si>
  <si>
    <t>54045</t>
  </si>
  <si>
    <t>ATMEGA128A-AU CI SMD</t>
  </si>
  <si>
    <t>51912</t>
  </si>
  <si>
    <t>ATMEGA128L-8AI CI SMD</t>
  </si>
  <si>
    <t>39613</t>
  </si>
  <si>
    <t>ATMEGA164PA-MU CI SMD</t>
  </si>
  <si>
    <t>18132</t>
  </si>
  <si>
    <t>ATMEGA168-20MU CI SMD MLF-32</t>
  </si>
  <si>
    <t>18187</t>
  </si>
  <si>
    <t>ATMEGA168V-10MU CI SMD</t>
  </si>
  <si>
    <t>18188</t>
  </si>
  <si>
    <t>ATMEGA169PV-8AU CI SMD</t>
  </si>
  <si>
    <t>33901</t>
  </si>
  <si>
    <t>ATMEGA16A-AU CI SMD</t>
  </si>
  <si>
    <t>49841</t>
  </si>
  <si>
    <t>ATMEGA16-AU CI SMD</t>
  </si>
  <si>
    <t>06365</t>
  </si>
  <si>
    <t>ATMEGA16L-8AU CI SMD</t>
  </si>
  <si>
    <t>03791</t>
  </si>
  <si>
    <t>ATMEGA32-16AU CI SMD</t>
  </si>
  <si>
    <t>55642</t>
  </si>
  <si>
    <t>ATMEGA324PA-MU CI SMD</t>
  </si>
  <si>
    <t>31959</t>
  </si>
  <si>
    <t>ATMEGA328P-AU CI SMD</t>
  </si>
  <si>
    <t>45448</t>
  </si>
  <si>
    <t>ATMEGA328P-MU CI SMD</t>
  </si>
  <si>
    <t>51911</t>
  </si>
  <si>
    <t>ATMEGA32L8AI CI SMD</t>
  </si>
  <si>
    <t>08075</t>
  </si>
  <si>
    <t>ATMEGA32L-8AU CI SMD</t>
  </si>
  <si>
    <t>17301</t>
  </si>
  <si>
    <t>ATMEGA64-16AU CI SMD</t>
  </si>
  <si>
    <t>29594</t>
  </si>
  <si>
    <t>ATMEGA64L-8AU CI SMD</t>
  </si>
  <si>
    <t>29586</t>
  </si>
  <si>
    <t>ATMEGA8515L-8AC CI SMD</t>
  </si>
  <si>
    <t>19020</t>
  </si>
  <si>
    <t>ATMEGA8515L-8AI CI SMD</t>
  </si>
  <si>
    <t>32274</t>
  </si>
  <si>
    <t>ATMEGA88-20AU CI SMD</t>
  </si>
  <si>
    <t>29604</t>
  </si>
  <si>
    <t>ATMEGA88A-MU1048CH CI SMD</t>
  </si>
  <si>
    <t>40462</t>
  </si>
  <si>
    <t>ATMEGA88PA-MU CI SMD</t>
  </si>
  <si>
    <t>18090</t>
  </si>
  <si>
    <t>ATMEGA88V-10AU CI SMD</t>
  </si>
  <si>
    <t>07858</t>
  </si>
  <si>
    <t>ATMEGA8L-8AU CI SMD</t>
  </si>
  <si>
    <t>40364</t>
  </si>
  <si>
    <t>ATSAM3S8BA-AU CI SMD</t>
  </si>
  <si>
    <t>40375</t>
  </si>
  <si>
    <t>ATSAM3S8CA-CU CI SMD</t>
  </si>
  <si>
    <t>40374</t>
  </si>
  <si>
    <t>ATSAM4S16BA-AU CI SMD</t>
  </si>
  <si>
    <t>40373</t>
  </si>
  <si>
    <t>ATSAM4S8CA-CU CI SMD</t>
  </si>
  <si>
    <t>17213</t>
  </si>
  <si>
    <t>ATTINY13A-SSU CI SMD</t>
  </si>
  <si>
    <t>60363</t>
  </si>
  <si>
    <t>ATTINY13V-10SU CI SMD</t>
  </si>
  <si>
    <t>59151</t>
  </si>
  <si>
    <t>ATTINY24A-SSU CI SMD</t>
  </si>
  <si>
    <t>56904</t>
  </si>
  <si>
    <t>AU6254-M41-JBL-GR CI SMD</t>
  </si>
  <si>
    <t>ALCOR</t>
  </si>
  <si>
    <t>41267</t>
  </si>
  <si>
    <t>AZ1084D-ADJ TRE1 CI SMD DPACK</t>
  </si>
  <si>
    <t>41241</t>
  </si>
  <si>
    <t>AZ1084D-ADJE1 CI SMD DPACK</t>
  </si>
  <si>
    <t>41236</t>
  </si>
  <si>
    <t>AZ1084S2-3,3 CI SMD DPACK</t>
  </si>
  <si>
    <t>41266</t>
  </si>
  <si>
    <t>AZ1084S2-3,3TRE1 CI SMD D2PACK</t>
  </si>
  <si>
    <t>41265</t>
  </si>
  <si>
    <t>AZ1084S2-ADJTRE1 CI SMD D2PACK</t>
  </si>
  <si>
    <t>24592</t>
  </si>
  <si>
    <t>AZ1085D-ADJE1 CI.SMD DPAC</t>
  </si>
  <si>
    <t>03529</t>
  </si>
  <si>
    <t>AZ1117H-ADJTRE1 CI SMD SOT223</t>
  </si>
  <si>
    <t>BCD</t>
  </si>
  <si>
    <t>37516</t>
  </si>
  <si>
    <t>AZ431BM-BTRE1 CI SMD SOIC8</t>
  </si>
  <si>
    <t>37892</t>
  </si>
  <si>
    <t>AZ90021TV-70 CI SMD</t>
  </si>
  <si>
    <t>43637</t>
  </si>
  <si>
    <t>B1517 (215R2PEVA21BBC21) SMD</t>
  </si>
  <si>
    <t>54607</t>
  </si>
  <si>
    <t>B50612EB1KM2G CI SMD</t>
  </si>
  <si>
    <t>BROADCOM</t>
  </si>
  <si>
    <t>23424</t>
  </si>
  <si>
    <t>BA3822FS-E2 CI SMD</t>
  </si>
  <si>
    <t>40440</t>
  </si>
  <si>
    <t>BA6845FS-E2 CI SMD</t>
  </si>
  <si>
    <t>54605</t>
  </si>
  <si>
    <t>BC856S CI SMD</t>
  </si>
  <si>
    <t>NEXPERIA</t>
  </si>
  <si>
    <t>14479</t>
  </si>
  <si>
    <t>BCM2131KFB CI SMD</t>
  </si>
  <si>
    <t>14463</t>
  </si>
  <si>
    <t>BCM2132KFB CI SMD</t>
  </si>
  <si>
    <t>22237</t>
  </si>
  <si>
    <t>BCM3415KTQ SMD</t>
  </si>
  <si>
    <t>54609</t>
  </si>
  <si>
    <t>BCM43217KMLG CI SMD</t>
  </si>
  <si>
    <t>54677</t>
  </si>
  <si>
    <t>BCM53115SKFBG CI SMD BGA</t>
  </si>
  <si>
    <t>56024</t>
  </si>
  <si>
    <t>BCM5464RA1KFB CI SMD</t>
  </si>
  <si>
    <t>51721</t>
  </si>
  <si>
    <t>BCM5481A2KQMG CI SMD</t>
  </si>
  <si>
    <t>47823</t>
  </si>
  <si>
    <t>BCM5782KFB CI SMD</t>
  </si>
  <si>
    <t>47822</t>
  </si>
  <si>
    <t>BCM5788KFBG CI SMD</t>
  </si>
  <si>
    <t>47973</t>
  </si>
  <si>
    <t>BCM5906MKMLG CI SMD</t>
  </si>
  <si>
    <t>53796</t>
  </si>
  <si>
    <t>BCM6818GRXFEBG CI SMD</t>
  </si>
  <si>
    <t>54680</t>
  </si>
  <si>
    <t>BCM68385IFS8G CI SMD BGA</t>
  </si>
  <si>
    <t>49616</t>
  </si>
  <si>
    <t>BD46301-G-TR CI SMD</t>
  </si>
  <si>
    <t>49557</t>
  </si>
  <si>
    <t>BD4745G-TR CI SMD</t>
  </si>
  <si>
    <t>05647</t>
  </si>
  <si>
    <t>BD6232HFP TR CI SMD</t>
  </si>
  <si>
    <t>60241</t>
  </si>
  <si>
    <t>BGA2709 CI SMD</t>
  </si>
  <si>
    <t>39154</t>
  </si>
  <si>
    <t>BH12PB1WHFV-TR SMD SOT665</t>
  </si>
  <si>
    <t>46164</t>
  </si>
  <si>
    <t>BH33FB1WG-TR CI SMD</t>
  </si>
  <si>
    <t>40986</t>
  </si>
  <si>
    <t>BISS0001 CI SMD</t>
  </si>
  <si>
    <t>51726</t>
  </si>
  <si>
    <t>BL3458R CI SMD</t>
  </si>
  <si>
    <t>54953</t>
  </si>
  <si>
    <t>BL9193-18BAPRN CI SMD</t>
  </si>
  <si>
    <t>SHANGHAI</t>
  </si>
  <si>
    <t>44335</t>
  </si>
  <si>
    <t>BQ2000SN-BS CI SMD</t>
  </si>
  <si>
    <t>40390</t>
  </si>
  <si>
    <t>BQ24003PWP CI SMD</t>
  </si>
  <si>
    <t>49478</t>
  </si>
  <si>
    <t>BQ24070RHLR CI SMD</t>
  </si>
  <si>
    <t>05614</t>
  </si>
  <si>
    <t>BR24L64F WE2 CI SOIC 8</t>
  </si>
  <si>
    <t>39146</t>
  </si>
  <si>
    <t>BR9080ARFV CI SMD SSOP-B8</t>
  </si>
  <si>
    <t>56934</t>
  </si>
  <si>
    <t>BS62LV1027SCP70 CI SMD</t>
  </si>
  <si>
    <t>BSI</t>
  </si>
  <si>
    <t>19407</t>
  </si>
  <si>
    <t>BS62LV256-70TI SMD</t>
  </si>
  <si>
    <t>01632</t>
  </si>
  <si>
    <t>BSO150N03 CI SOIC8</t>
  </si>
  <si>
    <t>19054</t>
  </si>
  <si>
    <t>BT8071AKPJ CI PLCC (11952-22)</t>
  </si>
  <si>
    <t>41976</t>
  </si>
  <si>
    <t>BT812KPF CI SMD</t>
  </si>
  <si>
    <t>BT</t>
  </si>
  <si>
    <t>48458</t>
  </si>
  <si>
    <t>BT8953EPF CI SMD</t>
  </si>
  <si>
    <t>42029</t>
  </si>
  <si>
    <t>BU245 CI SMD</t>
  </si>
  <si>
    <t>39148</t>
  </si>
  <si>
    <t>BU4327G CI SMD</t>
  </si>
  <si>
    <t>59369</t>
  </si>
  <si>
    <t>BU4566G2CT-ND CI SMD</t>
  </si>
  <si>
    <t>23077</t>
  </si>
  <si>
    <t>BU6146F CI SMD</t>
  </si>
  <si>
    <t>30651</t>
  </si>
  <si>
    <t>BU9458KV-E2 CI SMD</t>
  </si>
  <si>
    <t>23345</t>
  </si>
  <si>
    <t>C4000-28 CI SMD</t>
  </si>
  <si>
    <t>05552</t>
  </si>
  <si>
    <t>C458G CI SMD</t>
  </si>
  <si>
    <t>54404</t>
  </si>
  <si>
    <t>C8051F20 CI SMD</t>
  </si>
  <si>
    <t>47249</t>
  </si>
  <si>
    <t>C8051F310-GQ CI SMD</t>
  </si>
  <si>
    <t>04950</t>
  </si>
  <si>
    <t>CA3102 CI SMD</t>
  </si>
  <si>
    <t>04321</t>
  </si>
  <si>
    <t>CA3183M CI SMD SOIC16</t>
  </si>
  <si>
    <t>56804</t>
  </si>
  <si>
    <t>CAT24C04WI-GT3 CI SMD</t>
  </si>
  <si>
    <t>47658</t>
  </si>
  <si>
    <t>CAT24C16WI-GT3 CI SMD</t>
  </si>
  <si>
    <t>41968</t>
  </si>
  <si>
    <t>CAT25C16SI CI SMD</t>
  </si>
  <si>
    <t>48539</t>
  </si>
  <si>
    <t>CAT660EVA CI SMD</t>
  </si>
  <si>
    <t>05075</t>
  </si>
  <si>
    <t>CAT809STBI T10 01 CI SMD SOT23</t>
  </si>
  <si>
    <t>03457</t>
  </si>
  <si>
    <t>CBAL425 CI SMD</t>
  </si>
  <si>
    <t>22862</t>
  </si>
  <si>
    <t>CBO124B CI SMD</t>
  </si>
  <si>
    <t>51667</t>
  </si>
  <si>
    <t>CBTD3861 CI SMD</t>
  </si>
  <si>
    <t>49496</t>
  </si>
  <si>
    <t>CC2591RGVR CI SMD</t>
  </si>
  <si>
    <t>47980</t>
  </si>
  <si>
    <t>CD4006BD CI SMD</t>
  </si>
  <si>
    <t>03639</t>
  </si>
  <si>
    <t>CD40106BCMX CI SMD</t>
  </si>
  <si>
    <t>20628</t>
  </si>
  <si>
    <t>CD4010BMTR CI SMD</t>
  </si>
  <si>
    <t>47976</t>
  </si>
  <si>
    <t>CD4013BD CI SMD</t>
  </si>
  <si>
    <t>56477</t>
  </si>
  <si>
    <t>CD4013BM CI SMD</t>
  </si>
  <si>
    <t>15758</t>
  </si>
  <si>
    <t>CD4013BT CI SMD</t>
  </si>
  <si>
    <t>11539</t>
  </si>
  <si>
    <t>CD4016B CI SMD</t>
  </si>
  <si>
    <t>58836</t>
  </si>
  <si>
    <t>CD4016BCM CI SMD</t>
  </si>
  <si>
    <t>05852</t>
  </si>
  <si>
    <t>CD4017B CI SMD</t>
  </si>
  <si>
    <t>47801</t>
  </si>
  <si>
    <t>CD4017BD CI SMD</t>
  </si>
  <si>
    <t>47982</t>
  </si>
  <si>
    <t>CD4020BD CI SMD</t>
  </si>
  <si>
    <t>44379</t>
  </si>
  <si>
    <t>CD4024 CI SMD</t>
  </si>
  <si>
    <t>44129</t>
  </si>
  <si>
    <t>CD4028B CI SMD</t>
  </si>
  <si>
    <t>18199</t>
  </si>
  <si>
    <t>CD4028BCMX CI SMD</t>
  </si>
  <si>
    <t>10917</t>
  </si>
  <si>
    <t>CD4040BT / HEF4040BT CI SMD SO16</t>
  </si>
  <si>
    <t>12919</t>
  </si>
  <si>
    <t>CD4041BT CI SMD</t>
  </si>
  <si>
    <t>26832</t>
  </si>
  <si>
    <t>CD4049BT CI SMD</t>
  </si>
  <si>
    <t>04843</t>
  </si>
  <si>
    <t>CD4051BT CI SMD</t>
  </si>
  <si>
    <t>59834</t>
  </si>
  <si>
    <t>CD4052BFT (TC4052) CI SMD</t>
  </si>
  <si>
    <t>42098</t>
  </si>
  <si>
    <t>CD4052BM CI SMD SOIC16</t>
  </si>
  <si>
    <t>45364</t>
  </si>
  <si>
    <t>CD4052M CI SMD SOIC16</t>
  </si>
  <si>
    <t>04821</t>
  </si>
  <si>
    <t>CD4053 (BU4053BCF-TI) CI SMD</t>
  </si>
  <si>
    <t>51757</t>
  </si>
  <si>
    <t>CD4053 CI SMD</t>
  </si>
  <si>
    <t>47778</t>
  </si>
  <si>
    <t>CD4053BD CI SMD</t>
  </si>
  <si>
    <t>24702</t>
  </si>
  <si>
    <t>CD4053M013TR CI SMD</t>
  </si>
  <si>
    <t>45585</t>
  </si>
  <si>
    <t>CD4060BPWR CI SMD</t>
  </si>
  <si>
    <t>07418</t>
  </si>
  <si>
    <t>CD4060M013TR CI SMD</t>
  </si>
  <si>
    <t>34128</t>
  </si>
  <si>
    <t>CD4066 CI SMD</t>
  </si>
  <si>
    <t>38959</t>
  </si>
  <si>
    <t>CD4067BDWR2G CI SMD</t>
  </si>
  <si>
    <t>50253</t>
  </si>
  <si>
    <t>CD4069UBC CI SMD</t>
  </si>
  <si>
    <t>40514</t>
  </si>
  <si>
    <t>CD4069UBM CI SMD</t>
  </si>
  <si>
    <t>45357</t>
  </si>
  <si>
    <t>CD4069UM CI SMD</t>
  </si>
  <si>
    <t>37467</t>
  </si>
  <si>
    <t>CD4069UM-013TR CI SMD</t>
  </si>
  <si>
    <t>10030</t>
  </si>
  <si>
    <t>CD4070MO13TR CI SMD</t>
  </si>
  <si>
    <t>59086</t>
  </si>
  <si>
    <t>CD4071 CI SMD</t>
  </si>
  <si>
    <t>12540</t>
  </si>
  <si>
    <t>CD4077MX CI SMD</t>
  </si>
  <si>
    <t>23008</t>
  </si>
  <si>
    <t>CD4081BCMX CI SMD</t>
  </si>
  <si>
    <t>47977</t>
  </si>
  <si>
    <t>CD4081BD CI SMD</t>
  </si>
  <si>
    <t>56811</t>
  </si>
  <si>
    <t>CD4081BDR2G CI SMD</t>
  </si>
  <si>
    <t>10295</t>
  </si>
  <si>
    <t>CD4081BT CI SMD</t>
  </si>
  <si>
    <t>54873</t>
  </si>
  <si>
    <t>CD4093BT CI SMD</t>
  </si>
  <si>
    <t>38960</t>
  </si>
  <si>
    <t>CD4099B (MC14099BDWR2) CI SMD</t>
  </si>
  <si>
    <t>51684</t>
  </si>
  <si>
    <t>CD4099BDWR2 CI SMD</t>
  </si>
  <si>
    <t>54354</t>
  </si>
  <si>
    <t>CD4504B CI SMD</t>
  </si>
  <si>
    <t>54361</t>
  </si>
  <si>
    <t>CD4511BT CI SMD</t>
  </si>
  <si>
    <t>20879</t>
  </si>
  <si>
    <t>CD4514BT CI SMD</t>
  </si>
  <si>
    <t>03460</t>
  </si>
  <si>
    <t>CD4519BX CI SMD</t>
  </si>
  <si>
    <t>15177</t>
  </si>
  <si>
    <t>CD4519D CI SMD</t>
  </si>
  <si>
    <t>47983</t>
  </si>
  <si>
    <t>CD4520BD CI SMD</t>
  </si>
  <si>
    <t>41555</t>
  </si>
  <si>
    <t>CD4520BM CI SMD</t>
  </si>
  <si>
    <t>23273</t>
  </si>
  <si>
    <t>CD4538B CI SMD</t>
  </si>
  <si>
    <t>08134</t>
  </si>
  <si>
    <t>CD4538BCM CI SMD</t>
  </si>
  <si>
    <t>31930</t>
  </si>
  <si>
    <t>CD4538BDR2G CI SMD</t>
  </si>
  <si>
    <t>41279</t>
  </si>
  <si>
    <t>CD4538BT CI SMD</t>
  </si>
  <si>
    <t>42110</t>
  </si>
  <si>
    <t>CD4541B CI SMD</t>
  </si>
  <si>
    <t>36394</t>
  </si>
  <si>
    <t>CD4541BCMX CI SMD</t>
  </si>
  <si>
    <t>60021</t>
  </si>
  <si>
    <t>CD4541BDR2 CI SMD</t>
  </si>
  <si>
    <t>24351</t>
  </si>
  <si>
    <t>CD4541BT CI SMD</t>
  </si>
  <si>
    <t>01905</t>
  </si>
  <si>
    <t>CD4585BT CI SMD</t>
  </si>
  <si>
    <t>50034</t>
  </si>
  <si>
    <t>CD4794BTD-T CI SMD</t>
  </si>
  <si>
    <t>37522</t>
  </si>
  <si>
    <t>CD4795BT CI SMD SOIC16</t>
  </si>
  <si>
    <t>17225</t>
  </si>
  <si>
    <t>CDC329ADR CI SMD</t>
  </si>
  <si>
    <t>08716</t>
  </si>
  <si>
    <t>CDVN-MO17 CI SMD</t>
  </si>
  <si>
    <t>08725</t>
  </si>
  <si>
    <t>CDVN-MO83 CI SMD</t>
  </si>
  <si>
    <t>10371</t>
  </si>
  <si>
    <t>CEM11C2 CI SMD SOIC8</t>
  </si>
  <si>
    <t>23001</t>
  </si>
  <si>
    <t>CF72220AFNR CI PLCC</t>
  </si>
  <si>
    <t>06385</t>
  </si>
  <si>
    <t>CF72234FNR CI PLCC</t>
  </si>
  <si>
    <t>19294</t>
  </si>
  <si>
    <t>CF741553GGW CI SMD</t>
  </si>
  <si>
    <t>48298</t>
  </si>
  <si>
    <t>CH7009B-T CI SMD</t>
  </si>
  <si>
    <t>CHRONTEL</t>
  </si>
  <si>
    <t>53876</t>
  </si>
  <si>
    <t>CH7317B CI PLCC</t>
  </si>
  <si>
    <t>51379</t>
  </si>
  <si>
    <t>CHIPSET SIS BGA SIS968 SMD</t>
  </si>
  <si>
    <t>54942</t>
  </si>
  <si>
    <t>CL9193A CI SMD SOT23-5</t>
  </si>
  <si>
    <t>CHIPLINK</t>
  </si>
  <si>
    <t>54951</t>
  </si>
  <si>
    <t>CL9904A18L5M CI SMD</t>
  </si>
  <si>
    <t>44116</t>
  </si>
  <si>
    <t>CLC5526MSAX CI SMD</t>
  </si>
  <si>
    <t>10479</t>
  </si>
  <si>
    <t>CLP190ERL CI SMD SOIC8</t>
  </si>
  <si>
    <t>40395</t>
  </si>
  <si>
    <t>CLRC63201TD CI SMD</t>
  </si>
  <si>
    <t>47851</t>
  </si>
  <si>
    <t>CM2009-02QR CI SMD</t>
  </si>
  <si>
    <t>44358</t>
  </si>
  <si>
    <t>CM8562PGISTR CI SMD</t>
  </si>
  <si>
    <t>06130</t>
  </si>
  <si>
    <t>CMAMPM105Q CI SMD</t>
  </si>
  <si>
    <t>CMD</t>
  </si>
  <si>
    <t>06688</t>
  </si>
  <si>
    <t>CMBUS100Q CI SMD</t>
  </si>
  <si>
    <t>41008</t>
  </si>
  <si>
    <t>CMX865AD4 CI SMD</t>
  </si>
  <si>
    <t>41020</t>
  </si>
  <si>
    <t>59251</t>
  </si>
  <si>
    <t>CMX867D2 CI SMD</t>
  </si>
  <si>
    <t>CML MICROCIRCUITS</t>
  </si>
  <si>
    <t>55648</t>
  </si>
  <si>
    <t>CMX868AD4 CI SMD</t>
  </si>
  <si>
    <t>03080</t>
  </si>
  <si>
    <t>CNW136 CI SMD</t>
  </si>
  <si>
    <t>59028</t>
  </si>
  <si>
    <t>CNY17-2S ACOPLADOR SMD</t>
  </si>
  <si>
    <t>10027</t>
  </si>
  <si>
    <t>CNY17-2SD CI SMD</t>
  </si>
  <si>
    <t>29019</t>
  </si>
  <si>
    <t>CNY17-2X017T CI SMD</t>
  </si>
  <si>
    <t>40067</t>
  </si>
  <si>
    <t>CNY17-3 CI SMD</t>
  </si>
  <si>
    <t>40068</t>
  </si>
  <si>
    <t>08380</t>
  </si>
  <si>
    <t>11814</t>
  </si>
  <si>
    <t>CNY17-4SD CI SMD</t>
  </si>
  <si>
    <t>19695</t>
  </si>
  <si>
    <t>00464</t>
  </si>
  <si>
    <t>COP8781CWM CI SMD</t>
  </si>
  <si>
    <t>13971</t>
  </si>
  <si>
    <t>COP87L88EGV XE CI PLCC</t>
  </si>
  <si>
    <t>18375</t>
  </si>
  <si>
    <t>COP884EK CEJ/WM CI SMD</t>
  </si>
  <si>
    <t>43431</t>
  </si>
  <si>
    <t>COP8CBE9HVA9 CI PLCC</t>
  </si>
  <si>
    <t>03626</t>
  </si>
  <si>
    <t>COP8SAA716M8 CI SMD</t>
  </si>
  <si>
    <t>01268</t>
  </si>
  <si>
    <t>COP8SAA720M8 CI SMD</t>
  </si>
  <si>
    <t>45633</t>
  </si>
  <si>
    <t>COP8SAB720M9 CI SMD</t>
  </si>
  <si>
    <t>42692</t>
  </si>
  <si>
    <t>COP8SCR9HVA8 CI PLCC</t>
  </si>
  <si>
    <t>60554</t>
  </si>
  <si>
    <t>COP8SGE744V8 CI PLCC</t>
  </si>
  <si>
    <t>04835</t>
  </si>
  <si>
    <t>COPCH912ALG/WM CI SMD</t>
  </si>
  <si>
    <t>50122</t>
  </si>
  <si>
    <t>CP2102-GM CI SMD</t>
  </si>
  <si>
    <t>50281</t>
  </si>
  <si>
    <t>CP2102-GM-SIL CI SMD</t>
  </si>
  <si>
    <t>55659</t>
  </si>
  <si>
    <t>CPC1972 STR CI SMD</t>
  </si>
  <si>
    <t>54393</t>
  </si>
  <si>
    <t>CPS028G CI SMD</t>
  </si>
  <si>
    <t>41704</t>
  </si>
  <si>
    <t>CS4281-CQ CI SMD</t>
  </si>
  <si>
    <t>CIRRUS LOGIC</t>
  </si>
  <si>
    <t>59870</t>
  </si>
  <si>
    <t>CS4281-CQ EP CI SMD</t>
  </si>
  <si>
    <t>59873</t>
  </si>
  <si>
    <t>CS4297A-J.Q CI SMD</t>
  </si>
  <si>
    <t>56965</t>
  </si>
  <si>
    <t>CS4334KSZ CI SMD</t>
  </si>
  <si>
    <t>42285</t>
  </si>
  <si>
    <t>CS51031X3R8 CI SMD</t>
  </si>
  <si>
    <t>42838</t>
  </si>
  <si>
    <t>CS5161GDR16 CI SMD</t>
  </si>
  <si>
    <t>41927</t>
  </si>
  <si>
    <t>CS5460A-BS CI SMD</t>
  </si>
  <si>
    <t>51768</t>
  </si>
  <si>
    <t>CS5460A-BSZ CI SMD</t>
  </si>
  <si>
    <t>45352</t>
  </si>
  <si>
    <t>CS5530 CI SMD BGA</t>
  </si>
  <si>
    <t>04136</t>
  </si>
  <si>
    <t>CS5536AD CI SMD</t>
  </si>
  <si>
    <t>56286</t>
  </si>
  <si>
    <t>CS6220GF CI SMD</t>
  </si>
  <si>
    <t>MYSON</t>
  </si>
  <si>
    <t>54952</t>
  </si>
  <si>
    <t>CS809T CI SMD SOT223</t>
  </si>
  <si>
    <t>CHIPSTAR</t>
  </si>
  <si>
    <t>49755</t>
  </si>
  <si>
    <t>CS8900A CQ3 CI SMD</t>
  </si>
  <si>
    <t>56906</t>
  </si>
  <si>
    <t>CS8900A CQ3Z CI SMD</t>
  </si>
  <si>
    <t>23084</t>
  </si>
  <si>
    <t>CSP1037B TD CI SMD</t>
  </si>
  <si>
    <t>42609</t>
  </si>
  <si>
    <t>CTS3 CI SMD</t>
  </si>
  <si>
    <t>15693</t>
  </si>
  <si>
    <t>CX11256 11 CI SMD</t>
  </si>
  <si>
    <t>11085</t>
  </si>
  <si>
    <t>CX20493 21 CI SMD RL</t>
  </si>
  <si>
    <t>03706</t>
  </si>
  <si>
    <t>CX20548 11Z CI SMD</t>
  </si>
  <si>
    <t>03865</t>
  </si>
  <si>
    <t>CX20549 12Z CI SMD</t>
  </si>
  <si>
    <t>03535</t>
  </si>
  <si>
    <t>CX20561 12Z CI SMD</t>
  </si>
  <si>
    <t>21849</t>
  </si>
  <si>
    <t>CX24108 23 CI SMD RL</t>
  </si>
  <si>
    <t>19461</t>
  </si>
  <si>
    <t>CX24110 11 CI SMD RL</t>
  </si>
  <si>
    <t>21866</t>
  </si>
  <si>
    <t>CX24121 12 CI SMD RL</t>
  </si>
  <si>
    <t>54674</t>
  </si>
  <si>
    <t>CX9812-11Z CI SMD BGA</t>
  </si>
  <si>
    <t>IKANOS</t>
  </si>
  <si>
    <t>18584</t>
  </si>
  <si>
    <t>CXA1145M CI SMD</t>
  </si>
  <si>
    <t>09201</t>
  </si>
  <si>
    <t>CXA1191L CI SMD SOP28</t>
  </si>
  <si>
    <t>49406</t>
  </si>
  <si>
    <t>CXA1691CB CI SMD</t>
  </si>
  <si>
    <t>49407</t>
  </si>
  <si>
    <t>40052</t>
  </si>
  <si>
    <t>CXA2096N CI SMD</t>
  </si>
  <si>
    <t>37775</t>
  </si>
  <si>
    <t>CXD4127GG CI SMD BGA</t>
  </si>
  <si>
    <t>37776</t>
  </si>
  <si>
    <t>CXD4816GG CI SMD BGA</t>
  </si>
  <si>
    <t>21835</t>
  </si>
  <si>
    <t>CY2081SL 122T CI SMD SOIC8</t>
  </si>
  <si>
    <t>20689</t>
  </si>
  <si>
    <t>CY22393FXCT CI SMD</t>
  </si>
  <si>
    <t>50505</t>
  </si>
  <si>
    <t>CY22393ZX CI SMD</t>
  </si>
  <si>
    <t>17044</t>
  </si>
  <si>
    <t>CY2260SC3 CI SMD</t>
  </si>
  <si>
    <t>23426</t>
  </si>
  <si>
    <t>CY2280PUC 1T CI SMD</t>
  </si>
  <si>
    <t>15387</t>
  </si>
  <si>
    <t>CY2305SC1 CI SMD</t>
  </si>
  <si>
    <t>08651</t>
  </si>
  <si>
    <t>CY2308SXI-2 CI SMD</t>
  </si>
  <si>
    <t>47666</t>
  </si>
  <si>
    <t>CY2308ZC CI SMD</t>
  </si>
  <si>
    <t>14581</t>
  </si>
  <si>
    <t>CY2318ANZPVC11 CI SMD</t>
  </si>
  <si>
    <t>00633</t>
  </si>
  <si>
    <t>CY28331 OCT CI SMD</t>
  </si>
  <si>
    <t>08377</t>
  </si>
  <si>
    <t>CY2907SC 76T CI SMD SOIC8</t>
  </si>
  <si>
    <t>41682</t>
  </si>
  <si>
    <t>CY62128BLL-70SI CI SMD</t>
  </si>
  <si>
    <t>59421</t>
  </si>
  <si>
    <t>CY62128VLL-70 CI SMD</t>
  </si>
  <si>
    <t>51722</t>
  </si>
  <si>
    <t>CY62148EV30LL-45ZSXI CI SMD</t>
  </si>
  <si>
    <t>60058</t>
  </si>
  <si>
    <t>CY7C1021DV33-10ZSX1 CI SMD</t>
  </si>
  <si>
    <t>15223</t>
  </si>
  <si>
    <t>CY7C109 25VC CI PLCC</t>
  </si>
  <si>
    <t>42822</t>
  </si>
  <si>
    <t>CY7C109B-12VC CI SMD</t>
  </si>
  <si>
    <t>14825</t>
  </si>
  <si>
    <t>CY7C1399B 15VC CI SMD</t>
  </si>
  <si>
    <t>12656</t>
  </si>
  <si>
    <t>CY7C185 35VCT CI PLCC</t>
  </si>
  <si>
    <t>51677</t>
  </si>
  <si>
    <t>CY7C185-15VIT CI SMD</t>
  </si>
  <si>
    <t>03677</t>
  </si>
  <si>
    <t>CY7C185-35 CI SMD</t>
  </si>
  <si>
    <t>43205</t>
  </si>
  <si>
    <t>CY7C197-25VC CI SMD</t>
  </si>
  <si>
    <t>42265</t>
  </si>
  <si>
    <t>CY7C197-35VC CI PLCC</t>
  </si>
  <si>
    <t>47777</t>
  </si>
  <si>
    <t>CY7C343-30JC CI PLCC</t>
  </si>
  <si>
    <t>41941</t>
  </si>
  <si>
    <t>CY7C371-66JC CI SMD</t>
  </si>
  <si>
    <t>47959</t>
  </si>
  <si>
    <t>CY7C429-20JC CI PLCC</t>
  </si>
  <si>
    <t>15639</t>
  </si>
  <si>
    <t>CY7C53150 20AI CI SMD</t>
  </si>
  <si>
    <t>44473</t>
  </si>
  <si>
    <t>CY7C63723C-SCX CI SMD</t>
  </si>
  <si>
    <t>37245</t>
  </si>
  <si>
    <t>CY7C63813-SXC CI SMD</t>
  </si>
  <si>
    <t>49558</t>
  </si>
  <si>
    <t>CY7C64713-100ACX CI SMD</t>
  </si>
  <si>
    <t>14489</t>
  </si>
  <si>
    <t>CY7C68001 SGLFC CI SMD</t>
  </si>
  <si>
    <t>59343</t>
  </si>
  <si>
    <t>CY7C68013A-56LTXC CI SMD</t>
  </si>
  <si>
    <t>50106</t>
  </si>
  <si>
    <t>CY8C27543-24AXI CI SMD</t>
  </si>
  <si>
    <t>56317</t>
  </si>
  <si>
    <t>CY8C29466-24PVXI CI SMD</t>
  </si>
  <si>
    <t>08325</t>
  </si>
  <si>
    <t>CY8C29666 24PVXI CI SMD</t>
  </si>
  <si>
    <t>45348</t>
  </si>
  <si>
    <t>CY8C3866LTI CI SMD</t>
  </si>
  <si>
    <t>16904</t>
  </si>
  <si>
    <t>CYC199 25VC CI PLCC</t>
  </si>
  <si>
    <t>60735</t>
  </si>
  <si>
    <t>CYW43143KWLG CI SMD</t>
  </si>
  <si>
    <t>56907</t>
  </si>
  <si>
    <t>D1370500A1 CI SMD</t>
  </si>
  <si>
    <t>43354</t>
  </si>
  <si>
    <t>D41464L-10 CI SMD</t>
  </si>
  <si>
    <t>04834</t>
  </si>
  <si>
    <t>D4174 CI SMD</t>
  </si>
  <si>
    <t>02623</t>
  </si>
  <si>
    <t>D43256 10L CI</t>
  </si>
  <si>
    <t>35046</t>
  </si>
  <si>
    <t>D78P0308GF CI SMD</t>
  </si>
  <si>
    <t>09038</t>
  </si>
  <si>
    <t>DA1132 CI SMD</t>
  </si>
  <si>
    <t>19902</t>
  </si>
  <si>
    <t>DAC0800LCM CI SMD</t>
  </si>
  <si>
    <t>54308</t>
  </si>
  <si>
    <t>DAC124S085CIMM CI SMD</t>
  </si>
  <si>
    <t>41856</t>
  </si>
  <si>
    <t>DAC5571 CI SMD</t>
  </si>
  <si>
    <t>59370</t>
  </si>
  <si>
    <t>DAC7821IPW CI SMD</t>
  </si>
  <si>
    <t>59145</t>
  </si>
  <si>
    <t>DG211BDY T1 E3 CI SMD</t>
  </si>
  <si>
    <t>41628</t>
  </si>
  <si>
    <t>DG401DY CI SMD</t>
  </si>
  <si>
    <t>24357</t>
  </si>
  <si>
    <t>DG408DY T1 CI SMD</t>
  </si>
  <si>
    <t>27759</t>
  </si>
  <si>
    <t>DG409DY CI SMD</t>
  </si>
  <si>
    <t>08746</t>
  </si>
  <si>
    <t>DG441DY T1 CI SMD SOIC16</t>
  </si>
  <si>
    <t>06356</t>
  </si>
  <si>
    <t>DM201006PG CI SMD</t>
  </si>
  <si>
    <t>54909</t>
  </si>
  <si>
    <t>DOWN6 SMD</t>
  </si>
  <si>
    <t>23449</t>
  </si>
  <si>
    <t>DP03370 CI SMD</t>
  </si>
  <si>
    <t>23448</t>
  </si>
  <si>
    <t>DP04351 CI SMD</t>
  </si>
  <si>
    <t>23451</t>
  </si>
  <si>
    <t>DP06007 CI SMD</t>
  </si>
  <si>
    <t>23450</t>
  </si>
  <si>
    <t>DP06555 CI SMD</t>
  </si>
  <si>
    <t>23452</t>
  </si>
  <si>
    <t>DP14782 CI SMD</t>
  </si>
  <si>
    <t>03629</t>
  </si>
  <si>
    <t>DP8315CVNG CI SMD</t>
  </si>
  <si>
    <t>47457</t>
  </si>
  <si>
    <t>DP8344BV CI PLCC</t>
  </si>
  <si>
    <t>45351</t>
  </si>
  <si>
    <t>DP83815CVNG CI SMD</t>
  </si>
  <si>
    <t>45354</t>
  </si>
  <si>
    <t>DP83815DVNG CI SMD</t>
  </si>
  <si>
    <t>10339</t>
  </si>
  <si>
    <t>DP83816AVNG CI SMD</t>
  </si>
  <si>
    <t>55651</t>
  </si>
  <si>
    <t>DP83848 CI SMD</t>
  </si>
  <si>
    <t>01319</t>
  </si>
  <si>
    <t>DP8473V CI PLCC</t>
  </si>
  <si>
    <t>24159</t>
  </si>
  <si>
    <t>DP8570AV CI PLCC</t>
  </si>
  <si>
    <t>50247</t>
  </si>
  <si>
    <t>DRV8301DCAR CI SMD</t>
  </si>
  <si>
    <t>24355</t>
  </si>
  <si>
    <t>DS1000Z 100RL CI SMD</t>
  </si>
  <si>
    <t>09206</t>
  </si>
  <si>
    <t>DS1000Z50/TR CI SMD</t>
  </si>
  <si>
    <t>04945</t>
  </si>
  <si>
    <t>DS1044R25/T8R CI SMD</t>
  </si>
  <si>
    <t>16496</t>
  </si>
  <si>
    <t>DS1100 25 CI SMD SOIC8</t>
  </si>
  <si>
    <t>01900</t>
  </si>
  <si>
    <t>DS1210S CI SMD</t>
  </si>
  <si>
    <t>45964</t>
  </si>
  <si>
    <t>DS1220S+TRL CI SMD</t>
  </si>
  <si>
    <t>15764</t>
  </si>
  <si>
    <t>DS1232L CI SMD</t>
  </si>
  <si>
    <t>22485</t>
  </si>
  <si>
    <t>DS1232LN CI SMD</t>
  </si>
  <si>
    <t>41638</t>
  </si>
  <si>
    <t>DS1232S CI SMD</t>
  </si>
  <si>
    <t>11493</t>
  </si>
  <si>
    <t>DS12885Q CI PLCC</t>
  </si>
  <si>
    <t>20256</t>
  </si>
  <si>
    <t>DS1302-Z CI SMD</t>
  </si>
  <si>
    <t>38908</t>
  </si>
  <si>
    <t>DS1302Z+ CI SMD</t>
  </si>
  <si>
    <t>07302</t>
  </si>
  <si>
    <t>DS1305E CI SMD</t>
  </si>
  <si>
    <t>59021</t>
  </si>
  <si>
    <t>DS1307ZN CI SMD</t>
  </si>
  <si>
    <t>58953</t>
  </si>
  <si>
    <t>46343</t>
  </si>
  <si>
    <t>DS1337S CI SMD</t>
  </si>
  <si>
    <t>60476</t>
  </si>
  <si>
    <t>DS1347T CI SMD</t>
  </si>
  <si>
    <t>15143</t>
  </si>
  <si>
    <t>DS14185WM CI SMD</t>
  </si>
  <si>
    <t>47833</t>
  </si>
  <si>
    <t>DS1488M CI SMD</t>
  </si>
  <si>
    <t>22493</t>
  </si>
  <si>
    <t>DS1488MX CI SMD</t>
  </si>
  <si>
    <t>02354</t>
  </si>
  <si>
    <t>DS1489 CI SMD</t>
  </si>
  <si>
    <t>02137</t>
  </si>
  <si>
    <t>DS1489AMX CI SMD</t>
  </si>
  <si>
    <t>16883</t>
  </si>
  <si>
    <t>DS1489M CI SMD</t>
  </si>
  <si>
    <t>15714</t>
  </si>
  <si>
    <t>DS14C232CMX CI SMD</t>
  </si>
  <si>
    <t>07132</t>
  </si>
  <si>
    <t>DS14C535MSAX CI SMD</t>
  </si>
  <si>
    <t>59332</t>
  </si>
  <si>
    <t>DS14C88 CI SMD</t>
  </si>
  <si>
    <t>07938</t>
  </si>
  <si>
    <t>DS14C88M CI SMD</t>
  </si>
  <si>
    <t>24154</t>
  </si>
  <si>
    <t>DS14C89AM CI SMD</t>
  </si>
  <si>
    <t>24216</t>
  </si>
  <si>
    <t>DS14C89AMX CI SMD</t>
  </si>
  <si>
    <t>60421</t>
  </si>
  <si>
    <t>DS1620 CI SMD</t>
  </si>
  <si>
    <t>59382</t>
  </si>
  <si>
    <t>DS1669S-10 CI SMD</t>
  </si>
  <si>
    <t>41979</t>
  </si>
  <si>
    <t>DS1670E CI SMD</t>
  </si>
  <si>
    <t>60383</t>
  </si>
  <si>
    <t>DS1706TESA CI SMD</t>
  </si>
  <si>
    <t>51604</t>
  </si>
  <si>
    <t>DS1816R-10 CI SMD</t>
  </si>
  <si>
    <t>25785</t>
  </si>
  <si>
    <t>DS2143Q CI PLCC</t>
  </si>
  <si>
    <t>59347</t>
  </si>
  <si>
    <t>DS2153Q CI PLCC</t>
  </si>
  <si>
    <t>23346</t>
  </si>
  <si>
    <t>DS2181AQ CI PLCC</t>
  </si>
  <si>
    <t>54064</t>
  </si>
  <si>
    <t>DS2417P CI SMD</t>
  </si>
  <si>
    <t>54288</t>
  </si>
  <si>
    <t>50010</t>
  </si>
  <si>
    <t>DS2430AP CI SMD</t>
  </si>
  <si>
    <t>50279</t>
  </si>
  <si>
    <t>DS2431P CI SMD</t>
  </si>
  <si>
    <t>50033</t>
  </si>
  <si>
    <t>DS2431P+ CI SMD</t>
  </si>
  <si>
    <t>29590</t>
  </si>
  <si>
    <t>DS2450S CI SMD</t>
  </si>
  <si>
    <t>50157</t>
  </si>
  <si>
    <t>DS2460 CI SMD</t>
  </si>
  <si>
    <t>19572</t>
  </si>
  <si>
    <t>DS2502AX-500 CI SMD 2F CHIP</t>
  </si>
  <si>
    <t>38909</t>
  </si>
  <si>
    <t>DS3106LNT CI SMD</t>
  </si>
  <si>
    <t>40463</t>
  </si>
  <si>
    <t>DS3234S CI SMD</t>
  </si>
  <si>
    <t>06215</t>
  </si>
  <si>
    <t>DS34C86TMX CI SMD</t>
  </si>
  <si>
    <t>28167</t>
  </si>
  <si>
    <t>DS34C87TMX CI SMD</t>
  </si>
  <si>
    <t>22282</t>
  </si>
  <si>
    <t>DS3650M CI SMD</t>
  </si>
  <si>
    <t>10335</t>
  </si>
  <si>
    <t>DS3680MX CI SMD</t>
  </si>
  <si>
    <t>03750</t>
  </si>
  <si>
    <t>DS3695AMX CI SMD</t>
  </si>
  <si>
    <t>08333</t>
  </si>
  <si>
    <t>DS8922AM CI SMD</t>
  </si>
  <si>
    <t>13368</t>
  </si>
  <si>
    <t>DS8923M CI SMD</t>
  </si>
  <si>
    <t>42022</t>
  </si>
  <si>
    <t>DS9034PCX CI SMD</t>
  </si>
  <si>
    <t>14464</t>
  </si>
  <si>
    <t>DS90C385-MTDX CI SMD TSOP56</t>
  </si>
  <si>
    <t>47787</t>
  </si>
  <si>
    <t>DS90CR282MTD CI SMD</t>
  </si>
  <si>
    <t>44325</t>
  </si>
  <si>
    <t>DSP56311VF15 CI SMD</t>
  </si>
  <si>
    <t>44213</t>
  </si>
  <si>
    <t>DSP56311VF150 CI SMD</t>
  </si>
  <si>
    <t>42904</t>
  </si>
  <si>
    <t>DSP56311VF1501K34A CI SMD</t>
  </si>
  <si>
    <t>29593</t>
  </si>
  <si>
    <t>DSP56F801FA60E CI SMD TQFP</t>
  </si>
  <si>
    <t>29591</t>
  </si>
  <si>
    <t>DSP56F801FA80E CI SMD TQFP</t>
  </si>
  <si>
    <t>52347</t>
  </si>
  <si>
    <t>DSP56F8038U80 CI SMD</t>
  </si>
  <si>
    <t>52243</t>
  </si>
  <si>
    <t>DSP56F807PY80E CI SMD</t>
  </si>
  <si>
    <t>47449</t>
  </si>
  <si>
    <t>47933</t>
  </si>
  <si>
    <t>DSPIC30F4011-30I/PT CI SMD</t>
  </si>
  <si>
    <t>45978</t>
  </si>
  <si>
    <t>DSPIC33FJ128GP306-I/PT CI SMD</t>
  </si>
  <si>
    <t>36035</t>
  </si>
  <si>
    <t>DSPIC33FJ32MC204-E/PT CI SMD FQP44</t>
  </si>
  <si>
    <t>08738</t>
  </si>
  <si>
    <t>E01A67AB CI SMD</t>
  </si>
  <si>
    <t>48219</t>
  </si>
  <si>
    <t>ECE5018-NN CI SMD</t>
  </si>
  <si>
    <t>SMSC</t>
  </si>
  <si>
    <t>51682</t>
  </si>
  <si>
    <t>EGLXT6234QC CI SMD</t>
  </si>
  <si>
    <t>47827</t>
  </si>
  <si>
    <t>EL1503ACM CI SMD</t>
  </si>
  <si>
    <t>59334</t>
  </si>
  <si>
    <t>EL2141 CI SMD SOIC8</t>
  </si>
  <si>
    <t>59401</t>
  </si>
  <si>
    <t>EL2142CS CI SMD</t>
  </si>
  <si>
    <t>01339</t>
  </si>
  <si>
    <t>EL2244CS CI SMD SOIC8</t>
  </si>
  <si>
    <t>43812</t>
  </si>
  <si>
    <t>EM4095 CI SMD</t>
  </si>
  <si>
    <t>14079</t>
  </si>
  <si>
    <t>EM636165TS-6 CI SMD</t>
  </si>
  <si>
    <t>ETRONTECH</t>
  </si>
  <si>
    <t>04012</t>
  </si>
  <si>
    <t>EM636165TS-8 CI SMD</t>
  </si>
  <si>
    <t>60455</t>
  </si>
  <si>
    <t>EM6819F6-B300 CI SMD</t>
  </si>
  <si>
    <t>03921</t>
  </si>
  <si>
    <t>EMC1043 5 ACZL CI SMD</t>
  </si>
  <si>
    <t>03101</t>
  </si>
  <si>
    <t>EMC1402 CI SOIC8</t>
  </si>
  <si>
    <t>03967</t>
  </si>
  <si>
    <t>EMC2102 DZK CI SMD</t>
  </si>
  <si>
    <t>04652</t>
  </si>
  <si>
    <t>EN5038B CI SMD</t>
  </si>
  <si>
    <t>MPX</t>
  </si>
  <si>
    <t>47441</t>
  </si>
  <si>
    <t>EP1K10TC144-3 CI SMD</t>
  </si>
  <si>
    <t>58860</t>
  </si>
  <si>
    <t>EP2C8F256C8N CI SMD</t>
  </si>
  <si>
    <t>11883</t>
  </si>
  <si>
    <t>EP910-25ILC CI PLCC</t>
  </si>
  <si>
    <t>41690</t>
  </si>
  <si>
    <t>EPF10K10ATC100-3 CI SMD</t>
  </si>
  <si>
    <t>00390</t>
  </si>
  <si>
    <t>EPF10K20TC144-4 CI SMD TQFP-144</t>
  </si>
  <si>
    <t>25856</t>
  </si>
  <si>
    <t>EPF10K20TC144-4N CI SMD TQFP-144</t>
  </si>
  <si>
    <t>25838</t>
  </si>
  <si>
    <t>EPF10K20TI144-4 CI SMD TQFP-144</t>
  </si>
  <si>
    <t>14345</t>
  </si>
  <si>
    <t>EPF10K30AQC240-2 CI SMD</t>
  </si>
  <si>
    <t>43751</t>
  </si>
  <si>
    <t>EPF10K50SFC484-2X CI SMD</t>
  </si>
  <si>
    <t>45372</t>
  </si>
  <si>
    <t>EPF6024AQC208-2 CI SMD</t>
  </si>
  <si>
    <t>07492</t>
  </si>
  <si>
    <t>EPF8452AQC 160 4 CI SMD</t>
  </si>
  <si>
    <t>59941</t>
  </si>
  <si>
    <t>EPM240T100CSN CI SMD</t>
  </si>
  <si>
    <t>47452</t>
  </si>
  <si>
    <t>EPM3032ATC44-7 CI SMD</t>
  </si>
  <si>
    <t>29616</t>
  </si>
  <si>
    <t>EPM3032ATC44-7N CI SMD</t>
  </si>
  <si>
    <t>19507</t>
  </si>
  <si>
    <t>EPM3064ATC 100-10 SMD</t>
  </si>
  <si>
    <t>41691</t>
  </si>
  <si>
    <t>EPM3064ATC100-10 CI SMD</t>
  </si>
  <si>
    <t>40372</t>
  </si>
  <si>
    <t>EPM3064ATC100-7 CI SMD</t>
  </si>
  <si>
    <t>29592</t>
  </si>
  <si>
    <t>EPM3128ATC100-10N CI SMD</t>
  </si>
  <si>
    <t>34864</t>
  </si>
  <si>
    <t>EPM570T100-C5N CI SMD</t>
  </si>
  <si>
    <t>10130</t>
  </si>
  <si>
    <t>EPM7032LC44-12 CI PLCC</t>
  </si>
  <si>
    <t>20569</t>
  </si>
  <si>
    <t>EPM7032LC44-15 CI PLCC</t>
  </si>
  <si>
    <t>20092</t>
  </si>
  <si>
    <t>EPM7032LC44-15T CI PLCC</t>
  </si>
  <si>
    <t>10120</t>
  </si>
  <si>
    <t>EPM7032LC44-7 CI PLCC</t>
  </si>
  <si>
    <t>08303</t>
  </si>
  <si>
    <t>EPM7032SLC44-10 CI PLCC</t>
  </si>
  <si>
    <t>03013</t>
  </si>
  <si>
    <t>EPM7032STC44-10 CI SMD</t>
  </si>
  <si>
    <t>03312</t>
  </si>
  <si>
    <t>EPM7064-100-10 CI SMD</t>
  </si>
  <si>
    <t>20582</t>
  </si>
  <si>
    <t>EPM7064LC44-10 CI PLCC</t>
  </si>
  <si>
    <t>59869</t>
  </si>
  <si>
    <t>EPM7064LC68-12 CI PLCC</t>
  </si>
  <si>
    <t>14004</t>
  </si>
  <si>
    <t>EPM7064LC84-10 CI PLCC</t>
  </si>
  <si>
    <t>27677</t>
  </si>
  <si>
    <t>EPM7064LC84-12 CI PLCC 84PINOS</t>
  </si>
  <si>
    <t>27094</t>
  </si>
  <si>
    <t>EPM7064STC100-10 CI SMD</t>
  </si>
  <si>
    <t>18414</t>
  </si>
  <si>
    <t>EPM7096LC84-12 CI PLCC</t>
  </si>
  <si>
    <t>20680</t>
  </si>
  <si>
    <t>EPM7096LC84-15 CI PLCC</t>
  </si>
  <si>
    <t>23716</t>
  </si>
  <si>
    <t>EPM7128ELC84-10 CI PLCC</t>
  </si>
  <si>
    <t>10252</t>
  </si>
  <si>
    <t>EPM7128ELC84-12 CI PLCC</t>
  </si>
  <si>
    <t>23873</t>
  </si>
  <si>
    <t>EPM7128ELC84-20 CI PLCC</t>
  </si>
  <si>
    <t>43143</t>
  </si>
  <si>
    <t>EPM7128SLC84-15 CI PLCC</t>
  </si>
  <si>
    <t>09167</t>
  </si>
  <si>
    <t>EPM7128SLC84-7 CI PLCC</t>
  </si>
  <si>
    <t>02923</t>
  </si>
  <si>
    <t>EPM7128SQI100-10 CI SMD</t>
  </si>
  <si>
    <t>47474</t>
  </si>
  <si>
    <t>EPM7128STC100-15N CI SMD</t>
  </si>
  <si>
    <t>04130</t>
  </si>
  <si>
    <t>EPM7160ELC84-12 CI PLCC</t>
  </si>
  <si>
    <t>15367</t>
  </si>
  <si>
    <t>EPM7160ELC84-20 CI PLCC</t>
  </si>
  <si>
    <t>54407</t>
  </si>
  <si>
    <t>ES108AGBG-6E-E CI SMD</t>
  </si>
  <si>
    <t>ELPIDA</t>
  </si>
  <si>
    <t>23457</t>
  </si>
  <si>
    <t>ES1869F CI SMD</t>
  </si>
  <si>
    <t>ESS</t>
  </si>
  <si>
    <t>00425</t>
  </si>
  <si>
    <t>ES1918S CI SMD</t>
  </si>
  <si>
    <t>20769</t>
  </si>
  <si>
    <t>ES1989S CI SMD</t>
  </si>
  <si>
    <t>18201</t>
  </si>
  <si>
    <t>ES6629FF CI SMD</t>
  </si>
  <si>
    <t>59961</t>
  </si>
  <si>
    <t>ESDA6V1SC5 CI SMD</t>
  </si>
  <si>
    <t>00139</t>
  </si>
  <si>
    <t>ET6000LABS CI SMD</t>
  </si>
  <si>
    <t>TSENG</t>
  </si>
  <si>
    <t>02908</t>
  </si>
  <si>
    <t>ETC5057D / H013 CI SMD</t>
  </si>
  <si>
    <t>49672</t>
  </si>
  <si>
    <t>EZ80L92AZ050SG CI SMD</t>
  </si>
  <si>
    <t>47810</t>
  </si>
  <si>
    <t>F2116TE20V CI SMD</t>
  </si>
  <si>
    <t>03023</t>
  </si>
  <si>
    <t>F741843CGGU CI SMD</t>
  </si>
  <si>
    <t>09897</t>
  </si>
  <si>
    <t>FAN1086-M2,5 REGULADOR D2PACK SMD</t>
  </si>
  <si>
    <t>41007</t>
  </si>
  <si>
    <t>FAN1616AS33X CI SMD</t>
  </si>
  <si>
    <t>03886</t>
  </si>
  <si>
    <t>FAN1655MX CI SMD</t>
  </si>
  <si>
    <t>47024</t>
  </si>
  <si>
    <t>FAN2500S-33X CI SMD</t>
  </si>
  <si>
    <t>03605</t>
  </si>
  <si>
    <t>FAN6220AMX CI SOIC8</t>
  </si>
  <si>
    <t>40606</t>
  </si>
  <si>
    <t>FAN6520AMX CI SMD</t>
  </si>
  <si>
    <t>51708</t>
  </si>
  <si>
    <t>FAN6862RTV CI SMD</t>
  </si>
  <si>
    <t>38910</t>
  </si>
  <si>
    <t>FAN6862RTY CI SMD</t>
  </si>
  <si>
    <t>33532</t>
  </si>
  <si>
    <t>FAN6961SZS CI SMD SOIC8</t>
  </si>
  <si>
    <t>45600</t>
  </si>
  <si>
    <t>FAN7563DT CI SMD</t>
  </si>
  <si>
    <t>28155</t>
  </si>
  <si>
    <t>FAN8303MX CI SMD SOIC8</t>
  </si>
  <si>
    <t>08211</t>
  </si>
  <si>
    <t>FDC37C665GT CI SMD</t>
  </si>
  <si>
    <t>05250</t>
  </si>
  <si>
    <t>FDC6326L CI SMD 6PINOS</t>
  </si>
  <si>
    <t>54257</t>
  </si>
  <si>
    <t>FDG313N CI SMD</t>
  </si>
  <si>
    <t>03830</t>
  </si>
  <si>
    <t>FDS4410 CI SMD SOIC8</t>
  </si>
  <si>
    <t>17963</t>
  </si>
  <si>
    <t>FDS4435 CI SMD SOIC8</t>
  </si>
  <si>
    <t>03405</t>
  </si>
  <si>
    <t>FDS4501H CI SMD SOIC8</t>
  </si>
  <si>
    <t>53962</t>
  </si>
  <si>
    <t>FDS4953 CI SMD</t>
  </si>
  <si>
    <t>44331</t>
  </si>
  <si>
    <t>FDS6675BR CI SMD</t>
  </si>
  <si>
    <t>47837</t>
  </si>
  <si>
    <t>FDS6690AS CI SMD</t>
  </si>
  <si>
    <t>15644</t>
  </si>
  <si>
    <t>FDS6912A CI SMD SOIC8</t>
  </si>
  <si>
    <t>56434</t>
  </si>
  <si>
    <t>FDS8958A CI SMD SOIC8</t>
  </si>
  <si>
    <t>40315</t>
  </si>
  <si>
    <t>FDS8984 CI SMD</t>
  </si>
  <si>
    <t>47292</t>
  </si>
  <si>
    <t>FL032PIF CI SMD</t>
  </si>
  <si>
    <t>57201</t>
  </si>
  <si>
    <t>FL7730MY CI</t>
  </si>
  <si>
    <t>54296</t>
  </si>
  <si>
    <t>FM24CL04-GRT CI SMD</t>
  </si>
  <si>
    <t>RAMTRON</t>
  </si>
  <si>
    <t>47775</t>
  </si>
  <si>
    <t>FM25L04G CI SMD</t>
  </si>
  <si>
    <t>52435</t>
  </si>
  <si>
    <t>FM25L16-G CI SMD</t>
  </si>
  <si>
    <t>41679</t>
  </si>
  <si>
    <t>FM93C46AM8 CI SMD</t>
  </si>
  <si>
    <t>51718</t>
  </si>
  <si>
    <t>41003</t>
  </si>
  <si>
    <t>FOD814SD CI SMD</t>
  </si>
  <si>
    <t>59698</t>
  </si>
  <si>
    <t>FODM8801 CI SMD</t>
  </si>
  <si>
    <t>44342</t>
  </si>
  <si>
    <t>FPF2000-SC70-5 CI SMD</t>
  </si>
  <si>
    <t>38759</t>
  </si>
  <si>
    <t>FPS6600D CI SMD (1BA000101GP)</t>
  </si>
  <si>
    <t>20427</t>
  </si>
  <si>
    <t>FS6322-05 CI SMD</t>
  </si>
  <si>
    <t>51724</t>
  </si>
  <si>
    <t>FSA3157P6X CI SMD</t>
  </si>
  <si>
    <t>57262</t>
  </si>
  <si>
    <t>FSD200 CI SMD</t>
  </si>
  <si>
    <t>43852</t>
  </si>
  <si>
    <t>FSD6035AL CI SMD</t>
  </si>
  <si>
    <t>23373</t>
  </si>
  <si>
    <t>FSI3125 CI SMD</t>
  </si>
  <si>
    <t>07112</t>
  </si>
  <si>
    <t>FT232BM CI SMD</t>
  </si>
  <si>
    <t>FTDI</t>
  </si>
  <si>
    <t>40368</t>
  </si>
  <si>
    <t>FT8U245AM CI SMD</t>
  </si>
  <si>
    <t>16956</t>
  </si>
  <si>
    <t>FW82371EB CI SMD</t>
  </si>
  <si>
    <t>12615</t>
  </si>
  <si>
    <t>FW82443ZX66 CI SMD</t>
  </si>
  <si>
    <t>47974</t>
  </si>
  <si>
    <t>FW82801AA BGA CI SMD</t>
  </si>
  <si>
    <t>08685</t>
  </si>
  <si>
    <t>FW82801AA CI SMD</t>
  </si>
  <si>
    <t>16910</t>
  </si>
  <si>
    <t>FW82801BA CI SMD</t>
  </si>
  <si>
    <t>49828</t>
  </si>
  <si>
    <t>FWIXP420BB CI SMD BGA</t>
  </si>
  <si>
    <t>03104</t>
  </si>
  <si>
    <t>FX609LH CI PLCC</t>
  </si>
  <si>
    <t>03467</t>
  </si>
  <si>
    <t>FX631D5 CI SMD</t>
  </si>
  <si>
    <t>59414</t>
  </si>
  <si>
    <t>FXS60IF1-02-A1-QF1-2 CI SMD</t>
  </si>
  <si>
    <t>41256</t>
  </si>
  <si>
    <t>G1084T43UF CI SMD DPACK</t>
  </si>
  <si>
    <t>GMT</t>
  </si>
  <si>
    <t>48163</t>
  </si>
  <si>
    <t>G528P1UF CI SMD</t>
  </si>
  <si>
    <t>39685</t>
  </si>
  <si>
    <t>G528P1UF CI SMD SOP08</t>
  </si>
  <si>
    <t>GLOBAL MIXED TECHNOLOGY</t>
  </si>
  <si>
    <t>05652</t>
  </si>
  <si>
    <t>G545B2P8U CI SMD TSOP8</t>
  </si>
  <si>
    <t>03802</t>
  </si>
  <si>
    <t>G577BR91V CI SMD</t>
  </si>
  <si>
    <t>MT</t>
  </si>
  <si>
    <t>03686</t>
  </si>
  <si>
    <t>47853</t>
  </si>
  <si>
    <t>G920AT24U CI SMD</t>
  </si>
  <si>
    <t>48167</t>
  </si>
  <si>
    <t>G993 CI SMD</t>
  </si>
  <si>
    <t>45759</t>
  </si>
  <si>
    <t>G993P1UF CI SMD</t>
  </si>
  <si>
    <t>42694</t>
  </si>
  <si>
    <t>GAL16V8D-15QJ CI PLCC</t>
  </si>
  <si>
    <t>21950</t>
  </si>
  <si>
    <t>21937</t>
  </si>
  <si>
    <t>GAL16V8D-25QJ CI PLCC</t>
  </si>
  <si>
    <t>22373</t>
  </si>
  <si>
    <t>GAL16V8D7LJ CI PLCC</t>
  </si>
  <si>
    <t>11875</t>
  </si>
  <si>
    <t>GAL26CV12B15J CI PLCC</t>
  </si>
  <si>
    <t>14363</t>
  </si>
  <si>
    <t>GAL3DF782 CI SMD MINI SOT893</t>
  </si>
  <si>
    <t>05061</t>
  </si>
  <si>
    <t>GD75232DBR CI SMD SOP20</t>
  </si>
  <si>
    <t>49880</t>
  </si>
  <si>
    <t>GL032N90FFIS2 CI SMD</t>
  </si>
  <si>
    <t>01863</t>
  </si>
  <si>
    <t>GL3203 (AMI9503AKD6721 503) CI SMD</t>
  </si>
  <si>
    <t>53960</t>
  </si>
  <si>
    <t>GL852G LQFP-48 CI SMD</t>
  </si>
  <si>
    <t>48534</t>
  </si>
  <si>
    <t>GLT4160L16P-45TC645 CI SMD</t>
  </si>
  <si>
    <t>40378</t>
  </si>
  <si>
    <t>GLT440L16-40TC CI SMD</t>
  </si>
  <si>
    <t>GL</t>
  </si>
  <si>
    <t>60549</t>
  </si>
  <si>
    <t>GM2621-LF CI SMD</t>
  </si>
  <si>
    <t>08711</t>
  </si>
  <si>
    <t>GM71C17403C CI SMD SOJ24</t>
  </si>
  <si>
    <t>07183</t>
  </si>
  <si>
    <t>GM71C4260CJ-60 CI PLCC</t>
  </si>
  <si>
    <t>23529</t>
  </si>
  <si>
    <t>GMS34112RA174 CI SMD</t>
  </si>
  <si>
    <t>23525</t>
  </si>
  <si>
    <t>GMS34112TDK CI SMD</t>
  </si>
  <si>
    <t>38763</t>
  </si>
  <si>
    <t>GR8030CG CI SMD SOT23-6</t>
  </si>
  <si>
    <t>41230</t>
  </si>
  <si>
    <t>GS1084LDF CI SMD DPACK</t>
  </si>
  <si>
    <t>54655</t>
  </si>
  <si>
    <t>GS3137-DB-TBZ CI SMD</t>
  </si>
  <si>
    <t>54614</t>
  </si>
  <si>
    <t>KANTHAL</t>
  </si>
  <si>
    <t>21919</t>
  </si>
  <si>
    <t>GS3771-174-001H DIODO SMD</t>
  </si>
  <si>
    <t>59422</t>
  </si>
  <si>
    <t>GS7066-174 CI SMD</t>
  </si>
  <si>
    <t>59423</t>
  </si>
  <si>
    <t>GT3180-01-A CI SMD</t>
  </si>
  <si>
    <t>13745</t>
  </si>
  <si>
    <t>GT3180-01A DIODO SMD</t>
  </si>
  <si>
    <t>08770</t>
  </si>
  <si>
    <t>GVT7164D32Q-6 CI SMD</t>
  </si>
  <si>
    <t>GALVANTECH</t>
  </si>
  <si>
    <t>54370</t>
  </si>
  <si>
    <t>GX1-266P-85-1,8 CI SMD</t>
  </si>
  <si>
    <t>38913</t>
  </si>
  <si>
    <t>H11AV1 FOTO ACOPLADOR SMD</t>
  </si>
  <si>
    <t>22242</t>
  </si>
  <si>
    <t>H11B1 FOTO ACOPLADOR SMD</t>
  </si>
  <si>
    <t>01593</t>
  </si>
  <si>
    <t>H11D1 FOTO ACOPLADOR</t>
  </si>
  <si>
    <t>02910</t>
  </si>
  <si>
    <t>H11D1-SD FOTO ACOPLADOR SMD</t>
  </si>
  <si>
    <t>46700</t>
  </si>
  <si>
    <t>H11L1 FOTO ACOPLADOR SMD</t>
  </si>
  <si>
    <t>59355</t>
  </si>
  <si>
    <t>H5007NL CI SMD</t>
  </si>
  <si>
    <t>PULSE</t>
  </si>
  <si>
    <t>04787</t>
  </si>
  <si>
    <t>H6061V25 CI SMD</t>
  </si>
  <si>
    <t>21373</t>
  </si>
  <si>
    <t>HA9P5112 CI SMD</t>
  </si>
  <si>
    <t>24240</t>
  </si>
  <si>
    <t>HCNW4502 CI SMD</t>
  </si>
  <si>
    <t>AGILENT</t>
  </si>
  <si>
    <t>35992</t>
  </si>
  <si>
    <t>54715</t>
  </si>
  <si>
    <t>HCPL0600R2 FOTO ACOPLADOR SMD</t>
  </si>
  <si>
    <t>59029</t>
  </si>
  <si>
    <t>HCPL0601 FOTO ACOPLADOR SMD</t>
  </si>
  <si>
    <t>51423</t>
  </si>
  <si>
    <t>HCPL0631-000E FOTO ACOPLADOR SMD</t>
  </si>
  <si>
    <t>01729</t>
  </si>
  <si>
    <t>HCPL0701 FOTO ACOPLADOR SMD SOIC8</t>
  </si>
  <si>
    <t>20493</t>
  </si>
  <si>
    <t>HCPL16J CI SMD</t>
  </si>
  <si>
    <t>33230</t>
  </si>
  <si>
    <t>HCPL314J FOTO ACOPLADOR SMD</t>
  </si>
  <si>
    <t>43776</t>
  </si>
  <si>
    <t>HCPL900J CI SMD</t>
  </si>
  <si>
    <t>40966</t>
  </si>
  <si>
    <t>HCS300T/SN CI SMD</t>
  </si>
  <si>
    <t>56164</t>
  </si>
  <si>
    <t>HCS301T/SN CI SMD</t>
  </si>
  <si>
    <t>54764</t>
  </si>
  <si>
    <t>HCS301T-I/SN CI SMD</t>
  </si>
  <si>
    <t>02885</t>
  </si>
  <si>
    <t>HD614121HA39 CI SMD QFP44-A</t>
  </si>
  <si>
    <t>22580</t>
  </si>
  <si>
    <t>HD64180ZCP-6X CI PLCC</t>
  </si>
  <si>
    <t>08734</t>
  </si>
  <si>
    <t>HG73C258HFV CI SMD</t>
  </si>
  <si>
    <t>46276</t>
  </si>
  <si>
    <t>HI3515RBC CI CHIP</t>
  </si>
  <si>
    <t>HI</t>
  </si>
  <si>
    <t>02226</t>
  </si>
  <si>
    <t>HIP6301VCB T CI SMD SOIC20</t>
  </si>
  <si>
    <t>13343</t>
  </si>
  <si>
    <t>HIP6601BCBT CI SMD</t>
  </si>
  <si>
    <t>60445</t>
  </si>
  <si>
    <t>HM62256AFP-10T CI SMD</t>
  </si>
  <si>
    <t>24341</t>
  </si>
  <si>
    <t>HM628128DLFP-5SLT CI SMD</t>
  </si>
  <si>
    <t>53998</t>
  </si>
  <si>
    <t>HM628515-7 CI SMD</t>
  </si>
  <si>
    <t>38764</t>
  </si>
  <si>
    <t>HMA121C FOTOACOPLADOR CI SMD</t>
  </si>
  <si>
    <t>48394</t>
  </si>
  <si>
    <t>HMC1022 CI SMD</t>
  </si>
  <si>
    <t>HONEYWELL</t>
  </si>
  <si>
    <t>43424</t>
  </si>
  <si>
    <t>HMC399MS CI SMD</t>
  </si>
  <si>
    <t>44713</t>
  </si>
  <si>
    <t>HMC413QS16GTR CI SMD</t>
  </si>
  <si>
    <t>43284</t>
  </si>
  <si>
    <t>HPC46400EV-20 CI PLCC</t>
  </si>
  <si>
    <t>59368</t>
  </si>
  <si>
    <t>HSDL-3602-007 CI SMD</t>
  </si>
  <si>
    <t>03160</t>
  </si>
  <si>
    <t>HSP43168JC 33 CI PLCC</t>
  </si>
  <si>
    <t>55262</t>
  </si>
  <si>
    <t>HSP43216JC 52 CI PLCC</t>
  </si>
  <si>
    <t>51810</t>
  </si>
  <si>
    <t>HT12E CI SMD</t>
  </si>
  <si>
    <t>29796</t>
  </si>
  <si>
    <t>HT1381 CI SMD</t>
  </si>
  <si>
    <t>36119</t>
  </si>
  <si>
    <t>HT46R23 CI SMD</t>
  </si>
  <si>
    <t>41022</t>
  </si>
  <si>
    <t>HT46R23 CI SMD SOIC28</t>
  </si>
  <si>
    <t>36110</t>
  </si>
  <si>
    <t>HT48R06A-1 CI SMD</t>
  </si>
  <si>
    <t>06111</t>
  </si>
  <si>
    <t>HT6012 CI SMD SOIC20</t>
  </si>
  <si>
    <t>45181</t>
  </si>
  <si>
    <t>HT6026 CI SMD</t>
  </si>
  <si>
    <t>44881</t>
  </si>
  <si>
    <t>HT7044A-1 CI SMD</t>
  </si>
  <si>
    <t>43462</t>
  </si>
  <si>
    <t>HT7130-1 CI SMD SOT89</t>
  </si>
  <si>
    <t>50232</t>
  </si>
  <si>
    <t>HT7333A CI SMD</t>
  </si>
  <si>
    <t>49274</t>
  </si>
  <si>
    <t>HT7610B CI SMD</t>
  </si>
  <si>
    <t>36113</t>
  </si>
  <si>
    <t>HT9170D CI SMD</t>
  </si>
  <si>
    <t>47214</t>
  </si>
  <si>
    <t>36107</t>
  </si>
  <si>
    <t>HT9172 CI SMD</t>
  </si>
  <si>
    <t>03885</t>
  </si>
  <si>
    <t>HT9200A CI SMD SOIC8</t>
  </si>
  <si>
    <t>40069</t>
  </si>
  <si>
    <t>HT9274 CI SMD</t>
  </si>
  <si>
    <t>49760</t>
  </si>
  <si>
    <t>HTSH5601ETK DIODO SMD</t>
  </si>
  <si>
    <t>58995</t>
  </si>
  <si>
    <t>HVLED815PFTR CI SMD</t>
  </si>
  <si>
    <t>56981</t>
  </si>
  <si>
    <t>HWD4863 CI SMD</t>
  </si>
  <si>
    <t>06941</t>
  </si>
  <si>
    <t>HY57V1616-10DTC CI SMD</t>
  </si>
  <si>
    <t>21834</t>
  </si>
  <si>
    <t>HY57V161610DTC7DR CI SMD</t>
  </si>
  <si>
    <t>18559</t>
  </si>
  <si>
    <t>HY57V641620H6 CI SMD</t>
  </si>
  <si>
    <t>05242</t>
  </si>
  <si>
    <t>HY57V641620HGT7DR CI SMD</t>
  </si>
  <si>
    <t>10696</t>
  </si>
  <si>
    <t>HY5DU561622ETP J CI SMD</t>
  </si>
  <si>
    <t>58863</t>
  </si>
  <si>
    <t>HY5DU561622FTP-S CI SMD</t>
  </si>
  <si>
    <t>54401</t>
  </si>
  <si>
    <t>HY5PS121621CFP-Y5 CI SMD</t>
  </si>
  <si>
    <t>NNNIX</t>
  </si>
  <si>
    <t>03016</t>
  </si>
  <si>
    <t>HY5RS12325BFP-14 CI SMD</t>
  </si>
  <si>
    <t>11620</t>
  </si>
  <si>
    <t>HY628100BLLG-70 CI SMD</t>
  </si>
  <si>
    <t>55151</t>
  </si>
  <si>
    <t>HYB5117800BSJ-50 CI SMD</t>
  </si>
  <si>
    <t>40379</t>
  </si>
  <si>
    <t>IC0400K-778-BF CI SMD</t>
  </si>
  <si>
    <t>59533</t>
  </si>
  <si>
    <t>ICE2AS01G CI SMD</t>
  </si>
  <si>
    <t>45118</t>
  </si>
  <si>
    <t>ICL3221ECA CI SMD</t>
  </si>
  <si>
    <t>51949</t>
  </si>
  <si>
    <t>ICL3224CAZ CI SMD</t>
  </si>
  <si>
    <t>51941</t>
  </si>
  <si>
    <t>ICL3224EIAZ CI SMD</t>
  </si>
  <si>
    <t>37486</t>
  </si>
  <si>
    <t>ICL3225EIAZ-T CI SMD</t>
  </si>
  <si>
    <t>54365</t>
  </si>
  <si>
    <t>ICL3232IBZ-T CI SMD</t>
  </si>
  <si>
    <t>01513</t>
  </si>
  <si>
    <t>ICL3238EIAZ CI SMD SSOP28</t>
  </si>
  <si>
    <t>44812</t>
  </si>
  <si>
    <t>ICL3243EIAZ-T CI SMD</t>
  </si>
  <si>
    <t>36003</t>
  </si>
  <si>
    <t>ICL7612DCBA CI SMD</t>
  </si>
  <si>
    <t>30594</t>
  </si>
  <si>
    <t>ICL7662EBA CI SMD</t>
  </si>
  <si>
    <t>07684</t>
  </si>
  <si>
    <t>ICS552R01 CI SMD SOP20</t>
  </si>
  <si>
    <t>03583</t>
  </si>
  <si>
    <t>ICS951418CGLFT CI SMD</t>
  </si>
  <si>
    <t>03520</t>
  </si>
  <si>
    <t>ICS951462AGLT CI SMD</t>
  </si>
  <si>
    <t>08152</t>
  </si>
  <si>
    <t>ICS953008BFLFT CI SMD</t>
  </si>
  <si>
    <t>12864</t>
  </si>
  <si>
    <t>ICS953009AFLF CI SMD</t>
  </si>
  <si>
    <t>03573</t>
  </si>
  <si>
    <t>ICS954128AFLFT CI SMD</t>
  </si>
  <si>
    <t>08562</t>
  </si>
  <si>
    <t>ICS9LPR363DGLFT CI SMD</t>
  </si>
  <si>
    <t>04646</t>
  </si>
  <si>
    <t>ICS9P936AFLF CI SMD</t>
  </si>
  <si>
    <t>44356</t>
  </si>
  <si>
    <t>ICS9UMS9001 CI SMD</t>
  </si>
  <si>
    <t>45870</t>
  </si>
  <si>
    <t>IDT71256SA20YG CI SMD SOP20</t>
  </si>
  <si>
    <t>13887</t>
  </si>
  <si>
    <t>IDT71256SA20YGI CI SMD SOP20</t>
  </si>
  <si>
    <t>22085</t>
  </si>
  <si>
    <t>IDT71256SA-25Y CI SOJ</t>
  </si>
  <si>
    <t>54531</t>
  </si>
  <si>
    <t>IDT71V016 CI SMD</t>
  </si>
  <si>
    <t>01477</t>
  </si>
  <si>
    <t>IDT82V3012PVG CI SMD</t>
  </si>
  <si>
    <t>03568</t>
  </si>
  <si>
    <t>IDTCV174CPVG8 CI SMD</t>
  </si>
  <si>
    <t>03924</t>
  </si>
  <si>
    <t>IICS9LPRS355BGLFT CI SMD</t>
  </si>
  <si>
    <t>59417</t>
  </si>
  <si>
    <t>IKF6850-AO-2B1-2 CI SMD</t>
  </si>
  <si>
    <t>17320</t>
  </si>
  <si>
    <t>IL206A-T CI SMD SOIC8</t>
  </si>
  <si>
    <t>47803</t>
  </si>
  <si>
    <t>IL2418D CI SMD</t>
  </si>
  <si>
    <t>56166</t>
  </si>
  <si>
    <t>IL2533ADW CI SMD</t>
  </si>
  <si>
    <t>47716</t>
  </si>
  <si>
    <t>IL258D CI SMD</t>
  </si>
  <si>
    <t>54499</t>
  </si>
  <si>
    <t>IL2904DT CI SMD</t>
  </si>
  <si>
    <t>47802</t>
  </si>
  <si>
    <t>IL33091D CI SMD</t>
  </si>
  <si>
    <t>51705</t>
  </si>
  <si>
    <t>IL422 FOTO ACOPLADOR SMD</t>
  </si>
  <si>
    <t>46305</t>
  </si>
  <si>
    <t>IL91214AD CI SMD</t>
  </si>
  <si>
    <t>01630</t>
  </si>
  <si>
    <t>ILD207 CI SMD SOIC8</t>
  </si>
  <si>
    <t>04102</t>
  </si>
  <si>
    <t>ILD2X007 CI SMD</t>
  </si>
  <si>
    <t>49588</t>
  </si>
  <si>
    <t>ILD621 FOTO ACOPLADOR SMD</t>
  </si>
  <si>
    <t>60608</t>
  </si>
  <si>
    <t>IMX5 CI SMD</t>
  </si>
  <si>
    <t>46800</t>
  </si>
  <si>
    <t>INA138NA/250 CI SMD</t>
  </si>
  <si>
    <t>13630</t>
  </si>
  <si>
    <t>INA2128V CI SMD</t>
  </si>
  <si>
    <t>59419</t>
  </si>
  <si>
    <t>IP175D CI SMD</t>
  </si>
  <si>
    <t>13844</t>
  </si>
  <si>
    <t>IR2010STR CI.SMD SOIC16</t>
  </si>
  <si>
    <t>57928</t>
  </si>
  <si>
    <t>IR2127S CI SMD</t>
  </si>
  <si>
    <t>45721</t>
  </si>
  <si>
    <t>IR2184S-TRPBF CI SMD</t>
  </si>
  <si>
    <t>49763</t>
  </si>
  <si>
    <t>IR4427S CI SMD</t>
  </si>
  <si>
    <t>11917</t>
  </si>
  <si>
    <t>IR4427S-TR CI SMD SOIC8</t>
  </si>
  <si>
    <t>08774</t>
  </si>
  <si>
    <t>IRF7341TRPBF CI SMD CI SOIC8</t>
  </si>
  <si>
    <t>08797</t>
  </si>
  <si>
    <t>IRF7468TRPBF CI SMD SOIC8</t>
  </si>
  <si>
    <t>47435</t>
  </si>
  <si>
    <t>IRS2092 CI SMD</t>
  </si>
  <si>
    <t>09039</t>
  </si>
  <si>
    <t>IS41C44052-60JI CI SMD</t>
  </si>
  <si>
    <t>40366</t>
  </si>
  <si>
    <t>IS41LV16100B-50TLI CI SMD</t>
  </si>
  <si>
    <t>40466</t>
  </si>
  <si>
    <t>IS41LV16100B-60TLI CI SMD</t>
  </si>
  <si>
    <t>54263</t>
  </si>
  <si>
    <t>IS43DR16640A-25BLI CI SMD</t>
  </si>
  <si>
    <t>42281</t>
  </si>
  <si>
    <t>IS61C256AH-12J CI SMD</t>
  </si>
  <si>
    <t>51639</t>
  </si>
  <si>
    <t>IS61LV12816L-10TL CI SMD</t>
  </si>
  <si>
    <t>59416</t>
  </si>
  <si>
    <t>IS61LV256-15T CI SMD</t>
  </si>
  <si>
    <t>47454</t>
  </si>
  <si>
    <t>IS62C1024-70T CI SMD</t>
  </si>
  <si>
    <t>52415</t>
  </si>
  <si>
    <t>IS62C256AL-25ULI CI SMD</t>
  </si>
  <si>
    <t>44363</t>
  </si>
  <si>
    <t>ISL4241EIRZ CI SMD</t>
  </si>
  <si>
    <t>03539</t>
  </si>
  <si>
    <t>ISL6226CRZ T CI SMD</t>
  </si>
  <si>
    <t>03110</t>
  </si>
  <si>
    <t>ISL6227CAZ CI SMD SSOP28</t>
  </si>
  <si>
    <t>03491</t>
  </si>
  <si>
    <t>ISL6236IRZATR CI SMD</t>
  </si>
  <si>
    <t>40555</t>
  </si>
  <si>
    <t>ISL6251AHAZ-T CI SMD</t>
  </si>
  <si>
    <t>47663</t>
  </si>
  <si>
    <t>46363</t>
  </si>
  <si>
    <t>ISL6251AHNZ CI SMD</t>
  </si>
  <si>
    <t>03646</t>
  </si>
  <si>
    <t>ISL6265HRTZ T CI SMD</t>
  </si>
  <si>
    <t>40247</t>
  </si>
  <si>
    <t>ISL6269ACRZ-T CI SMD</t>
  </si>
  <si>
    <t>03486</t>
  </si>
  <si>
    <t>ISL6312CRZ-T CI SMD</t>
  </si>
  <si>
    <t>03612</t>
  </si>
  <si>
    <t>ISL6548ACRZA T CI SMD</t>
  </si>
  <si>
    <t>04639</t>
  </si>
  <si>
    <t>ISL6556BCR T CI SMD</t>
  </si>
  <si>
    <t>03912</t>
  </si>
  <si>
    <t>ISL6612ACBZ T CI SMD SOIC8</t>
  </si>
  <si>
    <t>03793</t>
  </si>
  <si>
    <t>ISL6614CRZAT CI SMD</t>
  </si>
  <si>
    <t>59297</t>
  </si>
  <si>
    <t>ISP1520BD CI SMD</t>
  </si>
  <si>
    <t>54678</t>
  </si>
  <si>
    <t>ISP1520BDGA CI SMD</t>
  </si>
  <si>
    <t>08167</t>
  </si>
  <si>
    <t>ISPLSI2032 80LT44 CI SMD</t>
  </si>
  <si>
    <t>47812</t>
  </si>
  <si>
    <t>ISPLSI2128VE CI SMD</t>
  </si>
  <si>
    <t>59498</t>
  </si>
  <si>
    <t>IT800DY1AIL CI SMD</t>
  </si>
  <si>
    <t>YITRAN</t>
  </si>
  <si>
    <t>03696</t>
  </si>
  <si>
    <t>IT8282M CY L CI SMD SOP16</t>
  </si>
  <si>
    <t>24172</t>
  </si>
  <si>
    <t>IT8661F CI SMD</t>
  </si>
  <si>
    <t>24168</t>
  </si>
  <si>
    <t>IT8705F CI SMD PQFP128P</t>
  </si>
  <si>
    <t>00808</t>
  </si>
  <si>
    <t>IT8712F-A CI SMD</t>
  </si>
  <si>
    <t>04196</t>
  </si>
  <si>
    <t>IT8716F S CI SMD PQFP128</t>
  </si>
  <si>
    <t>00809</t>
  </si>
  <si>
    <t>IT8718F S CI SMD</t>
  </si>
  <si>
    <t>59146</t>
  </si>
  <si>
    <t>ITA6V5B1RL CI SMD</t>
  </si>
  <si>
    <t>48412</t>
  </si>
  <si>
    <t>IXDD609SIA CI SMD</t>
  </si>
  <si>
    <t>IXYS</t>
  </si>
  <si>
    <t>60331</t>
  </si>
  <si>
    <t>JLCE2110HDC SLASS CI SMD</t>
  </si>
  <si>
    <t>51765</t>
  </si>
  <si>
    <t>JYM-28HT SMD MINI CIRCUITO</t>
  </si>
  <si>
    <t>08708</t>
  </si>
  <si>
    <t>K4E151612D-TL CI SMD</t>
  </si>
  <si>
    <t>18387</t>
  </si>
  <si>
    <t>K4F151611D-JC60 CI PLCC SOJ</t>
  </si>
  <si>
    <t>01094</t>
  </si>
  <si>
    <t>K4F170411D FC60 CI SMD</t>
  </si>
  <si>
    <t>09708</t>
  </si>
  <si>
    <t>K4F410411D-BC60 CI SMD</t>
  </si>
  <si>
    <t>23641</t>
  </si>
  <si>
    <t>K4S161622D-TC70 CI SMD</t>
  </si>
  <si>
    <t>01455</t>
  </si>
  <si>
    <t>K4S281632F TI75 CI SMD</t>
  </si>
  <si>
    <t>56936</t>
  </si>
  <si>
    <t>K4S281632K UC60 CI SMD</t>
  </si>
  <si>
    <t>01468</t>
  </si>
  <si>
    <t>K4S511632D UC75 CI SMD</t>
  </si>
  <si>
    <t>08808</t>
  </si>
  <si>
    <t>K4S511632D-UC75 CI SMD</t>
  </si>
  <si>
    <t>43425</t>
  </si>
  <si>
    <t>K4S641632H-TC70 CI SMD</t>
  </si>
  <si>
    <t>08807</t>
  </si>
  <si>
    <t>K4S641632K-UC60CI SMD</t>
  </si>
  <si>
    <t>46157</t>
  </si>
  <si>
    <t>K4T51163QJ-BCE7 CI SMD</t>
  </si>
  <si>
    <t>08555</t>
  </si>
  <si>
    <t>K4X51163PC CI SMD BGA</t>
  </si>
  <si>
    <t>01834</t>
  </si>
  <si>
    <t>K4X51163PC FGCA CI SMD</t>
  </si>
  <si>
    <t>08576</t>
  </si>
  <si>
    <t>K5416CBBK 70B CI SMD BGA</t>
  </si>
  <si>
    <t>08061</t>
  </si>
  <si>
    <t>K6R1016V1C-TC12 CI SMD 44PINOS</t>
  </si>
  <si>
    <t>48291</t>
  </si>
  <si>
    <t>K6R4008V1C-JC12 CI SMD</t>
  </si>
  <si>
    <t>55410</t>
  </si>
  <si>
    <t>K6T0808C1D-GB70 CI SMD</t>
  </si>
  <si>
    <t>45737</t>
  </si>
  <si>
    <t>K6T1008C2C-GF-70 CI SMD</t>
  </si>
  <si>
    <t>35216</t>
  </si>
  <si>
    <t>K6T1008C2E-GB-55 CI SMD</t>
  </si>
  <si>
    <t>15333</t>
  </si>
  <si>
    <t>K6T1008CZE-GB-70 CI SMD</t>
  </si>
  <si>
    <t>44521</t>
  </si>
  <si>
    <t>K6T4008C1B-GB-70 CI SMD</t>
  </si>
  <si>
    <t>53981</t>
  </si>
  <si>
    <t>K6T4008V1C CI SMD</t>
  </si>
  <si>
    <t>54209</t>
  </si>
  <si>
    <t>K6X4008T1F-GF-70 CI SMD</t>
  </si>
  <si>
    <t>46102</t>
  </si>
  <si>
    <t>K6X8008T2B-TF70 CI SMD</t>
  </si>
  <si>
    <t>41980</t>
  </si>
  <si>
    <t>K6X8016T3B-TF55 CI SMD</t>
  </si>
  <si>
    <t>56900</t>
  </si>
  <si>
    <t>K9F2G08U0M CI SMD</t>
  </si>
  <si>
    <t>40077</t>
  </si>
  <si>
    <t>KA78RH33RTM CI SMD</t>
  </si>
  <si>
    <t>23495</t>
  </si>
  <si>
    <t>KA8510CQ CI SMD</t>
  </si>
  <si>
    <t>09782</t>
  </si>
  <si>
    <t>KA9258D CI SMD</t>
  </si>
  <si>
    <t>03627</t>
  </si>
  <si>
    <t>KB3920QFBO CI SMD</t>
  </si>
  <si>
    <t>ENE</t>
  </si>
  <si>
    <t>47932</t>
  </si>
  <si>
    <t>KB925QF CI SMD</t>
  </si>
  <si>
    <t>03518</t>
  </si>
  <si>
    <t>KB926QFB1 CI SMD</t>
  </si>
  <si>
    <t>36060</t>
  </si>
  <si>
    <t>KC56F8013VFAE CI SMD</t>
  </si>
  <si>
    <t>54908</t>
  </si>
  <si>
    <t>KDS2801C-1 CI SMD</t>
  </si>
  <si>
    <t>36048</t>
  </si>
  <si>
    <t>KF33BD-TR CI SMD SOIC8</t>
  </si>
  <si>
    <t>46330</t>
  </si>
  <si>
    <t>KF50BD REGULADOR SMD DPACK</t>
  </si>
  <si>
    <t>58755</t>
  </si>
  <si>
    <t>KH25L1606EM21-12G CI SMD</t>
  </si>
  <si>
    <t>54409</t>
  </si>
  <si>
    <t>KKA8FFIXF-JFX-25A CI SMD</t>
  </si>
  <si>
    <t>KINGMAX</t>
  </si>
  <si>
    <t>54403</t>
  </si>
  <si>
    <t>KKEA88B4LAUG CI SMD</t>
  </si>
  <si>
    <t>06261</t>
  </si>
  <si>
    <t>KM41C1000J-6 CI SMD</t>
  </si>
  <si>
    <t>04572</t>
  </si>
  <si>
    <t>KM44C1000CT-7 CI PLCC</t>
  </si>
  <si>
    <t>25836</t>
  </si>
  <si>
    <t>KM44C4100CK-6 CI SMD</t>
  </si>
  <si>
    <t>44457</t>
  </si>
  <si>
    <t>KM684000G-7 CI SMD</t>
  </si>
  <si>
    <t>15066</t>
  </si>
  <si>
    <t>KM68512ALG-5 CI SMD</t>
  </si>
  <si>
    <t>24424</t>
  </si>
  <si>
    <t>KS57P21516Q CI SMD</t>
  </si>
  <si>
    <t>24427</t>
  </si>
  <si>
    <t>KS57P2304Q CI SMD</t>
  </si>
  <si>
    <t>54414</t>
  </si>
  <si>
    <t>KS8721BL CI SMD</t>
  </si>
  <si>
    <t>48223</t>
  </si>
  <si>
    <t>KSZ8001L CI SMD</t>
  </si>
  <si>
    <t>37959</t>
  </si>
  <si>
    <t>KSZ8041FTL CI SMD</t>
  </si>
  <si>
    <t>48340</t>
  </si>
  <si>
    <t>KSZ8051RNLI CI SMD</t>
  </si>
  <si>
    <t>40385</t>
  </si>
  <si>
    <t>KSZ8081RNBIATR CI SMD</t>
  </si>
  <si>
    <t>54882</t>
  </si>
  <si>
    <t>KSZ8721BL CI SMD</t>
  </si>
  <si>
    <t>54682</t>
  </si>
  <si>
    <t>KSZ8863MLL CI SMD</t>
  </si>
  <si>
    <t>56285</t>
  </si>
  <si>
    <t>KSZ8864CNXCA CI SMD</t>
  </si>
  <si>
    <t>54599</t>
  </si>
  <si>
    <t>KSZ8895MQ CI SMD</t>
  </si>
  <si>
    <t>51712</t>
  </si>
  <si>
    <t>KSZ8993M CI SMD</t>
  </si>
  <si>
    <t>50102</t>
  </si>
  <si>
    <t>KSZ8997 CI SMD</t>
  </si>
  <si>
    <t>06275</t>
  </si>
  <si>
    <t>KU80386EX-33 CI SMD</t>
  </si>
  <si>
    <t>09052</t>
  </si>
  <si>
    <t>KU82596CA-33 CI SMD</t>
  </si>
  <si>
    <t>53949</t>
  </si>
  <si>
    <t>KV80386EX-25 CI SMD</t>
  </si>
  <si>
    <t>52035</t>
  </si>
  <si>
    <t>L5970D CI SMD</t>
  </si>
  <si>
    <t>24105</t>
  </si>
  <si>
    <t>L5A9193 CI SMD QUADRADA</t>
  </si>
  <si>
    <t>19908</t>
  </si>
  <si>
    <t>L6219D CI PLCC</t>
  </si>
  <si>
    <t>59879</t>
  </si>
  <si>
    <t>L6219L-S24-R CI SMD SOP24</t>
  </si>
  <si>
    <t>59660</t>
  </si>
  <si>
    <t>L6560AD CI SMD</t>
  </si>
  <si>
    <t>49572</t>
  </si>
  <si>
    <t>L6562A CI SMD</t>
  </si>
  <si>
    <t>33599</t>
  </si>
  <si>
    <t>L6562ADTR CI SMD</t>
  </si>
  <si>
    <t>58975</t>
  </si>
  <si>
    <t>L6564DTR CI SMD</t>
  </si>
  <si>
    <t>10988</t>
  </si>
  <si>
    <t>L7585EP2 CI PLCC 44PINOS</t>
  </si>
  <si>
    <t>45346</t>
  </si>
  <si>
    <t>L8202 CI SMD</t>
  </si>
  <si>
    <t>46344</t>
  </si>
  <si>
    <t>L9475 CI SMD</t>
  </si>
  <si>
    <t>15118</t>
  </si>
  <si>
    <t>LA9240 CI SMD</t>
  </si>
  <si>
    <t>18207</t>
  </si>
  <si>
    <t>LA9250 CI SMD</t>
  </si>
  <si>
    <t>58853</t>
  </si>
  <si>
    <t>LAN91C111-NN CI SMD</t>
  </si>
  <si>
    <t>59329</t>
  </si>
  <si>
    <t>LAN9215-MT CI SMD</t>
  </si>
  <si>
    <t>02630</t>
  </si>
  <si>
    <t>LB8108 CI SMD</t>
  </si>
  <si>
    <t>17926</t>
  </si>
  <si>
    <t>LC1AB03530ABAA CI SMD</t>
  </si>
  <si>
    <t>17893</t>
  </si>
  <si>
    <t>LC1AB03910ABAA CI SMD</t>
  </si>
  <si>
    <t>19857</t>
  </si>
  <si>
    <t>LC1AB03958ABAA CI SMD</t>
  </si>
  <si>
    <t>10079</t>
  </si>
  <si>
    <t>LC78601R CI SMD</t>
  </si>
  <si>
    <t>03260</t>
  </si>
  <si>
    <t>LC78602R CI SMD</t>
  </si>
  <si>
    <t>15990</t>
  </si>
  <si>
    <t>LC7861N CI SMD</t>
  </si>
  <si>
    <t>47838</t>
  </si>
  <si>
    <t>LCP1511DR1 CI SMD</t>
  </si>
  <si>
    <t>22801</t>
  </si>
  <si>
    <t>LCP1511DRL/CP151D CI SMD</t>
  </si>
  <si>
    <t>28137</t>
  </si>
  <si>
    <t>LCP1521SRL CI SMD</t>
  </si>
  <si>
    <t>56920</t>
  </si>
  <si>
    <t>LD1117A1-50-AA3A-R CI SMD</t>
  </si>
  <si>
    <t>UNISONIC</t>
  </si>
  <si>
    <t>56921</t>
  </si>
  <si>
    <t>LD1117AG-50-AA3A-R CI SMD</t>
  </si>
  <si>
    <t>21306</t>
  </si>
  <si>
    <t>LD1117DTTR CI SMD DPACK</t>
  </si>
  <si>
    <t>42223</t>
  </si>
  <si>
    <t>LE50ABD-TR CI SMD</t>
  </si>
  <si>
    <t>54011</t>
  </si>
  <si>
    <t>LE82US15EC LGQA</t>
  </si>
  <si>
    <t>56288</t>
  </si>
  <si>
    <t>LE88221DLC CI SMD</t>
  </si>
  <si>
    <t>21816</t>
  </si>
  <si>
    <t>LF18CDT TR CI SMD</t>
  </si>
  <si>
    <t>12158</t>
  </si>
  <si>
    <t>LF25CDT-TR CI SMD</t>
  </si>
  <si>
    <t>05073</t>
  </si>
  <si>
    <t>LF353MX CI SMD</t>
  </si>
  <si>
    <t>54713</t>
  </si>
  <si>
    <t>00580</t>
  </si>
  <si>
    <t>LF412 CI SMD</t>
  </si>
  <si>
    <t>11162</t>
  </si>
  <si>
    <t>LF444CMX CI SMD</t>
  </si>
  <si>
    <t>27968</t>
  </si>
  <si>
    <t>LH1540 CI SMD</t>
  </si>
  <si>
    <t>06876</t>
  </si>
  <si>
    <t>LH5116HN-10 CI SMD</t>
  </si>
  <si>
    <t>39150</t>
  </si>
  <si>
    <t>LK112SM18TR CI SMD SOT23-5L</t>
  </si>
  <si>
    <t>40915</t>
  </si>
  <si>
    <t>LM1084D-ADJTRE1 (AZ1084D-ADJTRE1) CI SMD</t>
  </si>
  <si>
    <t>35974</t>
  </si>
  <si>
    <t>LM1117 (AP1117E33L-13 3,3 CI SMD SOT223</t>
  </si>
  <si>
    <t>35996</t>
  </si>
  <si>
    <t>LM1117 ADJ CI SMD SOT223</t>
  </si>
  <si>
    <t>ARTSCHIP</t>
  </si>
  <si>
    <t>44355</t>
  </si>
  <si>
    <t>LM1117(AMS1117) CI SMD SOT223</t>
  </si>
  <si>
    <t>40907</t>
  </si>
  <si>
    <t>LM1117-1,2 (AMS1117-1,2) CI SMD</t>
  </si>
  <si>
    <t>41246</t>
  </si>
  <si>
    <t>LM1117-1,2V CI SMD SOT223</t>
  </si>
  <si>
    <t>41258</t>
  </si>
  <si>
    <t>LM1117-18 CI SMD SOT223</t>
  </si>
  <si>
    <t>41255</t>
  </si>
  <si>
    <t>LM1117-25 CI SMD SOT223</t>
  </si>
  <si>
    <t>40905</t>
  </si>
  <si>
    <t>LM1117-25CX (AS1117-25CX) CI SMD</t>
  </si>
  <si>
    <t>45317</t>
  </si>
  <si>
    <t>LM1117-3,3 CI SMD SOT223</t>
  </si>
  <si>
    <t>41234</t>
  </si>
  <si>
    <t>LM1117-33 CI SMD SOT223</t>
  </si>
  <si>
    <t>40911</t>
  </si>
  <si>
    <t>LM1117-33CX (BL1117-33CX) CI SMD</t>
  </si>
  <si>
    <t>40920</t>
  </si>
  <si>
    <t>LM1117-33CX (LD1117-33CX) CI SMD</t>
  </si>
  <si>
    <t>41264</t>
  </si>
  <si>
    <t>LM1117-33CX CI SMD SOT223</t>
  </si>
  <si>
    <t>A1 SEMI</t>
  </si>
  <si>
    <t>41259</t>
  </si>
  <si>
    <t>45486</t>
  </si>
  <si>
    <t>LM1117-33IDCY CI SMD SOT223</t>
  </si>
  <si>
    <t>41228</t>
  </si>
  <si>
    <t>LM1117-50CX CI SMD SOT223</t>
  </si>
  <si>
    <t>40916</t>
  </si>
  <si>
    <t>LM1117-ADCX (AS1117-ADCX) CI SMD</t>
  </si>
  <si>
    <t>40922</t>
  </si>
  <si>
    <t>LM1117-ADX (AS1117ADX) CI SMD</t>
  </si>
  <si>
    <t>41232</t>
  </si>
  <si>
    <t>LM1117-ADX CI SMD SOT223</t>
  </si>
  <si>
    <t>41247</t>
  </si>
  <si>
    <t>LM1117AG-ADJ-A CI SMD SOT223</t>
  </si>
  <si>
    <t>41240</t>
  </si>
  <si>
    <t>LM1117C-12CX CI SMD SOT223</t>
  </si>
  <si>
    <t>40927</t>
  </si>
  <si>
    <t>LM1117CB25 (CW1117CB25) CI SMD</t>
  </si>
  <si>
    <t>40912</t>
  </si>
  <si>
    <t>LM1117CB33 (CW1117CB33) CI SMD</t>
  </si>
  <si>
    <t>41260</t>
  </si>
  <si>
    <t>LM1117CLTR-33 CI SMD SOT223</t>
  </si>
  <si>
    <t>41248</t>
  </si>
  <si>
    <t>LM1117-CX CI SMD SOT223</t>
  </si>
  <si>
    <t>35998</t>
  </si>
  <si>
    <t>LM1117D 5.0 CI SMD DPACK</t>
  </si>
  <si>
    <t>35995</t>
  </si>
  <si>
    <t>LM1117D ADJ CI SMD DPACK</t>
  </si>
  <si>
    <t>40924</t>
  </si>
  <si>
    <t>LM1117D18G-13 (AP1117D18G-13) CI SMD</t>
  </si>
  <si>
    <t>41245</t>
  </si>
  <si>
    <t>LM1117D18G-13 CI SMD DPACK</t>
  </si>
  <si>
    <t>43668</t>
  </si>
  <si>
    <t>LM1117D18L-13 (AP1117D18L-13) CI SMD</t>
  </si>
  <si>
    <t>41254</t>
  </si>
  <si>
    <t>LM1117D-3,3 TRE1 CI SMD DPACK</t>
  </si>
  <si>
    <t>40919</t>
  </si>
  <si>
    <t>LM1117D-3,3TRE1 (AZ1117D-3,3TRE1) CI SMD</t>
  </si>
  <si>
    <t>41229</t>
  </si>
  <si>
    <t>LM1117D33G-13 CI SMD DPACK</t>
  </si>
  <si>
    <t>40925</t>
  </si>
  <si>
    <t>LM1117D33G-13-20 (AP1117D33G-13-20) CI SMD</t>
  </si>
  <si>
    <t>40904</t>
  </si>
  <si>
    <t>LM1117D33L-13 (AP1117D33L-13) CI SMD</t>
  </si>
  <si>
    <t>40909</t>
  </si>
  <si>
    <t>LM1117E25G-13 (AP1117E25G-13) CI SMD</t>
  </si>
  <si>
    <t>41250</t>
  </si>
  <si>
    <t>LM1117E25G-13 CI SMD SOT223</t>
  </si>
  <si>
    <t>40926</t>
  </si>
  <si>
    <t>LM1117E33G-13 (AP1117E33G-13) CI SMD</t>
  </si>
  <si>
    <t>40906</t>
  </si>
  <si>
    <t>LM1117EG-13 (AP1117EG-13) CI SMD</t>
  </si>
  <si>
    <t>41231</t>
  </si>
  <si>
    <t>LM1117EG-13 CI SMD SOT223</t>
  </si>
  <si>
    <t>41226</t>
  </si>
  <si>
    <t>LM1117EL-13 CI SMD SOT223</t>
  </si>
  <si>
    <t>40913</t>
  </si>
  <si>
    <t>LM1117H-1,2TRE1 (AZ1117H-1,2TRE1) CI SMD</t>
  </si>
  <si>
    <t>41262</t>
  </si>
  <si>
    <t>LM1117H-1,5 TRE1 CI SMD SOT223</t>
  </si>
  <si>
    <t>41235</t>
  </si>
  <si>
    <t>LM1117H-1.2TRE1 CI SMD SOT223</t>
  </si>
  <si>
    <t>41269</t>
  </si>
  <si>
    <t>LM1117H-2,5 TRE CI SMD SOT223</t>
  </si>
  <si>
    <t>41263</t>
  </si>
  <si>
    <t>LM1117H-3,3 TRE1 CI SMD SOT223</t>
  </si>
  <si>
    <t>40918</t>
  </si>
  <si>
    <t>LM1117H-3,3TRE1 (AZ1117H-3,3TRE1) CI SMD</t>
  </si>
  <si>
    <t>41239</t>
  </si>
  <si>
    <t>LM1117H-ADJ TRE1 CI SMD SOT223</t>
  </si>
  <si>
    <t>40914</t>
  </si>
  <si>
    <t>LM1117H-ADJTRE1 (AZ1117H-ADJTRE1) CI SMD</t>
  </si>
  <si>
    <t>41268</t>
  </si>
  <si>
    <t>LM1117L/TR-HF CI SMD SOT223</t>
  </si>
  <si>
    <t>40908</t>
  </si>
  <si>
    <t>LM1117L-1,2TR-HF (AS1117L-1,2TR-HF) CI SMD</t>
  </si>
  <si>
    <t>41253</t>
  </si>
  <si>
    <t>LM1117L-1,8/TR-HF CI SMD SOT223</t>
  </si>
  <si>
    <t>41233</t>
  </si>
  <si>
    <t>LM1117L-1.2/TR-HF CI SMD SOT223</t>
  </si>
  <si>
    <t>41251</t>
  </si>
  <si>
    <t>LM1117L-2,5/TR-HF CI SMD SOT223</t>
  </si>
  <si>
    <t>41270</t>
  </si>
  <si>
    <t>LM1117L-3,3/TR-HF CI SMD</t>
  </si>
  <si>
    <t>41237</t>
  </si>
  <si>
    <t>LM1117L-3,3/TR-HF CI SMD SOT223</t>
  </si>
  <si>
    <t>40910</t>
  </si>
  <si>
    <t>LM1117L-TR-HF (AS1117L-TR-HF) CI SMD</t>
  </si>
  <si>
    <t>05237</t>
  </si>
  <si>
    <t>LM1117MPX 2.5 CI SMD SOT223</t>
  </si>
  <si>
    <t>59691</t>
  </si>
  <si>
    <t>LM1117MPX ADJ CI SMD</t>
  </si>
  <si>
    <t>41244</t>
  </si>
  <si>
    <t>LM1117R/TR-HF CI SMD DPACK</t>
  </si>
  <si>
    <t>35997</t>
  </si>
  <si>
    <t>LM1117RS 1,2 CI SMD DPACK</t>
  </si>
  <si>
    <t>41227</t>
  </si>
  <si>
    <t>LM1122EG-13 CI SMD SOT223</t>
  </si>
  <si>
    <t>07806</t>
  </si>
  <si>
    <t>LM1458MX CI SMD</t>
  </si>
  <si>
    <t>13784</t>
  </si>
  <si>
    <t>LM1877MX9 CI SMD SOIC14</t>
  </si>
  <si>
    <t>37247</t>
  </si>
  <si>
    <t>LM20W87F CI SENSOR SMD</t>
  </si>
  <si>
    <t>49552</t>
  </si>
  <si>
    <t>LM217LD13TR CI SMD</t>
  </si>
  <si>
    <t>45899</t>
  </si>
  <si>
    <t>LM22676 ADJ CI SMD</t>
  </si>
  <si>
    <t>19058</t>
  </si>
  <si>
    <t>LM2331V1.2 CI SMD</t>
  </si>
  <si>
    <t>06220</t>
  </si>
  <si>
    <t>LM239DR CI SMD</t>
  </si>
  <si>
    <t>23323</t>
  </si>
  <si>
    <t>LM239DR2 CI SMD</t>
  </si>
  <si>
    <t>36034</t>
  </si>
  <si>
    <t>LM239PT CI SMD TSSOP14</t>
  </si>
  <si>
    <t>09186</t>
  </si>
  <si>
    <t>LM2574DW ADJ CI SMD</t>
  </si>
  <si>
    <t>44810</t>
  </si>
  <si>
    <t>LM2574MX-3,3 CI SMD</t>
  </si>
  <si>
    <t>06690</t>
  </si>
  <si>
    <t>LM2575HVS 12 CI SMD</t>
  </si>
  <si>
    <t>13692</t>
  </si>
  <si>
    <t>LM2575HVS ADJ CI SMD D2PACK</t>
  </si>
  <si>
    <t>49767</t>
  </si>
  <si>
    <t>LM2575S 12 CI SMD</t>
  </si>
  <si>
    <t>39368</t>
  </si>
  <si>
    <t>LM2576HVSX ADJ CI SMD</t>
  </si>
  <si>
    <t>43738</t>
  </si>
  <si>
    <t>LM2576S 5.0 CI SMD TO263</t>
  </si>
  <si>
    <t>48434</t>
  </si>
  <si>
    <t>LM2576S ADJ CI SMD</t>
  </si>
  <si>
    <t>48430</t>
  </si>
  <si>
    <t>LM2576S-12 CI SMD</t>
  </si>
  <si>
    <t>50257</t>
  </si>
  <si>
    <t>LM2576S-3.3 CI SMD</t>
  </si>
  <si>
    <t>54084</t>
  </si>
  <si>
    <t>LM2576SX ADJ CI SMD TO263</t>
  </si>
  <si>
    <t>55542</t>
  </si>
  <si>
    <t>LM2576SX-ADJ SMD</t>
  </si>
  <si>
    <t>27475</t>
  </si>
  <si>
    <t>LM2585SX ADJ CI SMD</t>
  </si>
  <si>
    <t>55695</t>
  </si>
  <si>
    <t>LM258ADJ CI SMD SOIC8</t>
  </si>
  <si>
    <t>39222</t>
  </si>
  <si>
    <t>LM258D CI SMD</t>
  </si>
  <si>
    <t>23004</t>
  </si>
  <si>
    <t>LM258DMR2G CI SMD</t>
  </si>
  <si>
    <t>27624</t>
  </si>
  <si>
    <t>LM2594MX 3,3 CI SMD SOIC8</t>
  </si>
  <si>
    <t>25083</t>
  </si>
  <si>
    <t>LM2596SX 5.0 CI SMD</t>
  </si>
  <si>
    <t>59328</t>
  </si>
  <si>
    <t>LM2611 CI SMD</t>
  </si>
  <si>
    <t>15275</t>
  </si>
  <si>
    <t>LM2636MX CI SMD SOIC20</t>
  </si>
  <si>
    <t>01526</t>
  </si>
  <si>
    <t>LM2642MTC CI SMD</t>
  </si>
  <si>
    <t>47779</t>
  </si>
  <si>
    <t>LM2670S-ADJ CI SMD</t>
  </si>
  <si>
    <t>50081</t>
  </si>
  <si>
    <t>LM2672M-5.0 CI SMD</t>
  </si>
  <si>
    <t>00172</t>
  </si>
  <si>
    <t>LM2675M 3.3 CI SMD</t>
  </si>
  <si>
    <t>56476</t>
  </si>
  <si>
    <t>LM2675M 5.0 CI SMD</t>
  </si>
  <si>
    <t>33610</t>
  </si>
  <si>
    <t>LM2675MX 5.0 CI SMD</t>
  </si>
  <si>
    <t>47246</t>
  </si>
  <si>
    <t>27477</t>
  </si>
  <si>
    <t>LM2675MX ADJ CI SMD SOIC8</t>
  </si>
  <si>
    <t>45124</t>
  </si>
  <si>
    <t>LM2676S 3.3 CI SMD</t>
  </si>
  <si>
    <t>50271</t>
  </si>
  <si>
    <t>LM2676S-3.3 CI SMD</t>
  </si>
  <si>
    <t>44084</t>
  </si>
  <si>
    <t>LM2676SD 3.3 CI SMD</t>
  </si>
  <si>
    <t>50150</t>
  </si>
  <si>
    <t>LM2678S-3.3 CI SMD</t>
  </si>
  <si>
    <t>50148</t>
  </si>
  <si>
    <t>LM2678S-5.0 CI SMD</t>
  </si>
  <si>
    <t>50288</t>
  </si>
  <si>
    <t>LM2679SX-5,0 CI SMD</t>
  </si>
  <si>
    <t>59376</t>
  </si>
  <si>
    <t>LM2698 CI SMD</t>
  </si>
  <si>
    <t>42008</t>
  </si>
  <si>
    <t>LM2703MF-ADJ CI SMD</t>
  </si>
  <si>
    <t>44344</t>
  </si>
  <si>
    <t>LM2731Y CI SMD</t>
  </si>
  <si>
    <t>22635</t>
  </si>
  <si>
    <t>LM2750LDX 5.0 CI SMD</t>
  </si>
  <si>
    <t>46277</t>
  </si>
  <si>
    <t>LM2754M-ADJ CI SMD</t>
  </si>
  <si>
    <t>52472</t>
  </si>
  <si>
    <t>LM2766M6 CI SMD</t>
  </si>
  <si>
    <t>54670</t>
  </si>
  <si>
    <t>LM2832XSD CI SMD</t>
  </si>
  <si>
    <t>16507</t>
  </si>
  <si>
    <t>LM285 CI SMD SOIC8</t>
  </si>
  <si>
    <t>59473</t>
  </si>
  <si>
    <t>LM285DR-1-2 CI SMD</t>
  </si>
  <si>
    <t>46041</t>
  </si>
  <si>
    <t>LM2902D CI SMD</t>
  </si>
  <si>
    <t>59204</t>
  </si>
  <si>
    <t>LM2903 CI SMD</t>
  </si>
  <si>
    <t>54135</t>
  </si>
  <si>
    <t>LM2903D CI SMD</t>
  </si>
  <si>
    <t>59510</t>
  </si>
  <si>
    <t>LM2903DR2G CI SMD</t>
  </si>
  <si>
    <t>49549</t>
  </si>
  <si>
    <t>LM2903DT CI SMD</t>
  </si>
  <si>
    <t>59144</t>
  </si>
  <si>
    <t>LM2904DT CI SMD</t>
  </si>
  <si>
    <t>50036</t>
  </si>
  <si>
    <t>LM2904MX CI SMD</t>
  </si>
  <si>
    <t>42141</t>
  </si>
  <si>
    <t>LM2917M CI SMD</t>
  </si>
  <si>
    <t>46285</t>
  </si>
  <si>
    <t>LM2931AD-5.0R2G CI SMD</t>
  </si>
  <si>
    <t>54282</t>
  </si>
  <si>
    <t>LM2936M-5 CI SMD</t>
  </si>
  <si>
    <t>44472</t>
  </si>
  <si>
    <t>LM2936MP-5.0 CI SMD</t>
  </si>
  <si>
    <t>38924</t>
  </si>
  <si>
    <t>LM2937IMP 2,5 CI SMD</t>
  </si>
  <si>
    <t>40353</t>
  </si>
  <si>
    <t>LM2937IMP 3.3 CI SMD</t>
  </si>
  <si>
    <t>23243</t>
  </si>
  <si>
    <t>LM301ADR 2 CI SMD</t>
  </si>
  <si>
    <t>15704</t>
  </si>
  <si>
    <t>LM3046M CI SMD</t>
  </si>
  <si>
    <t>60371</t>
  </si>
  <si>
    <t>LM311 CI SMD</t>
  </si>
  <si>
    <t>25649</t>
  </si>
  <si>
    <t>LM311DT CI SMD</t>
  </si>
  <si>
    <t>43265</t>
  </si>
  <si>
    <t>60382</t>
  </si>
  <si>
    <t>LM311MX CI SMD</t>
  </si>
  <si>
    <t>53937</t>
  </si>
  <si>
    <t>32685</t>
  </si>
  <si>
    <t>LM317MDCYR CI SOT223</t>
  </si>
  <si>
    <t>55903</t>
  </si>
  <si>
    <t>LM317MDT CI SMD</t>
  </si>
  <si>
    <t>44254</t>
  </si>
  <si>
    <t>LM317MDT-TR CI SMD</t>
  </si>
  <si>
    <t>48711</t>
  </si>
  <si>
    <t>LM324 CI SMD</t>
  </si>
  <si>
    <t>48367</t>
  </si>
  <si>
    <t>60755</t>
  </si>
  <si>
    <t>LM3243TMX CI SMD</t>
  </si>
  <si>
    <t>41617</t>
  </si>
  <si>
    <t>LM324D CI SMD</t>
  </si>
  <si>
    <t>53213</t>
  </si>
  <si>
    <t>LM324DG SMD</t>
  </si>
  <si>
    <t>17071</t>
  </si>
  <si>
    <t>LM324DR CI SMD</t>
  </si>
  <si>
    <t>44408</t>
  </si>
  <si>
    <t>13206</t>
  </si>
  <si>
    <t>LM324DR2G CI SMD</t>
  </si>
  <si>
    <t>45218</t>
  </si>
  <si>
    <t>24726</t>
  </si>
  <si>
    <t>LM324DT CI SMD</t>
  </si>
  <si>
    <t>44843</t>
  </si>
  <si>
    <t>60187</t>
  </si>
  <si>
    <t>39681</t>
  </si>
  <si>
    <t>49949</t>
  </si>
  <si>
    <t>30036</t>
  </si>
  <si>
    <t>LM324DT CI SMD SOIC14</t>
  </si>
  <si>
    <t>32726</t>
  </si>
  <si>
    <t>LM324M (AS324MTR-E1) CI SMD SOIC14</t>
  </si>
  <si>
    <t>28441</t>
  </si>
  <si>
    <t>LM324M CI SMD SOIC14</t>
  </si>
  <si>
    <t>56806</t>
  </si>
  <si>
    <t>LM324M-E1 CI SMD</t>
  </si>
  <si>
    <t>54716</t>
  </si>
  <si>
    <t>LM324MX CI SMD</t>
  </si>
  <si>
    <t>41498</t>
  </si>
  <si>
    <t>LM334MX CI SMD</t>
  </si>
  <si>
    <t>49864</t>
  </si>
  <si>
    <t>LM339CDR CI SMD</t>
  </si>
  <si>
    <t>56827</t>
  </si>
  <si>
    <t>LM339DG CI SMD</t>
  </si>
  <si>
    <t>56165</t>
  </si>
  <si>
    <t>LM339DR2G CI SMD</t>
  </si>
  <si>
    <t>38963</t>
  </si>
  <si>
    <t>LM339MX CI SMD</t>
  </si>
  <si>
    <t>01267</t>
  </si>
  <si>
    <t>LM339MX CI SMD SOIC14</t>
  </si>
  <si>
    <t>44897</t>
  </si>
  <si>
    <t>LM3404MAX CI SMD</t>
  </si>
  <si>
    <t>49620</t>
  </si>
  <si>
    <t>LM3478MM CI SMD</t>
  </si>
  <si>
    <t>52329</t>
  </si>
  <si>
    <t>45873</t>
  </si>
  <si>
    <t>LM3480IM3X-3,3 CI SMD</t>
  </si>
  <si>
    <t>47218</t>
  </si>
  <si>
    <t>LM3481MM CI SMD</t>
  </si>
  <si>
    <t>40248</t>
  </si>
  <si>
    <t>LM3488MM CI SMD</t>
  </si>
  <si>
    <t>43728</t>
  </si>
  <si>
    <t>LM351 CI SMD</t>
  </si>
  <si>
    <t>07457</t>
  </si>
  <si>
    <t>LM3544MX2 CI SMD SOIC16</t>
  </si>
  <si>
    <t>42377</t>
  </si>
  <si>
    <t>LM358 CI SMD</t>
  </si>
  <si>
    <t>28918</t>
  </si>
  <si>
    <t>40535</t>
  </si>
  <si>
    <t>LM358D (IL358D) CI SMD</t>
  </si>
  <si>
    <t>25970</t>
  </si>
  <si>
    <t>LM358DR CI SMD</t>
  </si>
  <si>
    <t>33782</t>
  </si>
  <si>
    <t>LM358DR CI SMD SOIC8</t>
  </si>
  <si>
    <t>47583</t>
  </si>
  <si>
    <t>LM358DR2G CI SMD</t>
  </si>
  <si>
    <t>37474</t>
  </si>
  <si>
    <t>LM358DR2G CI SMD SOIC8</t>
  </si>
  <si>
    <t>33783</t>
  </si>
  <si>
    <t>LM358DT CI SMD SOIC8</t>
  </si>
  <si>
    <t>47199</t>
  </si>
  <si>
    <t>LM3668D-4550 CI SMD</t>
  </si>
  <si>
    <t>47203</t>
  </si>
  <si>
    <t>LM3668SD-4550 CI SMD</t>
  </si>
  <si>
    <t>56284</t>
  </si>
  <si>
    <t>LM3671MFX-ADJ CI SMD</t>
  </si>
  <si>
    <t>19801</t>
  </si>
  <si>
    <t>LM3722IM5 4.63 CI SMD</t>
  </si>
  <si>
    <t>42003</t>
  </si>
  <si>
    <t>LM3722IM5-4.63 CI SMD</t>
  </si>
  <si>
    <t>46124</t>
  </si>
  <si>
    <t>LM385 CI SMD</t>
  </si>
  <si>
    <t>24191</t>
  </si>
  <si>
    <t>LM385BD 2.5R2 CI SMD</t>
  </si>
  <si>
    <t>54495</t>
  </si>
  <si>
    <t>LM385BM CI SMD</t>
  </si>
  <si>
    <t>40393</t>
  </si>
  <si>
    <t>LM385BPWR-2.5 CI SMD</t>
  </si>
  <si>
    <t>59209</t>
  </si>
  <si>
    <t>LM385M3X-2,5 CI SMD</t>
  </si>
  <si>
    <t>00787</t>
  </si>
  <si>
    <t>LM3900M CI SMD</t>
  </si>
  <si>
    <t>08573</t>
  </si>
  <si>
    <t>LM392M CI SMD SOI8</t>
  </si>
  <si>
    <t>41503</t>
  </si>
  <si>
    <t>LM392MX CI SMD</t>
  </si>
  <si>
    <t>28944</t>
  </si>
  <si>
    <t>LM393 CI SMD</t>
  </si>
  <si>
    <t>45749</t>
  </si>
  <si>
    <t>LM393 CI SMD SOIC8</t>
  </si>
  <si>
    <t>13413</t>
  </si>
  <si>
    <t>LM393ADR CI SMD</t>
  </si>
  <si>
    <t>60483</t>
  </si>
  <si>
    <t>LM393D CI SMD</t>
  </si>
  <si>
    <t>51808</t>
  </si>
  <si>
    <t>LM393DR2G CI SMD SOIC8</t>
  </si>
  <si>
    <t>47969</t>
  </si>
  <si>
    <t>LM393DRW CI SMD SOIC8</t>
  </si>
  <si>
    <t>60459</t>
  </si>
  <si>
    <t>LM393M CI SMD</t>
  </si>
  <si>
    <t>46339</t>
  </si>
  <si>
    <t>60485</t>
  </si>
  <si>
    <t>LM393MX CI SMD</t>
  </si>
  <si>
    <t>22395</t>
  </si>
  <si>
    <t>LM393MX CI SMD SOIC8</t>
  </si>
  <si>
    <t>38928</t>
  </si>
  <si>
    <t>LM3940 3,3 (SPX3940AM3 3,3) CI SMD</t>
  </si>
  <si>
    <t>54074</t>
  </si>
  <si>
    <t>LM3940IMP 3,3 CI SMD SOT223</t>
  </si>
  <si>
    <t>39002</t>
  </si>
  <si>
    <t>LM3940IMPX 3,3 CI SMD</t>
  </si>
  <si>
    <t>59722</t>
  </si>
  <si>
    <t>LM3S2110 CI SMD</t>
  </si>
  <si>
    <t>05133</t>
  </si>
  <si>
    <t>LM4040CIM1,2V CI SMD</t>
  </si>
  <si>
    <t>39614</t>
  </si>
  <si>
    <t>LM4040CYM3-2,5TR CI SMD SOT23</t>
  </si>
  <si>
    <t>41810</t>
  </si>
  <si>
    <t>LM431CCM3X CI SMD</t>
  </si>
  <si>
    <t>54398</t>
  </si>
  <si>
    <t>LM4431M3-2,5 CI SMD</t>
  </si>
  <si>
    <t>30464</t>
  </si>
  <si>
    <t>LM4548VH CI SMD</t>
  </si>
  <si>
    <t>07116</t>
  </si>
  <si>
    <t>LM4549AVHX CI SMD</t>
  </si>
  <si>
    <t>50091</t>
  </si>
  <si>
    <t>LM45BIM3 CI SMD</t>
  </si>
  <si>
    <t>40080</t>
  </si>
  <si>
    <t>LM4818MX CI SMD</t>
  </si>
  <si>
    <t>37235</t>
  </si>
  <si>
    <t>LM48410 CI SMD</t>
  </si>
  <si>
    <t>07356</t>
  </si>
  <si>
    <t>LM4880MX CI SMD</t>
  </si>
  <si>
    <t>05103</t>
  </si>
  <si>
    <t>LM4880MX CI SMD SOIC8</t>
  </si>
  <si>
    <t>60505</t>
  </si>
  <si>
    <t>LM5069MM-2/NOPB CI SMD</t>
  </si>
  <si>
    <t>22332</t>
  </si>
  <si>
    <t>LM5070FN/TS5070 CI SMD</t>
  </si>
  <si>
    <t>51739</t>
  </si>
  <si>
    <t>LM50C1M3 CI SMD</t>
  </si>
  <si>
    <t>47053</t>
  </si>
  <si>
    <t>LM555DR (NE555DR) CI SMD</t>
  </si>
  <si>
    <t>04400</t>
  </si>
  <si>
    <t>LM556D / NE556D CI SMD SOIC14</t>
  </si>
  <si>
    <t>08824</t>
  </si>
  <si>
    <t>47806</t>
  </si>
  <si>
    <t>LM556D CI SMD</t>
  </si>
  <si>
    <t>13780</t>
  </si>
  <si>
    <t>LM56MMX CI SMD SOP8</t>
  </si>
  <si>
    <t>52917</t>
  </si>
  <si>
    <t>LM592 CI SMD</t>
  </si>
  <si>
    <t>41845</t>
  </si>
  <si>
    <t>LM60BIM3 CI SMD</t>
  </si>
  <si>
    <t>05160</t>
  </si>
  <si>
    <t>LM616MX CI SMD</t>
  </si>
  <si>
    <t>25075</t>
  </si>
  <si>
    <t>LM741 (UA741CD) CI SMD</t>
  </si>
  <si>
    <t>44941</t>
  </si>
  <si>
    <t>LM747 (UA747) CI SMD</t>
  </si>
  <si>
    <t>51670</t>
  </si>
  <si>
    <t>LM748CD CI SMD</t>
  </si>
  <si>
    <t>11986</t>
  </si>
  <si>
    <t>LM776CDT/UA776 CI SMD</t>
  </si>
  <si>
    <t>45624</t>
  </si>
  <si>
    <t>LM809M3-2.63 CI SMD</t>
  </si>
  <si>
    <t>59536</t>
  </si>
  <si>
    <t>LM809M3-2.93 CI SMD</t>
  </si>
  <si>
    <t>59537</t>
  </si>
  <si>
    <t>LM809M3-3.08 CI SMD</t>
  </si>
  <si>
    <t>45874</t>
  </si>
  <si>
    <t>LM809M3X-2.45 CI SMD</t>
  </si>
  <si>
    <t>40455</t>
  </si>
  <si>
    <t>LM809M3X-2.63/NOPB</t>
  </si>
  <si>
    <t>59937</t>
  </si>
  <si>
    <t>LM95071CIMFX/NOPB CI SMD</t>
  </si>
  <si>
    <t>01281</t>
  </si>
  <si>
    <t>LMC6036IM CI SMD</t>
  </si>
  <si>
    <t>23117</t>
  </si>
  <si>
    <t>LMC64 CI SMD</t>
  </si>
  <si>
    <t>15830</t>
  </si>
  <si>
    <t>LMC6482IMX CI SMD</t>
  </si>
  <si>
    <t>42342</t>
  </si>
  <si>
    <t>LMC7101BXMSTX CI SMD</t>
  </si>
  <si>
    <t>45458</t>
  </si>
  <si>
    <t>LMC7215IM5X CI SMD</t>
  </si>
  <si>
    <t>52471</t>
  </si>
  <si>
    <t>LMP7701MF CI SMD</t>
  </si>
  <si>
    <t>55771</t>
  </si>
  <si>
    <t>LMS8117AMP-3.3/NOPB CI SMD</t>
  </si>
  <si>
    <t>55851</t>
  </si>
  <si>
    <t>LMS8117AMP-3.3V CI SMD</t>
  </si>
  <si>
    <t>49282</t>
  </si>
  <si>
    <t>LMS8117AMP-ADJ CI SMD</t>
  </si>
  <si>
    <t>01769</t>
  </si>
  <si>
    <t>LMSP54JA 193 DIODO SMD</t>
  </si>
  <si>
    <t>MURATA</t>
  </si>
  <si>
    <t>44443</t>
  </si>
  <si>
    <t>LMV321I CI SMD</t>
  </si>
  <si>
    <t>52010</t>
  </si>
  <si>
    <t>LMV324 CI SMD</t>
  </si>
  <si>
    <t>51946</t>
  </si>
  <si>
    <t>LMV324IDR CI SMD</t>
  </si>
  <si>
    <t>51999</t>
  </si>
  <si>
    <t>LMV324MX CI SMD</t>
  </si>
  <si>
    <t>52015</t>
  </si>
  <si>
    <t>51858</t>
  </si>
  <si>
    <t>LMV358AM8X CI SMD SOIC8</t>
  </si>
  <si>
    <t>52023</t>
  </si>
  <si>
    <t>LMV358IDDUR CI SMD</t>
  </si>
  <si>
    <t>54966</t>
  </si>
  <si>
    <t>LMV821M5X CI SMD</t>
  </si>
  <si>
    <t>57691</t>
  </si>
  <si>
    <t>LMV822MX CI SMD</t>
  </si>
  <si>
    <t>19616</t>
  </si>
  <si>
    <t>LMX2335LTWG CI SMD</t>
  </si>
  <si>
    <t>54916</t>
  </si>
  <si>
    <t>LN1134A182MR-G CI SMD</t>
  </si>
  <si>
    <t>11352</t>
  </si>
  <si>
    <t>LNBP15SPTR-STM CI SMD SO10</t>
  </si>
  <si>
    <t>05046</t>
  </si>
  <si>
    <t>LNBP21PD TR CI SMD</t>
  </si>
  <si>
    <t>59515</t>
  </si>
  <si>
    <t>LNK304DN CI SMD</t>
  </si>
  <si>
    <t>54718</t>
  </si>
  <si>
    <t>LNK500GN CI SMD</t>
  </si>
  <si>
    <t>40989</t>
  </si>
  <si>
    <t>LNK562DN-TL CI SMD</t>
  </si>
  <si>
    <t>33538</t>
  </si>
  <si>
    <t>LNK564DN CI SMD</t>
  </si>
  <si>
    <t>33527</t>
  </si>
  <si>
    <t>LNK564DN-TL CI SMD</t>
  </si>
  <si>
    <t>58305</t>
  </si>
  <si>
    <t>LNK616GG CI SMD</t>
  </si>
  <si>
    <t>33528</t>
  </si>
  <si>
    <t>LNK616GG-TL CI SMD</t>
  </si>
  <si>
    <t>59635</t>
  </si>
  <si>
    <t>LNK623DG CI SMD</t>
  </si>
  <si>
    <t>54691</t>
  </si>
  <si>
    <t>LOC110 CI SMD</t>
  </si>
  <si>
    <t>CLARE</t>
  </si>
  <si>
    <t>33540</t>
  </si>
  <si>
    <t>LP2951CM CI SMD SOIC8</t>
  </si>
  <si>
    <t>33541</t>
  </si>
  <si>
    <t>LP2951CMM CI SMD VSSOP8</t>
  </si>
  <si>
    <t>03081</t>
  </si>
  <si>
    <t>LP2951CMX CI SMD SOIC8</t>
  </si>
  <si>
    <t>01333</t>
  </si>
  <si>
    <t>LP2980AIM5 3,3 CI SMD SOT2 5</t>
  </si>
  <si>
    <t>35944</t>
  </si>
  <si>
    <t>LP2980AIM5X-3,8 CI SMD SOT23-5</t>
  </si>
  <si>
    <t>54310</t>
  </si>
  <si>
    <t>LP2980IM5-5.0 CI SMD</t>
  </si>
  <si>
    <t>02979</t>
  </si>
  <si>
    <t>LP2980IM5X-ADJ CI SMD SOT23 5</t>
  </si>
  <si>
    <t>45476</t>
  </si>
  <si>
    <t>LP2985-50DBVR CI SMD</t>
  </si>
  <si>
    <t>49515</t>
  </si>
  <si>
    <t>LP2985AIM5-3.3 CI SMD</t>
  </si>
  <si>
    <t>30675</t>
  </si>
  <si>
    <t>LP2985AIM5-3.3 CI SMD SOT23-5</t>
  </si>
  <si>
    <t>23233</t>
  </si>
  <si>
    <t>LP2986AIM5.0 CI SMD SOIC08</t>
  </si>
  <si>
    <t>52430</t>
  </si>
  <si>
    <t>LP2992IM5-3.3 CI SMD</t>
  </si>
  <si>
    <t>53800</t>
  </si>
  <si>
    <t>LP2995M CI SMD</t>
  </si>
  <si>
    <t>42613</t>
  </si>
  <si>
    <t>LP2996MRX CI SMD</t>
  </si>
  <si>
    <t>04014</t>
  </si>
  <si>
    <t>LP324MX CI SMD</t>
  </si>
  <si>
    <t>47317</t>
  </si>
  <si>
    <t>LP339MX CI SMD</t>
  </si>
  <si>
    <t>47326</t>
  </si>
  <si>
    <t>59874</t>
  </si>
  <si>
    <t>LP3470M5-4,38 CI SMD</t>
  </si>
  <si>
    <t>58752</t>
  </si>
  <si>
    <t>LP3876ESX-ADJ CI SMD</t>
  </si>
  <si>
    <t>45099</t>
  </si>
  <si>
    <t>LP3961EMP-3,3 CI SMD</t>
  </si>
  <si>
    <t>49868</t>
  </si>
  <si>
    <t>LP3965ESX-2,5 CI SMD</t>
  </si>
  <si>
    <t>43827</t>
  </si>
  <si>
    <t>LP3982IMMX-1,8 CI SMD</t>
  </si>
  <si>
    <t>45724</t>
  </si>
  <si>
    <t>LP621024DM-70LLF CI SMD</t>
  </si>
  <si>
    <t>45730</t>
  </si>
  <si>
    <t>LP621024DV-70LLF CI SMD</t>
  </si>
  <si>
    <t>54286</t>
  </si>
  <si>
    <t>LP8340CLD-ADJ CI SMD</t>
  </si>
  <si>
    <t>59913</t>
  </si>
  <si>
    <t>LPC1763FBD100 CI SMD</t>
  </si>
  <si>
    <t>48404</t>
  </si>
  <si>
    <t>LPC1766FBD-100 CI SMD</t>
  </si>
  <si>
    <t>48405</t>
  </si>
  <si>
    <t>LPC1769FBD100 CI SMD</t>
  </si>
  <si>
    <t>39153</t>
  </si>
  <si>
    <t>LPC2103F CI SMD FQP48PINOS</t>
  </si>
  <si>
    <t>49696</t>
  </si>
  <si>
    <t>LPC2103FBD48 CI SMD</t>
  </si>
  <si>
    <t>45991</t>
  </si>
  <si>
    <t>LPC2105B CI SMD</t>
  </si>
  <si>
    <t>45369</t>
  </si>
  <si>
    <t>LPC2146FBD CI SMD</t>
  </si>
  <si>
    <t>45374</t>
  </si>
  <si>
    <t>LPC2210FBD144 CI SMD</t>
  </si>
  <si>
    <t>57786</t>
  </si>
  <si>
    <t>LPC2387FBD100 CI SMD</t>
  </si>
  <si>
    <t>52025</t>
  </si>
  <si>
    <t>LPC2388FBD144 CI SMD</t>
  </si>
  <si>
    <t>45896</t>
  </si>
  <si>
    <t>LPC2468F8D208 CI SMD</t>
  </si>
  <si>
    <t>45345</t>
  </si>
  <si>
    <t>LPC2468FBD208 CI SMD</t>
  </si>
  <si>
    <t>54298</t>
  </si>
  <si>
    <t>LPC2917FBD144 CI SMD</t>
  </si>
  <si>
    <t>07113</t>
  </si>
  <si>
    <t>LPC47B367-NS CI SMD</t>
  </si>
  <si>
    <t>07489</t>
  </si>
  <si>
    <t>LPC47M534 NC CI SMD</t>
  </si>
  <si>
    <t>37482</t>
  </si>
  <si>
    <t>LPC901F CI SMD SOIC8</t>
  </si>
  <si>
    <t>49464</t>
  </si>
  <si>
    <t>LPV358MX CI SMD</t>
  </si>
  <si>
    <t>01864</t>
  </si>
  <si>
    <t>LQFP128T15,7 CI SMD</t>
  </si>
  <si>
    <t>TOPLINE</t>
  </si>
  <si>
    <t>07999</t>
  </si>
  <si>
    <t>LS1240A CI SMD</t>
  </si>
  <si>
    <t>51859</t>
  </si>
  <si>
    <t>LS1240AG CI SMD</t>
  </si>
  <si>
    <t>05011</t>
  </si>
  <si>
    <t>LS204C CI SMD</t>
  </si>
  <si>
    <t>22539</t>
  </si>
  <si>
    <t>LT1009ID CI SMD</t>
  </si>
  <si>
    <t>54295</t>
  </si>
  <si>
    <t>LT1019ACS8-2,5 CI SMD SOIC8</t>
  </si>
  <si>
    <t>MICRO LINEAR</t>
  </si>
  <si>
    <t>52462</t>
  </si>
  <si>
    <t>LT1028CS CI SMD</t>
  </si>
  <si>
    <t>27421</t>
  </si>
  <si>
    <t>LT1028CS8 CI SMD</t>
  </si>
  <si>
    <t>04144</t>
  </si>
  <si>
    <t>LT1054CS8 CI SMD</t>
  </si>
  <si>
    <t>52453</t>
  </si>
  <si>
    <t>LT1055 CI SMD</t>
  </si>
  <si>
    <t>10088</t>
  </si>
  <si>
    <t>LT1081CS CI SMD</t>
  </si>
  <si>
    <t>02864</t>
  </si>
  <si>
    <t>LT1086CM 3,3V CI SMD</t>
  </si>
  <si>
    <t>19100</t>
  </si>
  <si>
    <t>LT1172CS-8TR CI SMD</t>
  </si>
  <si>
    <t>07244</t>
  </si>
  <si>
    <t>LT1181A CI SMD</t>
  </si>
  <si>
    <t>43552</t>
  </si>
  <si>
    <t>LT12431S8-TR CI SMD</t>
  </si>
  <si>
    <t>47790</t>
  </si>
  <si>
    <t>LT1361 CI SMD</t>
  </si>
  <si>
    <t>41977</t>
  </si>
  <si>
    <t>LT1376 CI SMD</t>
  </si>
  <si>
    <t>15098</t>
  </si>
  <si>
    <t>LT1431CS CI SMD</t>
  </si>
  <si>
    <t>59390</t>
  </si>
  <si>
    <t>LT1451 CI SMD</t>
  </si>
  <si>
    <t>06064</t>
  </si>
  <si>
    <t>LT1460DC58-5 CI SMD</t>
  </si>
  <si>
    <t>49745</t>
  </si>
  <si>
    <t>LT1528CQ CI SMD</t>
  </si>
  <si>
    <t>59354</t>
  </si>
  <si>
    <t>LT1568LGN CI SMD</t>
  </si>
  <si>
    <t>23619</t>
  </si>
  <si>
    <t>LT1580CR2.5 CI SMD</t>
  </si>
  <si>
    <t>22374</t>
  </si>
  <si>
    <t>LT1580T-AS CI SMD</t>
  </si>
  <si>
    <t>23423</t>
  </si>
  <si>
    <t>LT1585CM-1.5 CI SMD</t>
  </si>
  <si>
    <t>59340</t>
  </si>
  <si>
    <t>LT1795CSW CI SMD</t>
  </si>
  <si>
    <t>48519</t>
  </si>
  <si>
    <t>LT1962EMS8-1,8 CI SMD</t>
  </si>
  <si>
    <t>51758</t>
  </si>
  <si>
    <t>LT1962EMS8PBF-ND CI SMD</t>
  </si>
  <si>
    <t>58843</t>
  </si>
  <si>
    <t>LT3972EMSE CI SMD</t>
  </si>
  <si>
    <t>60478</t>
  </si>
  <si>
    <t>LT6205IS CI SMD</t>
  </si>
  <si>
    <t>13895</t>
  </si>
  <si>
    <t>LTC1046/REF43GS CI SMD</t>
  </si>
  <si>
    <t>13013</t>
  </si>
  <si>
    <t>LTC1046CS8/TR CI SMD</t>
  </si>
  <si>
    <t>44268</t>
  </si>
  <si>
    <t>LTC1274CSW CI SMD</t>
  </si>
  <si>
    <t>59344</t>
  </si>
  <si>
    <t>LTC1451 CI SMD</t>
  </si>
  <si>
    <t>50154</t>
  </si>
  <si>
    <t>LTC1480IS CI SMD</t>
  </si>
  <si>
    <t>55644</t>
  </si>
  <si>
    <t>LTC1487 CI SMD</t>
  </si>
  <si>
    <t>54871</t>
  </si>
  <si>
    <t>LTC1487CS8 CI SMD</t>
  </si>
  <si>
    <t>43553</t>
  </si>
  <si>
    <t>LTC1659CS8-TR CI SMD</t>
  </si>
  <si>
    <t>59341</t>
  </si>
  <si>
    <t>LTC1968CM58 CI SMD</t>
  </si>
  <si>
    <t>59361</t>
  </si>
  <si>
    <t>LTC2404CG CI SMD</t>
  </si>
  <si>
    <t>03026</t>
  </si>
  <si>
    <t>LTC3442EDE CI SMD</t>
  </si>
  <si>
    <t>57740</t>
  </si>
  <si>
    <t>LTC4011CFE CI SMD</t>
  </si>
  <si>
    <t>45603</t>
  </si>
  <si>
    <t>LTC4100EG CI SMD</t>
  </si>
  <si>
    <t>27074</t>
  </si>
  <si>
    <t>LTC4252A CI SMD</t>
  </si>
  <si>
    <t>09074</t>
  </si>
  <si>
    <t>LTC4300A CI SMD SOP8</t>
  </si>
  <si>
    <t>40465</t>
  </si>
  <si>
    <t>LTC490IS8 CI SMD</t>
  </si>
  <si>
    <t>23135</t>
  </si>
  <si>
    <t>LTC491CS CI SMD</t>
  </si>
  <si>
    <t>18573</t>
  </si>
  <si>
    <t>LTC694-CS8 CI SMD SO8</t>
  </si>
  <si>
    <t>58841</t>
  </si>
  <si>
    <t>LTV845 ACOPLADOR SMD</t>
  </si>
  <si>
    <t>45885</t>
  </si>
  <si>
    <t>LU3X34FT-J160 CI SMD</t>
  </si>
  <si>
    <t>44898</t>
  </si>
  <si>
    <t>LV58063MC CI SMD</t>
  </si>
  <si>
    <t>05285</t>
  </si>
  <si>
    <t>LXP610PE CI PLCC</t>
  </si>
  <si>
    <t>LEVEL ONE</t>
  </si>
  <si>
    <t>03711</t>
  </si>
  <si>
    <t>LXT332PE CI PLCC</t>
  </si>
  <si>
    <t>20380</t>
  </si>
  <si>
    <t>LXT905L5 CI SMD</t>
  </si>
  <si>
    <t>53905</t>
  </si>
  <si>
    <t>LXT909PC CI PLCC</t>
  </si>
  <si>
    <t>49900</t>
  </si>
  <si>
    <t>LXT971ALE4 CI SMD</t>
  </si>
  <si>
    <t>58254</t>
  </si>
  <si>
    <t>M103A1 CI SMD</t>
  </si>
  <si>
    <t>22377</t>
  </si>
  <si>
    <t>M12L16161-7T CI SMD</t>
  </si>
  <si>
    <t>ESMT</t>
  </si>
  <si>
    <t>51698</t>
  </si>
  <si>
    <t>M21105G-12 CI SMD</t>
  </si>
  <si>
    <t>03864</t>
  </si>
  <si>
    <t>M25P05VMN6-STM CI SMD SO8</t>
  </si>
  <si>
    <t>48228</t>
  </si>
  <si>
    <t>M25P10-AVMN6PYA CI SMD</t>
  </si>
  <si>
    <t>60484</t>
  </si>
  <si>
    <t>M25P128-VMF6P CI SMD</t>
  </si>
  <si>
    <t>08826</t>
  </si>
  <si>
    <t>M25P20-VMN6TP CI SMD</t>
  </si>
  <si>
    <t>57767</t>
  </si>
  <si>
    <t>M25PE16-VMW6TG CI SMD</t>
  </si>
  <si>
    <t>03931</t>
  </si>
  <si>
    <t>M27W1282-100M1STM CI SMD SO44</t>
  </si>
  <si>
    <t>59499</t>
  </si>
  <si>
    <t>M29W008AB120N6 CI SMD</t>
  </si>
  <si>
    <t>52429</t>
  </si>
  <si>
    <t>M29W320DB70N6E CI SMD</t>
  </si>
  <si>
    <t>47557</t>
  </si>
  <si>
    <t>M29W640FB70N6 CI SMD</t>
  </si>
  <si>
    <t>45466</t>
  </si>
  <si>
    <t>M30622SFP CI SMD</t>
  </si>
  <si>
    <t>58972</t>
  </si>
  <si>
    <t>M30626FHPGP CI SMD</t>
  </si>
  <si>
    <t>59496</t>
  </si>
  <si>
    <t>M306S0FAGP CI SMD</t>
  </si>
  <si>
    <t>18994</t>
  </si>
  <si>
    <t>M34282E2-GP CI SMD SSOP20</t>
  </si>
  <si>
    <t>40295</t>
  </si>
  <si>
    <t>M34C02-LDW6TP CI SMD</t>
  </si>
  <si>
    <t>46865</t>
  </si>
  <si>
    <t>M37560EFDFP CI SMD</t>
  </si>
  <si>
    <t>46859</t>
  </si>
  <si>
    <t>M37560MFD-915FP CI SMD</t>
  </si>
  <si>
    <t>46864</t>
  </si>
  <si>
    <t>M38227M8A-652FP CI SMD</t>
  </si>
  <si>
    <t>04412</t>
  </si>
  <si>
    <t>M38827GS 050HP CI SMD</t>
  </si>
  <si>
    <t>60738</t>
  </si>
  <si>
    <t>M39L0R8090 CI SMD</t>
  </si>
  <si>
    <t>60737</t>
  </si>
  <si>
    <t>49669</t>
  </si>
  <si>
    <t>M40Z300W CI SMD</t>
  </si>
  <si>
    <t>52457</t>
  </si>
  <si>
    <t>M41T00 CI SMD</t>
  </si>
  <si>
    <t>41680</t>
  </si>
  <si>
    <t>M41T11M6F CI SMD</t>
  </si>
  <si>
    <t>45868</t>
  </si>
  <si>
    <t>M41T81SM6F CI SMD</t>
  </si>
  <si>
    <t>50011</t>
  </si>
  <si>
    <t>M430F1491 CI SMD</t>
  </si>
  <si>
    <t>59559</t>
  </si>
  <si>
    <t>M430F1491IPM CI SMD</t>
  </si>
  <si>
    <t>59502</t>
  </si>
  <si>
    <t>M430F155REV CI SMD</t>
  </si>
  <si>
    <t>15702</t>
  </si>
  <si>
    <t>M430F1612REV CI SMD</t>
  </si>
  <si>
    <t>44323</t>
  </si>
  <si>
    <t>M430F169 CI SMD</t>
  </si>
  <si>
    <t>47450</t>
  </si>
  <si>
    <t>M430F447 CI SMD</t>
  </si>
  <si>
    <t>59479</t>
  </si>
  <si>
    <t>M430F449REV SMD</t>
  </si>
  <si>
    <t>03540</t>
  </si>
  <si>
    <t>M45PE20 VMN6TP CI SMD SOIC8</t>
  </si>
  <si>
    <t>55404</t>
  </si>
  <si>
    <t>M48T18 100MHS CI SMD</t>
  </si>
  <si>
    <t>16300</t>
  </si>
  <si>
    <t>M5113A-2 CI SMD</t>
  </si>
  <si>
    <t>01655</t>
  </si>
  <si>
    <t>M551 CI SMD SOIC8</t>
  </si>
  <si>
    <t>06717</t>
  </si>
  <si>
    <t>M5M417800CJ-6 CI SMD</t>
  </si>
  <si>
    <t>15902</t>
  </si>
  <si>
    <t>M5M44400CJ6 CI SMD</t>
  </si>
  <si>
    <t>07140</t>
  </si>
  <si>
    <t>M5M4V16G50DFP 10A0A7 CI SMD</t>
  </si>
  <si>
    <t>02104</t>
  </si>
  <si>
    <t>M5M5V108DVP 70 CI SMD</t>
  </si>
  <si>
    <t>08729</t>
  </si>
  <si>
    <t>M61529FP CI SMD</t>
  </si>
  <si>
    <t>57328</t>
  </si>
  <si>
    <t>M68AF127 CI SMD</t>
  </si>
  <si>
    <t>21675</t>
  </si>
  <si>
    <t>M9004-04 CI SMD</t>
  </si>
  <si>
    <t>56937</t>
  </si>
  <si>
    <t>M93C56 WMN6 CI SMD</t>
  </si>
  <si>
    <t>40085</t>
  </si>
  <si>
    <t>M95640-WDW6TP CI SMD</t>
  </si>
  <si>
    <t>44702</t>
  </si>
  <si>
    <t>M9KA1 CI SMD</t>
  </si>
  <si>
    <t>44701</t>
  </si>
  <si>
    <t>M9S8MP16VLF CI SMD</t>
  </si>
  <si>
    <t>59866</t>
  </si>
  <si>
    <t>MASWSS0178TR CI SMD</t>
  </si>
  <si>
    <t>12680</t>
  </si>
  <si>
    <t>MAX1044 CI SMD</t>
  </si>
  <si>
    <t>16962</t>
  </si>
  <si>
    <t>MAX1044CSA-T CI SMD SOIC8</t>
  </si>
  <si>
    <t>59398</t>
  </si>
  <si>
    <t>MAX1488ECSD CI SMD</t>
  </si>
  <si>
    <t>03533</t>
  </si>
  <si>
    <t>MAX1586BETM-T CI SMD</t>
  </si>
  <si>
    <t>19193</t>
  </si>
  <si>
    <t>MAX1587AETL-T CI SMD</t>
  </si>
  <si>
    <t>45708</t>
  </si>
  <si>
    <t>MAX1617A CI SMD</t>
  </si>
  <si>
    <t>45715</t>
  </si>
  <si>
    <t>MAX1644EAE CI SMD</t>
  </si>
  <si>
    <t>45734</t>
  </si>
  <si>
    <t>MAX1645B CI SMD</t>
  </si>
  <si>
    <t>21434</t>
  </si>
  <si>
    <t>MAX1651CSA CI SMD</t>
  </si>
  <si>
    <t>40449</t>
  </si>
  <si>
    <t>MAX1672EEE CI SMD</t>
  </si>
  <si>
    <t>15694</t>
  </si>
  <si>
    <t>MAX1685EEE CI SMD</t>
  </si>
  <si>
    <t>23831</t>
  </si>
  <si>
    <t>MAX17003ETJ+TG05 CI SMD</t>
  </si>
  <si>
    <t>23268</t>
  </si>
  <si>
    <t>MAX1771CSA CI SMD SOIC18</t>
  </si>
  <si>
    <t>45855</t>
  </si>
  <si>
    <t>MAX1806EAV CI SMD</t>
  </si>
  <si>
    <t>01438</t>
  </si>
  <si>
    <t>MAX186DCWP CI SMD SO20</t>
  </si>
  <si>
    <t>01686</t>
  </si>
  <si>
    <t>MAX1953EUB CI SMD</t>
  </si>
  <si>
    <t>03526</t>
  </si>
  <si>
    <t>MAX1992ETG-TQFN24 CI SMD</t>
  </si>
  <si>
    <t>38994</t>
  </si>
  <si>
    <t>MAX202 (SP202ECN-L) CI SMD</t>
  </si>
  <si>
    <t>14978</t>
  </si>
  <si>
    <t>MAX202/HIN202CBN CI SMD SOIC16</t>
  </si>
  <si>
    <t>02434</t>
  </si>
  <si>
    <t>MAX202CSE CI SMD</t>
  </si>
  <si>
    <t>06002</t>
  </si>
  <si>
    <t>MAX202CWE CI SMD</t>
  </si>
  <si>
    <t>08360</t>
  </si>
  <si>
    <t>MAX202EESE-T CI SMD SOIC16</t>
  </si>
  <si>
    <t>38822</t>
  </si>
  <si>
    <t>MAX202ESE CI SMD</t>
  </si>
  <si>
    <t>22556</t>
  </si>
  <si>
    <t>MAX208ECWE CI SMD</t>
  </si>
  <si>
    <t>23422</t>
  </si>
  <si>
    <t>MAX211ECAI / C78091 CI SMD</t>
  </si>
  <si>
    <t>53799</t>
  </si>
  <si>
    <t>MAX232 CI SMD</t>
  </si>
  <si>
    <t>51606</t>
  </si>
  <si>
    <t>59556</t>
  </si>
  <si>
    <t>MAX232ACSE CI SMD</t>
  </si>
  <si>
    <t>24743</t>
  </si>
  <si>
    <t>MAX232CSE CI SMD</t>
  </si>
  <si>
    <t>49632</t>
  </si>
  <si>
    <t>MAX232CSE+T CI SMD</t>
  </si>
  <si>
    <t>49818</t>
  </si>
  <si>
    <t>MAX232CWR CI SMD</t>
  </si>
  <si>
    <t>05728</t>
  </si>
  <si>
    <t>MAX232DR CI SMD SOIC16</t>
  </si>
  <si>
    <t>41760</t>
  </si>
  <si>
    <t>MAX232ECW (ST232ECW) CI SMD</t>
  </si>
  <si>
    <t>50083</t>
  </si>
  <si>
    <t>MAX232ESE+T CI SMD</t>
  </si>
  <si>
    <t>45788</t>
  </si>
  <si>
    <t>MAX232IDWR CI SMD</t>
  </si>
  <si>
    <t>45786</t>
  </si>
  <si>
    <t>MAX232NSR CI SMD</t>
  </si>
  <si>
    <t>52460</t>
  </si>
  <si>
    <t>MAX233ACWP CI SMD</t>
  </si>
  <si>
    <t>13304</t>
  </si>
  <si>
    <t>MAX238CWG CI SMD</t>
  </si>
  <si>
    <t>20519</t>
  </si>
  <si>
    <t>MAX241ECAI-T CI SMD</t>
  </si>
  <si>
    <t>57708</t>
  </si>
  <si>
    <t>MAX253ESA+ CI SMD</t>
  </si>
  <si>
    <t>47086</t>
  </si>
  <si>
    <t>MAX2605EUT-T CI SMD</t>
  </si>
  <si>
    <t>47085</t>
  </si>
  <si>
    <t>MAX2609EUT-T CI SMD</t>
  </si>
  <si>
    <t>59384</t>
  </si>
  <si>
    <t>MAX309CSE CI SMD</t>
  </si>
  <si>
    <t>30566</t>
  </si>
  <si>
    <t>MAX3221EIDBR CI SMD</t>
  </si>
  <si>
    <t>47230</t>
  </si>
  <si>
    <t>MAX3222ECT-L CI SMD</t>
  </si>
  <si>
    <t>47231</t>
  </si>
  <si>
    <t>MAX3223EI CI SMD</t>
  </si>
  <si>
    <t>59404</t>
  </si>
  <si>
    <t>MAX3223EUP CI SMD</t>
  </si>
  <si>
    <t>19617</t>
  </si>
  <si>
    <t>MAX3225ECAT CI SMD SOIC20</t>
  </si>
  <si>
    <t>51188</t>
  </si>
  <si>
    <t>MAX3232 (SP3232ECN) CI SMD</t>
  </si>
  <si>
    <t>38903</t>
  </si>
  <si>
    <t>MAX3232 (SP3232EUCN-L) CI SMD</t>
  </si>
  <si>
    <t>38995</t>
  </si>
  <si>
    <t>58837</t>
  </si>
  <si>
    <t>MAX3232C CI SMD</t>
  </si>
  <si>
    <t>49647</t>
  </si>
  <si>
    <t>MAX3232CDR CI SMD</t>
  </si>
  <si>
    <t>31979</t>
  </si>
  <si>
    <t>MAX3232CUE CI SMD</t>
  </si>
  <si>
    <t>29243</t>
  </si>
  <si>
    <t>MAX3232DT (ILX3232DT) CI SMD</t>
  </si>
  <si>
    <t>49608</t>
  </si>
  <si>
    <t>MAX3232EIDWR CI SMD</t>
  </si>
  <si>
    <t>50087</t>
  </si>
  <si>
    <t>MAX3232EIPWR CI SMD</t>
  </si>
  <si>
    <t>49651</t>
  </si>
  <si>
    <t>MAX3232ELN-L/TR CI SMD</t>
  </si>
  <si>
    <t>59914</t>
  </si>
  <si>
    <t>MAX3232IDBR CI SMD</t>
  </si>
  <si>
    <t>51647</t>
  </si>
  <si>
    <t>MAX3237CAI CI SMD</t>
  </si>
  <si>
    <t>36579</t>
  </si>
  <si>
    <t>MAX3243EIDWR CI SMD SSOP28</t>
  </si>
  <si>
    <t>47359</t>
  </si>
  <si>
    <t>MAX3243IPW CI SMD</t>
  </si>
  <si>
    <t>59402</t>
  </si>
  <si>
    <t>MAX3355EEVD CI SMD</t>
  </si>
  <si>
    <t>49697</t>
  </si>
  <si>
    <t>MAX3421EEH5 CI SMD</t>
  </si>
  <si>
    <t>HUANG</t>
  </si>
  <si>
    <t>21301</t>
  </si>
  <si>
    <t>MAX3510EEP-T CI SMD</t>
  </si>
  <si>
    <t>41523</t>
  </si>
  <si>
    <t>MAX4075ADESA CI SMD</t>
  </si>
  <si>
    <t>41544</t>
  </si>
  <si>
    <t>MAX4166ESA CI SMD</t>
  </si>
  <si>
    <t>41752</t>
  </si>
  <si>
    <t>MAX4198ESA</t>
  </si>
  <si>
    <t>59431</t>
  </si>
  <si>
    <t>MAX4239ASA CI SMD</t>
  </si>
  <si>
    <t>54264</t>
  </si>
  <si>
    <t>MAX4326EUA CI SMD</t>
  </si>
  <si>
    <t>14346</t>
  </si>
  <si>
    <t>MAX4401AXT+T CI SMD SC70-6</t>
  </si>
  <si>
    <t>40384</t>
  </si>
  <si>
    <t>MAX4501CUK-T CI SMD</t>
  </si>
  <si>
    <t>18569</t>
  </si>
  <si>
    <t>MAX483CS.SP483CN CI SMD</t>
  </si>
  <si>
    <t>57873</t>
  </si>
  <si>
    <t>MAX483ECSA CI SMD</t>
  </si>
  <si>
    <t>16864</t>
  </si>
  <si>
    <t>MAX483ESA CI SMD</t>
  </si>
  <si>
    <t>45579</t>
  </si>
  <si>
    <t>MAX485CN-L CI SMD</t>
  </si>
  <si>
    <t>14367</t>
  </si>
  <si>
    <t>MAX485ECM CI SMD</t>
  </si>
  <si>
    <t>00677</t>
  </si>
  <si>
    <t>MAX487ESA CI SMD SOIC8</t>
  </si>
  <si>
    <t>40382</t>
  </si>
  <si>
    <t>MAX5160LEUA CI SMD</t>
  </si>
  <si>
    <t>09051</t>
  </si>
  <si>
    <t>MAX5352BCUA CI SMD</t>
  </si>
  <si>
    <t>57752</t>
  </si>
  <si>
    <t>MAX6001EUR+T CI SMD</t>
  </si>
  <si>
    <t>42349</t>
  </si>
  <si>
    <t>MAX6006BEUR-T CI SMD</t>
  </si>
  <si>
    <t>16495</t>
  </si>
  <si>
    <t>MAX604CSA CI SMD</t>
  </si>
  <si>
    <t>43830</t>
  </si>
  <si>
    <t>MAX6193CESA+T CI SMD</t>
  </si>
  <si>
    <t>42615</t>
  </si>
  <si>
    <t>MAX6314US1D4T CI SMD</t>
  </si>
  <si>
    <t>45630</t>
  </si>
  <si>
    <t>MAX6327 CI SMD</t>
  </si>
  <si>
    <t>11764</t>
  </si>
  <si>
    <t>MAX6550EVR CI SMD SOP10</t>
  </si>
  <si>
    <t>22555</t>
  </si>
  <si>
    <t>MAX660CSA CI SMD</t>
  </si>
  <si>
    <t>12828</t>
  </si>
  <si>
    <t>MAX6650EUB+TG002 CI SMD</t>
  </si>
  <si>
    <t>40565</t>
  </si>
  <si>
    <t>MAX6657MSA CI SMD</t>
  </si>
  <si>
    <t>55656</t>
  </si>
  <si>
    <t>MAX667 CI SMD SOIC8</t>
  </si>
  <si>
    <t>25779</t>
  </si>
  <si>
    <t>MAX703CSA CI SMD SOI8</t>
  </si>
  <si>
    <t>14076</t>
  </si>
  <si>
    <t>MAX705CSA-TG002 CI SMD SOIC8</t>
  </si>
  <si>
    <t>12428</t>
  </si>
  <si>
    <t>MAX707CSA CI SMD</t>
  </si>
  <si>
    <t>10717</t>
  </si>
  <si>
    <t>MAX723A CI SMD SOIC8</t>
  </si>
  <si>
    <t>22532</t>
  </si>
  <si>
    <t>MAX735ESA CI SMD</t>
  </si>
  <si>
    <t>22571</t>
  </si>
  <si>
    <t>MAX757ESA CI SMD</t>
  </si>
  <si>
    <t>41632</t>
  </si>
  <si>
    <t>MAX800LCSE CI SMD</t>
  </si>
  <si>
    <t>15380</t>
  </si>
  <si>
    <t>MAX805SCA+T CI SMD</t>
  </si>
  <si>
    <t>08296</t>
  </si>
  <si>
    <t>MAX809SEVR CI SMD SOT23</t>
  </si>
  <si>
    <t>47219</t>
  </si>
  <si>
    <t>MAX809TTRG CI SMD SOT23</t>
  </si>
  <si>
    <t>52474</t>
  </si>
  <si>
    <t>MAX810 CI SMD</t>
  </si>
  <si>
    <t>41779</t>
  </si>
  <si>
    <t>MAX823LEUK+T CI SMD</t>
  </si>
  <si>
    <t>23441</t>
  </si>
  <si>
    <t>MAX825SEUK CI SMD SOT23-5</t>
  </si>
  <si>
    <t>03721</t>
  </si>
  <si>
    <t>MAX8552ETB+TG24 CI SMD</t>
  </si>
  <si>
    <t>03601</t>
  </si>
  <si>
    <t>MAX8724ETI+T CI SMD</t>
  </si>
  <si>
    <t>39683</t>
  </si>
  <si>
    <t>MAX8734AEEI+T CI SMD</t>
  </si>
  <si>
    <t>03764</t>
  </si>
  <si>
    <t>MAX8736AGTI+TG24 CI SMD</t>
  </si>
  <si>
    <t>01133</t>
  </si>
  <si>
    <t>MAX8736AGTL+T CI SMD</t>
  </si>
  <si>
    <t>23883</t>
  </si>
  <si>
    <t>MAX8743EEI+T CI SMD</t>
  </si>
  <si>
    <t>03563</t>
  </si>
  <si>
    <t>MAX8743EET+TG24 CI SMD</t>
  </si>
  <si>
    <t>03599</t>
  </si>
  <si>
    <t>MAX8760ETL+T CI SMD</t>
  </si>
  <si>
    <t>47792</t>
  </si>
  <si>
    <t>MAX8770GTL+T CI SMD</t>
  </si>
  <si>
    <t>03600</t>
  </si>
  <si>
    <t>MAX8774GTL+T CI SMD</t>
  </si>
  <si>
    <t>44362</t>
  </si>
  <si>
    <t>MAX8796GTJ-TQFN CI SMD</t>
  </si>
  <si>
    <t>47691</t>
  </si>
  <si>
    <t>MAX893 CI SMD</t>
  </si>
  <si>
    <t>04791</t>
  </si>
  <si>
    <t>MAX924 CI SMD</t>
  </si>
  <si>
    <t>01678</t>
  </si>
  <si>
    <t>MAX9323 EUP CI SMD TSSOP20</t>
  </si>
  <si>
    <t>59346</t>
  </si>
  <si>
    <t>MAX962EUA CI SMD</t>
  </si>
  <si>
    <t>10850</t>
  </si>
  <si>
    <t>MAX969EEE-T CI SMD</t>
  </si>
  <si>
    <t>08536</t>
  </si>
  <si>
    <t>MAX9789AETJ+T CI SMD BGA</t>
  </si>
  <si>
    <t>52568</t>
  </si>
  <si>
    <t>MAX9860ETG CI SMD</t>
  </si>
  <si>
    <t>43828</t>
  </si>
  <si>
    <t>MAX9988ETP-T CI SMD</t>
  </si>
  <si>
    <t>54709</t>
  </si>
  <si>
    <t>MAXQ3180-RAN CI SMD</t>
  </si>
  <si>
    <t>60778</t>
  </si>
  <si>
    <t>MB15U36PFV CI SMD</t>
  </si>
  <si>
    <t>46401</t>
  </si>
  <si>
    <t>MB15V36PFV-G CI SMD</t>
  </si>
  <si>
    <t>21724</t>
  </si>
  <si>
    <t>MB3771 CI SMD</t>
  </si>
  <si>
    <t>60432</t>
  </si>
  <si>
    <t>MBI5026GF CI SMD</t>
  </si>
  <si>
    <t>MBI</t>
  </si>
  <si>
    <t>29601</t>
  </si>
  <si>
    <t>MBI5026GF CI SMD SOP24</t>
  </si>
  <si>
    <t>45465</t>
  </si>
  <si>
    <t>60429</t>
  </si>
  <si>
    <t>MBI6653GMS-A CI SMD</t>
  </si>
  <si>
    <t>ADVANTEK</t>
  </si>
  <si>
    <t>42351</t>
  </si>
  <si>
    <t>MC100ELT23DR2 CI SMD</t>
  </si>
  <si>
    <t>48245</t>
  </si>
  <si>
    <t>MC100LVEL11 CI SMD</t>
  </si>
  <si>
    <t>23000</t>
  </si>
  <si>
    <t>MC10H116FNR2 CI PLCC</t>
  </si>
  <si>
    <t>06745</t>
  </si>
  <si>
    <t>MC10H131FNR2 CI PLCC</t>
  </si>
  <si>
    <t>55421</t>
  </si>
  <si>
    <t>MC13213 CI SMD</t>
  </si>
  <si>
    <t>49875</t>
  </si>
  <si>
    <t>MC13783VKR2 CI SMD</t>
  </si>
  <si>
    <t>41533</t>
  </si>
  <si>
    <t>MC14027BG CI SMD</t>
  </si>
  <si>
    <t>52458</t>
  </si>
  <si>
    <t>MC1403 CI SMD</t>
  </si>
  <si>
    <t>22296</t>
  </si>
  <si>
    <t>MC1403DT CI SMD SOIC8</t>
  </si>
  <si>
    <t>43911</t>
  </si>
  <si>
    <t>MC14106 CI SMD</t>
  </si>
  <si>
    <t>52444</t>
  </si>
  <si>
    <t>MC1413DG CI SMD</t>
  </si>
  <si>
    <t>04785</t>
  </si>
  <si>
    <t>MC1416BD CI SMD</t>
  </si>
  <si>
    <t>23070</t>
  </si>
  <si>
    <t>MC145026D CI SMD</t>
  </si>
  <si>
    <t>47057</t>
  </si>
  <si>
    <t>MC145151DW2 CI SMD</t>
  </si>
  <si>
    <t>59389</t>
  </si>
  <si>
    <t>MC145155DW2 CI SMD</t>
  </si>
  <si>
    <t>12980</t>
  </si>
  <si>
    <t>MC145406D CI SMD</t>
  </si>
  <si>
    <t>13347</t>
  </si>
  <si>
    <t>MC145540DW CI SMD</t>
  </si>
  <si>
    <t>41511</t>
  </si>
  <si>
    <t>MC14555BRD2 CI SMD</t>
  </si>
  <si>
    <t>07625</t>
  </si>
  <si>
    <t>MC145572APB CI SMD TQFP44</t>
  </si>
  <si>
    <t>07560</t>
  </si>
  <si>
    <t>MC1455B CI SMD SOIC8</t>
  </si>
  <si>
    <t>12035</t>
  </si>
  <si>
    <t>MC33064D5R2 CI SMD SOIC8</t>
  </si>
  <si>
    <t>54707</t>
  </si>
  <si>
    <t>MC33072ADR2G CI SMD</t>
  </si>
  <si>
    <t>24350</t>
  </si>
  <si>
    <t>MC33079D CI SMD</t>
  </si>
  <si>
    <t>59300</t>
  </si>
  <si>
    <t>MC33172DR2G CI SMD</t>
  </si>
  <si>
    <t>11942</t>
  </si>
  <si>
    <t>MC33179DR2 CI SMD</t>
  </si>
  <si>
    <t>22922</t>
  </si>
  <si>
    <t>MC33182 CI SMD</t>
  </si>
  <si>
    <t>22752</t>
  </si>
  <si>
    <t>MC33193 CI SMD</t>
  </si>
  <si>
    <t>24588</t>
  </si>
  <si>
    <t>MC33202DR2G CI SMD</t>
  </si>
  <si>
    <t>13800</t>
  </si>
  <si>
    <t>MC33269DTRK CI SMD DPACK</t>
  </si>
  <si>
    <t>54250</t>
  </si>
  <si>
    <t>MC33340D CI SMD SOIC8</t>
  </si>
  <si>
    <t>54280</t>
  </si>
  <si>
    <t>MC33340DG CI SMD SOIC8</t>
  </si>
  <si>
    <t>41627</t>
  </si>
  <si>
    <t>MC33375D CI SMD</t>
  </si>
  <si>
    <t>41512</t>
  </si>
  <si>
    <t>MC33390D CI SMD</t>
  </si>
  <si>
    <t>12308</t>
  </si>
  <si>
    <t>MC33493-DTB CI SMD TSSOP14</t>
  </si>
  <si>
    <t>11356</t>
  </si>
  <si>
    <t>MC33594FTA CI SMD</t>
  </si>
  <si>
    <t>23616</t>
  </si>
  <si>
    <t>MC3361DO1 CI SMD</t>
  </si>
  <si>
    <t>45894</t>
  </si>
  <si>
    <t>MC33880PEWR2 CI SMD</t>
  </si>
  <si>
    <t>42128</t>
  </si>
  <si>
    <t>MC33887VWR2 CI SMD</t>
  </si>
  <si>
    <t>04745</t>
  </si>
  <si>
    <t>MC3399DW CI SMD</t>
  </si>
  <si>
    <t>18964</t>
  </si>
  <si>
    <t>MC3403DT CI SMD SOIC14</t>
  </si>
  <si>
    <t>20253</t>
  </si>
  <si>
    <t>MC34064 CI SMD SOIC8</t>
  </si>
  <si>
    <t>35945</t>
  </si>
  <si>
    <t>MC34064D5R2 CI SMD</t>
  </si>
  <si>
    <t>13901</t>
  </si>
  <si>
    <t>MC34064D5R2 CI SMD SOIC8</t>
  </si>
  <si>
    <t>16195</t>
  </si>
  <si>
    <t>MC3414 CI SMD SOIC8</t>
  </si>
  <si>
    <t>10997</t>
  </si>
  <si>
    <t>MC34164D CI SMD SOIC8</t>
  </si>
  <si>
    <t>54606</t>
  </si>
  <si>
    <t>MC34164D-3 CI SMD</t>
  </si>
  <si>
    <t>54651</t>
  </si>
  <si>
    <t>MC34164D-3R2G CI SMD</t>
  </si>
  <si>
    <t>25780</t>
  </si>
  <si>
    <t>MC3418DW CI SMD</t>
  </si>
  <si>
    <t>47978</t>
  </si>
  <si>
    <t>MC34262D CI SMD</t>
  </si>
  <si>
    <t>03334</t>
  </si>
  <si>
    <t>MC34268S CI SMD DPACK CASE 369A</t>
  </si>
  <si>
    <t>45475</t>
  </si>
  <si>
    <t>MC34673AEPR2 CI SMD</t>
  </si>
  <si>
    <t>04959</t>
  </si>
  <si>
    <t>MC3852 CI SMD</t>
  </si>
  <si>
    <t>GEC PLESSEY</t>
  </si>
  <si>
    <t>44597</t>
  </si>
  <si>
    <t>MC44251FN CI PLCC</t>
  </si>
  <si>
    <t>47083</t>
  </si>
  <si>
    <t>MC44BS373CADR2 CI SMD</t>
  </si>
  <si>
    <t>41289</t>
  </si>
  <si>
    <t>MC4558M CI SMD</t>
  </si>
  <si>
    <t>36037</t>
  </si>
  <si>
    <t>MC56F8013MFAE CI SMD FQP32</t>
  </si>
  <si>
    <t>36059</t>
  </si>
  <si>
    <t>MC56F8014MFAE CI SMD</t>
  </si>
  <si>
    <t>03089</t>
  </si>
  <si>
    <t>MC6706J-12 CI SMD</t>
  </si>
  <si>
    <t>49901</t>
  </si>
  <si>
    <t>MC68302PV16C CI SMD</t>
  </si>
  <si>
    <t>08892</t>
  </si>
  <si>
    <t>MC68EC040FE25A CI SMD</t>
  </si>
  <si>
    <t>25427</t>
  </si>
  <si>
    <t>MC68EN360EM25K CI SMD</t>
  </si>
  <si>
    <t>15173</t>
  </si>
  <si>
    <t>MC68HC000FN-10 CI PLCC PULL</t>
  </si>
  <si>
    <t>03064</t>
  </si>
  <si>
    <t>MC68HC000FN-12 CI PLCC</t>
  </si>
  <si>
    <t>16416</t>
  </si>
  <si>
    <t>MC68HC000FN-8 CI PLCC PULL</t>
  </si>
  <si>
    <t>11486</t>
  </si>
  <si>
    <t>MC68HC68T1M CI SMD FINO</t>
  </si>
  <si>
    <t>09588</t>
  </si>
  <si>
    <t>MC68HC68T1M2 CI SMD</t>
  </si>
  <si>
    <t>44598</t>
  </si>
  <si>
    <t>MC68HC705B32CFN CI PLCC</t>
  </si>
  <si>
    <t>05941</t>
  </si>
  <si>
    <t>MC68HC705C4CFN CI PLCC</t>
  </si>
  <si>
    <t>08239</t>
  </si>
  <si>
    <t>MC68HC705J1ACDW CI SMD</t>
  </si>
  <si>
    <t>12949</t>
  </si>
  <si>
    <t>MC68HC705P9CDW CI SMD</t>
  </si>
  <si>
    <t>28662</t>
  </si>
  <si>
    <t>MC68HC711E9CFN2 CI PLCC</t>
  </si>
  <si>
    <t>52423</t>
  </si>
  <si>
    <t>MC68HC711E9CFNE2 CI PLCC</t>
  </si>
  <si>
    <t>44582</t>
  </si>
  <si>
    <t>MC68HC711E9CFS3 CI PLCC</t>
  </si>
  <si>
    <t>05961</t>
  </si>
  <si>
    <t>MC68HC711E9FN3 CI PLCC</t>
  </si>
  <si>
    <t>22874</t>
  </si>
  <si>
    <t>MC68HC711K4CFN2 CI PLCC</t>
  </si>
  <si>
    <t>25430</t>
  </si>
  <si>
    <t>MC68HC908GZ8CFA CI SMD</t>
  </si>
  <si>
    <t>11965</t>
  </si>
  <si>
    <t>MC68HC908JK1CDW CI SMD</t>
  </si>
  <si>
    <t>54418</t>
  </si>
  <si>
    <t>MC68HC908JK8ECDW CI SMD</t>
  </si>
  <si>
    <t>24121</t>
  </si>
  <si>
    <t>MC68HC908JL8CDW CI SMD</t>
  </si>
  <si>
    <t>17996</t>
  </si>
  <si>
    <t>MC68HC908KX2MDW CI SMD</t>
  </si>
  <si>
    <t>38893</t>
  </si>
  <si>
    <t>MC68HC908KX8C CI SMD</t>
  </si>
  <si>
    <t>45890</t>
  </si>
  <si>
    <t>MC68HC908QY4CDTE CI SMD</t>
  </si>
  <si>
    <t>40446</t>
  </si>
  <si>
    <t>MC78LC18NTR CI SMD</t>
  </si>
  <si>
    <t>40447</t>
  </si>
  <si>
    <t>MC78LC30NTRG CI SMD</t>
  </si>
  <si>
    <t>40454</t>
  </si>
  <si>
    <t>MC78LC33NTRG CI SMD</t>
  </si>
  <si>
    <t>00392</t>
  </si>
  <si>
    <t>MC88915TFN 70 CI PLCC 28PINOS</t>
  </si>
  <si>
    <t>11004</t>
  </si>
  <si>
    <t>MC88915TFN100 CI PLCC 28P</t>
  </si>
  <si>
    <t>37628</t>
  </si>
  <si>
    <t>MC908AB32CFUE CI SMD QFP64</t>
  </si>
  <si>
    <t>14371</t>
  </si>
  <si>
    <t>MC908AZ60ACFU CI SMD</t>
  </si>
  <si>
    <t>60486</t>
  </si>
  <si>
    <t>MC908GP32CFBE CI SMD</t>
  </si>
  <si>
    <t>51966</t>
  </si>
  <si>
    <t>MC908JB8JDWE CI SMD</t>
  </si>
  <si>
    <t>41675</t>
  </si>
  <si>
    <t>MC908JL16CDWE CI SMD</t>
  </si>
  <si>
    <t>48188</t>
  </si>
  <si>
    <t>MC908QB8CDWE CI SMD</t>
  </si>
  <si>
    <t>37626</t>
  </si>
  <si>
    <t>MC908QT1ACDWE CI SMD</t>
  </si>
  <si>
    <t>48522</t>
  </si>
  <si>
    <t>MC912D60ACPVES8 CI SMD</t>
  </si>
  <si>
    <t>44856</t>
  </si>
  <si>
    <t>MC9RS08KA4CWG CI SMD</t>
  </si>
  <si>
    <t>48344</t>
  </si>
  <si>
    <t>MC9RS08KA8 CI SMD</t>
  </si>
  <si>
    <t>42127</t>
  </si>
  <si>
    <t>MC9S08AC96CFGE CI SMD</t>
  </si>
  <si>
    <t>37629</t>
  </si>
  <si>
    <t>MC9S08GT16ACFBE CI SMD</t>
  </si>
  <si>
    <t>48938</t>
  </si>
  <si>
    <t>MC9S08GT60ACFBE CI SMD</t>
  </si>
  <si>
    <t>59497</t>
  </si>
  <si>
    <t>MC9S08GT8ACFBE CI SMD</t>
  </si>
  <si>
    <t>45742</t>
  </si>
  <si>
    <t>MC9S08JM60CLH CI SMD</t>
  </si>
  <si>
    <t>45740</t>
  </si>
  <si>
    <t>MC9S08JM60CQH CI SMD</t>
  </si>
  <si>
    <t>43793</t>
  </si>
  <si>
    <t>MC9S08MP16VLFR CI SMD</t>
  </si>
  <si>
    <t>41901</t>
  </si>
  <si>
    <t>MC9S12DP512CPVER CI SMD</t>
  </si>
  <si>
    <t>30179</t>
  </si>
  <si>
    <t>MCF5213CAF66 CI SMD</t>
  </si>
  <si>
    <t>50012</t>
  </si>
  <si>
    <t>MCF5272VE66 CI SMD</t>
  </si>
  <si>
    <t>07960</t>
  </si>
  <si>
    <t>MCF5272VF66 CI BGA</t>
  </si>
  <si>
    <t>49897</t>
  </si>
  <si>
    <t>MCIMX283DVM4B CI SMD</t>
  </si>
  <si>
    <t>45477</t>
  </si>
  <si>
    <t>MCP111T-315E/TT CI SMD</t>
  </si>
  <si>
    <t>45104</t>
  </si>
  <si>
    <t>MCP120T-315I/TT CI SMD</t>
  </si>
  <si>
    <t>02981</t>
  </si>
  <si>
    <t>MCP1541T-I/TT CI SMD SOT23</t>
  </si>
  <si>
    <t>45292</t>
  </si>
  <si>
    <t>MCP1700T-3302E/TT CI SMD</t>
  </si>
  <si>
    <t>50260</t>
  </si>
  <si>
    <t>16974</t>
  </si>
  <si>
    <t>MCP1702T-3302E/CB CI SMD</t>
  </si>
  <si>
    <t>49278</t>
  </si>
  <si>
    <t>MCP1702T-3302E/MB CI SMD</t>
  </si>
  <si>
    <t>40090</t>
  </si>
  <si>
    <t>MCP1703AT-5002E/MB CI SMD</t>
  </si>
  <si>
    <t>45490</t>
  </si>
  <si>
    <t>MCP2140-I/SS CI SMD</t>
  </si>
  <si>
    <t>24248</t>
  </si>
  <si>
    <t>MCP2510I/SO CI SMD</t>
  </si>
  <si>
    <t>15470</t>
  </si>
  <si>
    <t>MCP3208-CI/SL CI SMD</t>
  </si>
  <si>
    <t>18564</t>
  </si>
  <si>
    <t>MCP41010-I/SN CI SMD</t>
  </si>
  <si>
    <t>46388</t>
  </si>
  <si>
    <t>MCP41050T-I/SN CI SMD</t>
  </si>
  <si>
    <t>52450</t>
  </si>
  <si>
    <t>MCP4141-103E/SN CI SMD</t>
  </si>
  <si>
    <t>39635</t>
  </si>
  <si>
    <t>MCP42050-I/SL CI SMD</t>
  </si>
  <si>
    <t>60740</t>
  </si>
  <si>
    <t>MCP6002T-I/MS CI SMD</t>
  </si>
  <si>
    <t>45179</t>
  </si>
  <si>
    <t>MCP6004T-I/SL CI SMD</t>
  </si>
  <si>
    <t>45880</t>
  </si>
  <si>
    <t>MCP6022-I/SN CI SMD</t>
  </si>
  <si>
    <t>47793</t>
  </si>
  <si>
    <t>MCP6024-I/SL CI SMD</t>
  </si>
  <si>
    <t>05660</t>
  </si>
  <si>
    <t>MCP604I/SL CI SMD</t>
  </si>
  <si>
    <t>07850</t>
  </si>
  <si>
    <t>MCP607-I/SN CI SMD SOIC8</t>
  </si>
  <si>
    <t>58971</t>
  </si>
  <si>
    <t>MCP6294-E/ST CI SMD</t>
  </si>
  <si>
    <t>60779</t>
  </si>
  <si>
    <t>MCP6L01UT-E/OT CI SMD SOT23</t>
  </si>
  <si>
    <t>45581</t>
  </si>
  <si>
    <t>MCP6S21T-I/SM CI SMD</t>
  </si>
  <si>
    <t>54197</t>
  </si>
  <si>
    <t>MCP73831 CI SMD</t>
  </si>
  <si>
    <t>40381</t>
  </si>
  <si>
    <t>MCP73832T-2AC/OT CI SMD</t>
  </si>
  <si>
    <t>47099</t>
  </si>
  <si>
    <t>MCP73832T-2ACI/OT CI SMD</t>
  </si>
  <si>
    <t>59163</t>
  </si>
  <si>
    <t>MCP73861-I/SL CI SMD</t>
  </si>
  <si>
    <t>54673</t>
  </si>
  <si>
    <t>MCP8308VMADD SMD BGA</t>
  </si>
  <si>
    <t>54396</t>
  </si>
  <si>
    <t>MCP8321 CI BGA</t>
  </si>
  <si>
    <t>49514</t>
  </si>
  <si>
    <t>MCP9800AOT-M/OT CI SMD</t>
  </si>
  <si>
    <t>47860</t>
  </si>
  <si>
    <t>MCS7703CS-GR CI SMD</t>
  </si>
  <si>
    <t>26313</t>
  </si>
  <si>
    <t>MD5832-D256-V3Q18-XJP CI SMD</t>
  </si>
  <si>
    <t>46385</t>
  </si>
  <si>
    <t>MDT2020BS CI SMD</t>
  </si>
  <si>
    <t>50115</t>
  </si>
  <si>
    <t>MFRC50001T/0FE CI SMD</t>
  </si>
  <si>
    <t>40371</t>
  </si>
  <si>
    <t>MFRC53101T/OFE CI SMD</t>
  </si>
  <si>
    <t>48517</t>
  </si>
  <si>
    <t>MFRC5310IT CI SMD</t>
  </si>
  <si>
    <t>60320</t>
  </si>
  <si>
    <t>MGF4951A CI SMD</t>
  </si>
  <si>
    <t>51840</t>
  </si>
  <si>
    <t>MIC1555YMS/TR CI SMD</t>
  </si>
  <si>
    <t>57782</t>
  </si>
  <si>
    <t>MIC2005A-1YMS TR CI SMD</t>
  </si>
  <si>
    <t>40443</t>
  </si>
  <si>
    <t>MIC2005A-2YM5 TR CI SMD</t>
  </si>
  <si>
    <t>13200</t>
  </si>
  <si>
    <t>MIC2026-1BM/TR CI SMD SOIC8</t>
  </si>
  <si>
    <t>49819</t>
  </si>
  <si>
    <t>MIC2026-2Y CI SMD SOIC8</t>
  </si>
  <si>
    <t>14023</t>
  </si>
  <si>
    <t>MIC2169BMM-TR CI SMD 10MSOP</t>
  </si>
  <si>
    <t>SOLECTRON</t>
  </si>
  <si>
    <t>09078</t>
  </si>
  <si>
    <t>MIC2182YM/TR CI SMD SOIC16</t>
  </si>
  <si>
    <t>01856</t>
  </si>
  <si>
    <t>MIC2526 2BM CI SMD SOIC8</t>
  </si>
  <si>
    <t>08365</t>
  </si>
  <si>
    <t>MIC29502BU CI SMD</t>
  </si>
  <si>
    <t>08549</t>
  </si>
  <si>
    <t>MIC37102BM CI SMD SOIC8</t>
  </si>
  <si>
    <t>21296</t>
  </si>
  <si>
    <t>MIC39100-2,5BS CI SMD</t>
  </si>
  <si>
    <t>45615</t>
  </si>
  <si>
    <t>MIC4426YM CI SMD</t>
  </si>
  <si>
    <t>MIC</t>
  </si>
  <si>
    <t>55017</t>
  </si>
  <si>
    <t>MIC4469YWM CI SMD</t>
  </si>
  <si>
    <t>54681</t>
  </si>
  <si>
    <t>MIC4576WU CI SMD</t>
  </si>
  <si>
    <t>45605</t>
  </si>
  <si>
    <t>MIC4680-5.0BM CI SMD</t>
  </si>
  <si>
    <t>37470</t>
  </si>
  <si>
    <t>MIC5205YM5 TR CI SMD SOT23-5L</t>
  </si>
  <si>
    <t>51855</t>
  </si>
  <si>
    <t>MIC5209-3,3BU CI SMD</t>
  </si>
  <si>
    <t>52001</t>
  </si>
  <si>
    <t>MIC5209-5,0YU CI SMD</t>
  </si>
  <si>
    <t>51846</t>
  </si>
  <si>
    <t>MIC5235-1,8BM5 CI SMD</t>
  </si>
  <si>
    <t>50007</t>
  </si>
  <si>
    <t>MIC5255-3,0 CI SMD</t>
  </si>
  <si>
    <t>50252</t>
  </si>
  <si>
    <t>MIC6315-30D3UY CI SMD</t>
  </si>
  <si>
    <t>50269</t>
  </si>
  <si>
    <t>MIC6315-31D3UY-TR CI SMD</t>
  </si>
  <si>
    <t>45182</t>
  </si>
  <si>
    <t>MICRF008YM-TR CI SMD</t>
  </si>
  <si>
    <t>41001</t>
  </si>
  <si>
    <t>MICRF211AYQS CI SMD</t>
  </si>
  <si>
    <t>60523</t>
  </si>
  <si>
    <t>MICRF211YQS CI SMD</t>
  </si>
  <si>
    <t>54299</t>
  </si>
  <si>
    <t>MK1491-09FLN CI SMD</t>
  </si>
  <si>
    <t>44468</t>
  </si>
  <si>
    <t>MK1491-09FLNTR CI SMD</t>
  </si>
  <si>
    <t>08210</t>
  </si>
  <si>
    <t>MK1491-09FTR CI SMD SSOP28L</t>
  </si>
  <si>
    <t>08299</t>
  </si>
  <si>
    <t>MK1705STR CI SMD SOIC8</t>
  </si>
  <si>
    <t>41786</t>
  </si>
  <si>
    <t>ML4664CQ CI SMD</t>
  </si>
  <si>
    <t>42905</t>
  </si>
  <si>
    <t>MLT22552 CI SMD</t>
  </si>
  <si>
    <t>23082</t>
  </si>
  <si>
    <t>MM1111XFF CI SMD</t>
  </si>
  <si>
    <t>48530</t>
  </si>
  <si>
    <t>MMA7455LT CI SMD</t>
  </si>
  <si>
    <t>49876</t>
  </si>
  <si>
    <t>56691</t>
  </si>
  <si>
    <t>MMA8453Q QFN-16 CI SMD</t>
  </si>
  <si>
    <t>55792</t>
  </si>
  <si>
    <t>MMA8453QT CI SMD</t>
  </si>
  <si>
    <t>57854</t>
  </si>
  <si>
    <t>MMA8652FCR1 CI SMD</t>
  </si>
  <si>
    <t>04952</t>
  </si>
  <si>
    <t>MMC3852 CI SMD</t>
  </si>
  <si>
    <t>06061</t>
  </si>
  <si>
    <t>MMDF2N02 ER2 SMD SOIC8</t>
  </si>
  <si>
    <t>06213</t>
  </si>
  <si>
    <t>MMDF4N01HDR2 CI SMD SOIC8</t>
  </si>
  <si>
    <t>10756</t>
  </si>
  <si>
    <t>MOC211M CI SMD SOP8</t>
  </si>
  <si>
    <t>52432</t>
  </si>
  <si>
    <t>MOC211R2M CI SMD</t>
  </si>
  <si>
    <t>50088</t>
  </si>
  <si>
    <t>MOC217 CI SMD</t>
  </si>
  <si>
    <t>02800</t>
  </si>
  <si>
    <t>60228</t>
  </si>
  <si>
    <t>MOC3041SR2M CI SMD</t>
  </si>
  <si>
    <t>37252</t>
  </si>
  <si>
    <t>MOC3052 (FODM3052) ACOPLADOR SMD</t>
  </si>
  <si>
    <t>55732</t>
  </si>
  <si>
    <t>MOCD223-M CI SMD</t>
  </si>
  <si>
    <t>54588</t>
  </si>
  <si>
    <t>MPC8313EVRADDB CI SMD</t>
  </si>
  <si>
    <t>54657</t>
  </si>
  <si>
    <t>MPC8314EVRAGDA CI SMD</t>
  </si>
  <si>
    <t>54589</t>
  </si>
  <si>
    <t>MPC8321VRAFDC CI SMD</t>
  </si>
  <si>
    <t>51711</t>
  </si>
  <si>
    <t>MPC852TVR100A CI SMD</t>
  </si>
  <si>
    <t>49839</t>
  </si>
  <si>
    <t>MPS430F2011PWR CI SMD</t>
  </si>
  <si>
    <t>03093</t>
  </si>
  <si>
    <t>MPSP18-19BF CI SOIC8</t>
  </si>
  <si>
    <t>43558</t>
  </si>
  <si>
    <t>MRF5S19060NBQQ CI SMD</t>
  </si>
  <si>
    <t>23092</t>
  </si>
  <si>
    <t>MSC2295-BT1 CI SMD</t>
  </si>
  <si>
    <t>25837</t>
  </si>
  <si>
    <t>MSM5117400F-60SJ CI SMD</t>
  </si>
  <si>
    <t>08750</t>
  </si>
  <si>
    <t>MSM51V18165F-60T3-K CI SMD</t>
  </si>
  <si>
    <t>08739</t>
  </si>
  <si>
    <t>MSM56V16160J-75T3KFG CI SMD</t>
  </si>
  <si>
    <t>03020</t>
  </si>
  <si>
    <t>MSM6280 CI SMD</t>
  </si>
  <si>
    <t>52387</t>
  </si>
  <si>
    <t>MSP430F1121A CI SMD</t>
  </si>
  <si>
    <t>49893</t>
  </si>
  <si>
    <t>MSP430F148 CI SMD</t>
  </si>
  <si>
    <t>50155</t>
  </si>
  <si>
    <t>MSP430F148IPM CI SMD</t>
  </si>
  <si>
    <t>46312</t>
  </si>
  <si>
    <t>MSP430F168IPM CI SMD</t>
  </si>
  <si>
    <t>38947</t>
  </si>
  <si>
    <t>MSP430F2012IPWR CI SMD</t>
  </si>
  <si>
    <t>45888</t>
  </si>
  <si>
    <t>MSP430F2616TPM CI SMD</t>
  </si>
  <si>
    <t>41692</t>
  </si>
  <si>
    <t>MSP430F435IPN CI SMD</t>
  </si>
  <si>
    <t>51913</t>
  </si>
  <si>
    <t>MSP430F5438IPZR CI SMD</t>
  </si>
  <si>
    <t>57712</t>
  </si>
  <si>
    <t>MSP430F6433IPZR CI SMD</t>
  </si>
  <si>
    <t>08785</t>
  </si>
  <si>
    <t>MSP430P325AIFN CI PLCC</t>
  </si>
  <si>
    <t>05238</t>
  </si>
  <si>
    <t>MST9011 CI SMD</t>
  </si>
  <si>
    <t>MSTAR</t>
  </si>
  <si>
    <t>05295</t>
  </si>
  <si>
    <t>MST9011A128LEQFP CI SMD</t>
  </si>
  <si>
    <t>05325</t>
  </si>
  <si>
    <t>MST9111 CI SMD</t>
  </si>
  <si>
    <t>49641</t>
  </si>
  <si>
    <t>MT28F008B3VG-9B CISMD</t>
  </si>
  <si>
    <t>40312</t>
  </si>
  <si>
    <t>MT28F400B5SG-8B CI SMD</t>
  </si>
  <si>
    <t>54241</t>
  </si>
  <si>
    <t>MT29F1G08ABADAWP-IT CI SMD</t>
  </si>
  <si>
    <t>18891</t>
  </si>
  <si>
    <t>MT3493Q CI PLCC</t>
  </si>
  <si>
    <t>59366</t>
  </si>
  <si>
    <t>MT46V32M16P-5B CI SMD</t>
  </si>
  <si>
    <t>40632</t>
  </si>
  <si>
    <t>MT46V32M16P-5BJ CI SMD</t>
  </si>
  <si>
    <t>51695</t>
  </si>
  <si>
    <t>MT47H64M16HR-25 CI SMD</t>
  </si>
  <si>
    <t>12443</t>
  </si>
  <si>
    <t>MT48LC16A1TG-8AS CI SMD</t>
  </si>
  <si>
    <t>55645</t>
  </si>
  <si>
    <t>MT48LC16M16A CI SMD</t>
  </si>
  <si>
    <t>57777</t>
  </si>
  <si>
    <t>MT48LC16M16A2-75 CI SMD</t>
  </si>
  <si>
    <t>40459</t>
  </si>
  <si>
    <t>MT48LC16M16A2P-75D CI SMD</t>
  </si>
  <si>
    <t>03861</t>
  </si>
  <si>
    <t>MT48LC16M16A2TG-75 CI SMD</t>
  </si>
  <si>
    <t>00476</t>
  </si>
  <si>
    <t>MT48LC1M16A1TG 75 CI SMD</t>
  </si>
  <si>
    <t>00795</t>
  </si>
  <si>
    <t>MT48LC2M32B2TG CI SMD</t>
  </si>
  <si>
    <t>01613</t>
  </si>
  <si>
    <t>MT48LC32M16A2 CI SMD</t>
  </si>
  <si>
    <t>59261</t>
  </si>
  <si>
    <t>MT48LC32M8A2TG-75 CI SMD</t>
  </si>
  <si>
    <t>53802</t>
  </si>
  <si>
    <t>MT48LC4M16A2 CI SMD</t>
  </si>
  <si>
    <t>25489</t>
  </si>
  <si>
    <t>60068</t>
  </si>
  <si>
    <t>MT48LC4M32B2P CI SMD</t>
  </si>
  <si>
    <t>01605</t>
  </si>
  <si>
    <t>MT48LC8M32B2P-7 CI SMD</t>
  </si>
  <si>
    <t>59418</t>
  </si>
  <si>
    <t>MT48LCM32B2 CI SMD</t>
  </si>
  <si>
    <t>21888</t>
  </si>
  <si>
    <t>MT4C1M16E5DJ6 CI PLCC</t>
  </si>
  <si>
    <t>25756</t>
  </si>
  <si>
    <t>MT4C4M4B1DJ 6 CI SOJ24</t>
  </si>
  <si>
    <t>24367</t>
  </si>
  <si>
    <t>MT51C16256R-70 CI PLCC</t>
  </si>
  <si>
    <t>13398</t>
  </si>
  <si>
    <t>MT62C064F700LL CI SMD</t>
  </si>
  <si>
    <t>47381</t>
  </si>
  <si>
    <t>MT8816AP CI PLCC</t>
  </si>
  <si>
    <t>20891</t>
  </si>
  <si>
    <t>MT8870CSI CI SMD</t>
  </si>
  <si>
    <t>29625</t>
  </si>
  <si>
    <t>MT8870DS CI SMD</t>
  </si>
  <si>
    <t>51717</t>
  </si>
  <si>
    <t>02359</t>
  </si>
  <si>
    <t>MT8889 CI SMD</t>
  </si>
  <si>
    <t>41620</t>
  </si>
  <si>
    <t>MT88L70AS CI SMD</t>
  </si>
  <si>
    <t>15305</t>
  </si>
  <si>
    <t>MT8986AP CI PLCC</t>
  </si>
  <si>
    <t>47210</t>
  </si>
  <si>
    <t>MT89L80AP CI PLCC</t>
  </si>
  <si>
    <t>20567</t>
  </si>
  <si>
    <t>MT9041AP CI PLCC</t>
  </si>
  <si>
    <t>23322</t>
  </si>
  <si>
    <t>MT9160ASR CI SMD</t>
  </si>
  <si>
    <t>17348</t>
  </si>
  <si>
    <t>MTC20135DQ-C CI SMD</t>
  </si>
  <si>
    <t>21893</t>
  </si>
  <si>
    <t>MTC20144TQC CI SMD</t>
  </si>
  <si>
    <t>10927</t>
  </si>
  <si>
    <t>MUSAC15085-001 CI PLCC</t>
  </si>
  <si>
    <t>43557</t>
  </si>
  <si>
    <t>MW41C2020GMBR1 CI SMD</t>
  </si>
  <si>
    <t>01467</t>
  </si>
  <si>
    <t>MW41C915NB CI SMD</t>
  </si>
  <si>
    <t>04039</t>
  </si>
  <si>
    <t>MX23C8100MC-12 CI SMD</t>
  </si>
  <si>
    <t>MICRONIX</t>
  </si>
  <si>
    <t>54913</t>
  </si>
  <si>
    <t>MX25L1283SF CI SMD SOP8</t>
  </si>
  <si>
    <t>03523</t>
  </si>
  <si>
    <t>MX25L8005M2C-15G CI SMD</t>
  </si>
  <si>
    <t>54945</t>
  </si>
  <si>
    <t>MX25L8006EM CI SMD</t>
  </si>
  <si>
    <t>03527</t>
  </si>
  <si>
    <t>MX29LV008CTTC-70G CI SMD</t>
  </si>
  <si>
    <t>60065</t>
  </si>
  <si>
    <t>MX29LV320CBTC-70G CI SMD</t>
  </si>
  <si>
    <t>08753</t>
  </si>
  <si>
    <t>MX29LV320CTTC-70G CI SMD</t>
  </si>
  <si>
    <t>07843</t>
  </si>
  <si>
    <t>MX7828KCWI CI SMD</t>
  </si>
  <si>
    <t>45350</t>
  </si>
  <si>
    <t>NAND08GW3B2CN6E CI SMD</t>
  </si>
  <si>
    <t>55340</t>
  </si>
  <si>
    <t>NAND256W3A2BN6 CI SMD</t>
  </si>
  <si>
    <t>58751</t>
  </si>
  <si>
    <t>NAND512W3A2DNG CI SMD</t>
  </si>
  <si>
    <t>50243</t>
  </si>
  <si>
    <t>NANDO1GW3B2CZA6 CI SMD</t>
  </si>
  <si>
    <t>44905</t>
  </si>
  <si>
    <t>NAU8812RG CI SMD</t>
  </si>
  <si>
    <t>NUVOTON</t>
  </si>
  <si>
    <t>44350</t>
  </si>
  <si>
    <t>NC75X126M5X CI SMD</t>
  </si>
  <si>
    <t>38859</t>
  </si>
  <si>
    <t>NC7NZ04K8X CI SMD</t>
  </si>
  <si>
    <t>60535</t>
  </si>
  <si>
    <t>NC7S04P5X CI SMD</t>
  </si>
  <si>
    <t>26766</t>
  </si>
  <si>
    <t>NC7S32M5 CI SMD SOT23</t>
  </si>
  <si>
    <t>42346</t>
  </si>
  <si>
    <t>NC7SZ00PSX CI SMD SOT23-5</t>
  </si>
  <si>
    <t>48207</t>
  </si>
  <si>
    <t>NC7SZ08P5X CI SMD</t>
  </si>
  <si>
    <t>04031</t>
  </si>
  <si>
    <t>NC7SZ32MX5X CI SMD SOT23-5</t>
  </si>
  <si>
    <t>45712</t>
  </si>
  <si>
    <t>NC7SZ35P5X CI SMD</t>
  </si>
  <si>
    <t>59508</t>
  </si>
  <si>
    <t>NC7SZ86M5X CI SMD</t>
  </si>
  <si>
    <t>15059</t>
  </si>
  <si>
    <t>NC7SZD384M5X CI SMD SOT23</t>
  </si>
  <si>
    <t>49899</t>
  </si>
  <si>
    <t>NC7W716P6X CI SMD</t>
  </si>
  <si>
    <t>60417</t>
  </si>
  <si>
    <t>NCP1117 5,0 CI SMD</t>
  </si>
  <si>
    <t>45566</t>
  </si>
  <si>
    <t>NCP1421DMR2G CI SMD</t>
  </si>
  <si>
    <t>48408</t>
  </si>
  <si>
    <t>NCP1521BSNT1G CI SMD</t>
  </si>
  <si>
    <t>37246</t>
  </si>
  <si>
    <t>NCP301LSN25T1G CI SMD</t>
  </si>
  <si>
    <t>40461</t>
  </si>
  <si>
    <t>NCP303LSN30T1G CI SMD</t>
  </si>
  <si>
    <t>05649</t>
  </si>
  <si>
    <t>NCP3418BDR2G CI SMD</t>
  </si>
  <si>
    <t>43775</t>
  </si>
  <si>
    <t>NCP508SQ33T1G CI SMD</t>
  </si>
  <si>
    <t>52121</t>
  </si>
  <si>
    <t>05648</t>
  </si>
  <si>
    <t>NCP5385MNR2G CI SMD</t>
  </si>
  <si>
    <t>49898</t>
  </si>
  <si>
    <t>NCP612SQ30T2G REGULADOR SMD</t>
  </si>
  <si>
    <t>54255</t>
  </si>
  <si>
    <t>NCP698SQ13T1G CI SMD</t>
  </si>
  <si>
    <t>49621</t>
  </si>
  <si>
    <t>NCP803SN293D1T1G CI SMD</t>
  </si>
  <si>
    <t>23928</t>
  </si>
  <si>
    <t>NE521D CI SMD</t>
  </si>
  <si>
    <t>00983</t>
  </si>
  <si>
    <t>NE5532D CI SMD</t>
  </si>
  <si>
    <t>45886</t>
  </si>
  <si>
    <t>NF-410-N-A3 BGA CI SMD</t>
  </si>
  <si>
    <t>08537</t>
  </si>
  <si>
    <t>NH82801HBM CI SMD BGA</t>
  </si>
  <si>
    <t>10257</t>
  </si>
  <si>
    <t>NJM14558M)CI SMD SOIC8</t>
  </si>
  <si>
    <t>42237</t>
  </si>
  <si>
    <t>NJM2267V CI SMD</t>
  </si>
  <si>
    <t>09280</t>
  </si>
  <si>
    <t>NJM2391DL1 CI SMD TO252</t>
  </si>
  <si>
    <t>09279</t>
  </si>
  <si>
    <t>NJM2845DL1 CI SMD TO252</t>
  </si>
  <si>
    <t>08759</t>
  </si>
  <si>
    <t>NJM3414AM CI SMD SOIC8</t>
  </si>
  <si>
    <t>41284</t>
  </si>
  <si>
    <t>NJM4558M CI SMD</t>
  </si>
  <si>
    <t>59424</t>
  </si>
  <si>
    <t>NJU9210FC CI SMD</t>
  </si>
  <si>
    <t>59152</t>
  </si>
  <si>
    <t>NL17SZ08EDFT2G CI SMD</t>
  </si>
  <si>
    <t>60434</t>
  </si>
  <si>
    <t>NL17SZ17DFT2G CI SMD</t>
  </si>
  <si>
    <t>46876</t>
  </si>
  <si>
    <t>NL27WZ125-US8 CI SMD</t>
  </si>
  <si>
    <t>09893</t>
  </si>
  <si>
    <t>NM9820CV (FT7B776AH) SMD</t>
  </si>
  <si>
    <t>NET MOS</t>
  </si>
  <si>
    <t>03204</t>
  </si>
  <si>
    <t>NM9835V (FT7B776AF) SMD</t>
  </si>
  <si>
    <t>56662</t>
  </si>
  <si>
    <t>NMP4370513 CI SMD</t>
  </si>
  <si>
    <t>05640</t>
  </si>
  <si>
    <t>NPC1582DR CI SMD SOIC8</t>
  </si>
  <si>
    <t>47855</t>
  </si>
  <si>
    <t>NS0013LF CI SMD</t>
  </si>
  <si>
    <t>60513</t>
  </si>
  <si>
    <t>NSIC2050JBT3G CI SMD</t>
  </si>
  <si>
    <t>54959</t>
  </si>
  <si>
    <t>NVP2431H CI SMD</t>
  </si>
  <si>
    <t>NEXTCHIP</t>
  </si>
  <si>
    <t>54911</t>
  </si>
  <si>
    <t>NVP6114A CI SMD</t>
  </si>
  <si>
    <t>17574</t>
  </si>
  <si>
    <t>OASP2A01 CI PLCC 68P</t>
  </si>
  <si>
    <t>60739</t>
  </si>
  <si>
    <t>OMAP4470 CI SMD</t>
  </si>
  <si>
    <t>54266</t>
  </si>
  <si>
    <t>OMAPLI38BZWT CI BGA</t>
  </si>
  <si>
    <t>51672</t>
  </si>
  <si>
    <t>OP07C CI SMD</t>
  </si>
  <si>
    <t>25750</t>
  </si>
  <si>
    <t>OP07CDR CI SMD</t>
  </si>
  <si>
    <t>21419</t>
  </si>
  <si>
    <t>OP177GS CI SMD</t>
  </si>
  <si>
    <t>06282</t>
  </si>
  <si>
    <t>OP77GS REEL CI SMD SOIC8</t>
  </si>
  <si>
    <t>45489</t>
  </si>
  <si>
    <t>OP97F CI SMD</t>
  </si>
  <si>
    <t>41681</t>
  </si>
  <si>
    <t>OPA2227U CI SMD</t>
  </si>
  <si>
    <t>06243</t>
  </si>
  <si>
    <t>OPA237UA CI SMD SOIC8</t>
  </si>
  <si>
    <t>20215</t>
  </si>
  <si>
    <t>OPA2650V/2K5 CI SMD SOIC8</t>
  </si>
  <si>
    <t>59405</t>
  </si>
  <si>
    <t>OPA2677U CI SMD</t>
  </si>
  <si>
    <t>59342</t>
  </si>
  <si>
    <t>OPA2681N CI SMD</t>
  </si>
  <si>
    <t>59397</t>
  </si>
  <si>
    <t>OPA2691 CI SMD</t>
  </si>
  <si>
    <t>26376</t>
  </si>
  <si>
    <t>OPA344UA CI SMD SOIC8</t>
  </si>
  <si>
    <t>59699</t>
  </si>
  <si>
    <t>OPA373A CI SMD</t>
  </si>
  <si>
    <t>19089</t>
  </si>
  <si>
    <t>OPA4234UA CI SMD SOIC14</t>
  </si>
  <si>
    <t>23618</t>
  </si>
  <si>
    <t>OPA655U/2K5 CI SMD</t>
  </si>
  <si>
    <t>48162</t>
  </si>
  <si>
    <t>OZ813LN CI SMD</t>
  </si>
  <si>
    <t>MICRO</t>
  </si>
  <si>
    <t>42335</t>
  </si>
  <si>
    <t>OZ8602EN-C3-O-TR CI SMD</t>
  </si>
  <si>
    <t>05641</t>
  </si>
  <si>
    <t>P2231NFC1 CI SMD</t>
  </si>
  <si>
    <t>03985</t>
  </si>
  <si>
    <t>P3017THFD0 CI SMD</t>
  </si>
  <si>
    <t>04827</t>
  </si>
  <si>
    <t>P4771105-115 CI SMD</t>
  </si>
  <si>
    <t>43428</t>
  </si>
  <si>
    <t>P4M900 CI SMD</t>
  </si>
  <si>
    <t>VIA</t>
  </si>
  <si>
    <t>41596</t>
  </si>
  <si>
    <t>P51XAG30KBA CI SMD</t>
  </si>
  <si>
    <t>01675</t>
  </si>
  <si>
    <t>P711H CI SMD</t>
  </si>
  <si>
    <t>47780</t>
  </si>
  <si>
    <t>P747CH CI SMD</t>
  </si>
  <si>
    <t>41773</t>
  </si>
  <si>
    <t>P80C32SBAA CI SMD</t>
  </si>
  <si>
    <t>60399</t>
  </si>
  <si>
    <t>P89C51RC2HBA CI SMD</t>
  </si>
  <si>
    <t>60555</t>
  </si>
  <si>
    <t>PA4838L CI SMD</t>
  </si>
  <si>
    <t>23834</t>
  </si>
  <si>
    <t>PACSZ128402Q CI SMD</t>
  </si>
  <si>
    <t>03065</t>
  </si>
  <si>
    <t>PAL16L8-15 CI PLCC</t>
  </si>
  <si>
    <t>20833</t>
  </si>
  <si>
    <t>PAL20L8-15CFN CI PLCC</t>
  </si>
  <si>
    <t>18580</t>
  </si>
  <si>
    <t>PALCE16V8H10JC CI PLCC</t>
  </si>
  <si>
    <t>01228</t>
  </si>
  <si>
    <t>PALCE16V8H-7JC/5 CI PLCC</t>
  </si>
  <si>
    <t>04249</t>
  </si>
  <si>
    <t>PALCE22V10-10JC CI PLCC</t>
  </si>
  <si>
    <t>59164</t>
  </si>
  <si>
    <t>PALCE22V10H-15JC CI PLCC</t>
  </si>
  <si>
    <t>17269</t>
  </si>
  <si>
    <t>PALCE26V12H10JC/4 CI SMD</t>
  </si>
  <si>
    <t>20563</t>
  </si>
  <si>
    <t>PBL3764A/4R2 CI PLCC</t>
  </si>
  <si>
    <t>23880</t>
  </si>
  <si>
    <t>PBL3771 CI SMD</t>
  </si>
  <si>
    <t>13417</t>
  </si>
  <si>
    <t>PBL3772 CI PLCC</t>
  </si>
  <si>
    <t>01181</t>
  </si>
  <si>
    <t>PBL40152/1GLQAR1A CI SMD</t>
  </si>
  <si>
    <t>01179</t>
  </si>
  <si>
    <t>PBL40155/1GLQ CI SMD</t>
  </si>
  <si>
    <t>01180</t>
  </si>
  <si>
    <t>PBL40157/1LQAR1B CI SMD</t>
  </si>
  <si>
    <t>13416</t>
  </si>
  <si>
    <t>PBM3960 CI PLCC</t>
  </si>
  <si>
    <t>23881</t>
  </si>
  <si>
    <t>PC1251G2 CI SMD</t>
  </si>
  <si>
    <t>16476</t>
  </si>
  <si>
    <t>PC16550DV CI PLCC</t>
  </si>
  <si>
    <t>28427</t>
  </si>
  <si>
    <t>PC16552DV CI PLCC</t>
  </si>
  <si>
    <t>01992</t>
  </si>
  <si>
    <t>PC28F160C3TD70 CI SMD</t>
  </si>
  <si>
    <t>42697</t>
  </si>
  <si>
    <t>PC84AKM0025 CI PLCC</t>
  </si>
  <si>
    <t>47972</t>
  </si>
  <si>
    <t>PC87364-ICG/VLA CI SMD</t>
  </si>
  <si>
    <t>08709</t>
  </si>
  <si>
    <t>PC87364-ICK/IVLA CI SMD</t>
  </si>
  <si>
    <t>23462</t>
  </si>
  <si>
    <t>PC97307-YBY/BUL CI SMD</t>
  </si>
  <si>
    <t>03860</t>
  </si>
  <si>
    <t>PC97317 IBW/VUL CI SMD</t>
  </si>
  <si>
    <t>43469</t>
  </si>
  <si>
    <t>PCA9535ECDWR2G CI SMD</t>
  </si>
  <si>
    <t>51679</t>
  </si>
  <si>
    <t>PCA9546A CI SMD</t>
  </si>
  <si>
    <t>45580</t>
  </si>
  <si>
    <t>PCA9551PW CI SMD</t>
  </si>
  <si>
    <t>09083</t>
  </si>
  <si>
    <t>PCA9552PW/G CI SMD</t>
  </si>
  <si>
    <t>11985</t>
  </si>
  <si>
    <t>PCA9554AD CI SMD</t>
  </si>
  <si>
    <t>44352</t>
  </si>
  <si>
    <t>PCA9555PW CI SMD</t>
  </si>
  <si>
    <t>55403</t>
  </si>
  <si>
    <t>PCA9557D CI SMD</t>
  </si>
  <si>
    <t>14696</t>
  </si>
  <si>
    <t>PCD3311CT CI SMD SOIC16</t>
  </si>
  <si>
    <t>09884</t>
  </si>
  <si>
    <t>PCF1117CT CI SMD</t>
  </si>
  <si>
    <t>42248</t>
  </si>
  <si>
    <t>PCF50603HN/05/N3 CI SMD</t>
  </si>
  <si>
    <t>45105</t>
  </si>
  <si>
    <t>PCF8563T/F4 CI SMD</t>
  </si>
  <si>
    <t>12674</t>
  </si>
  <si>
    <t>PCF8570TD CI SMD</t>
  </si>
  <si>
    <t>20416</t>
  </si>
  <si>
    <t>PCF8576CT/F1 CI SMD</t>
  </si>
  <si>
    <t>49633</t>
  </si>
  <si>
    <t>PCF8577CT/3 CI SMD</t>
  </si>
  <si>
    <t>03462</t>
  </si>
  <si>
    <t>PCF8582C-2 CI SMD</t>
  </si>
  <si>
    <t>48387</t>
  </si>
  <si>
    <t>PCM2904 CI SMD</t>
  </si>
  <si>
    <t>20312</t>
  </si>
  <si>
    <t>PCT303ATR SMD</t>
  </si>
  <si>
    <t>PCTEL</t>
  </si>
  <si>
    <t>44012</t>
  </si>
  <si>
    <t>PCT303L SMD</t>
  </si>
  <si>
    <t>16800</t>
  </si>
  <si>
    <t>PCT789T-C1 SMD</t>
  </si>
  <si>
    <t>43829</t>
  </si>
  <si>
    <t>PDIUSBD12BW CI SMD</t>
  </si>
  <si>
    <t>44456</t>
  </si>
  <si>
    <t>PDIUSBD12D CI SMD</t>
  </si>
  <si>
    <t>53951</t>
  </si>
  <si>
    <t>PDIUSBD12PWTM CI SMD</t>
  </si>
  <si>
    <t>02475</t>
  </si>
  <si>
    <t>PEB20954HT CI SMD</t>
  </si>
  <si>
    <t>09076</t>
  </si>
  <si>
    <t>PEB24911H CI SMD</t>
  </si>
  <si>
    <t>13758</t>
  </si>
  <si>
    <t>PEB3065N-V3.2 CI PLCC</t>
  </si>
  <si>
    <t>54369</t>
  </si>
  <si>
    <t>PEB3324HLV1,4 CI SMD</t>
  </si>
  <si>
    <t>23011</t>
  </si>
  <si>
    <t>PEB4065T V4.0 CI SMD</t>
  </si>
  <si>
    <t>01660</t>
  </si>
  <si>
    <t>PEB43650VTSV12 CI SMD</t>
  </si>
  <si>
    <t>54395</t>
  </si>
  <si>
    <t>PEF24628E V1,2 CI BGA</t>
  </si>
  <si>
    <t>01647</t>
  </si>
  <si>
    <t>PEF55008FV1.3 CI SMD</t>
  </si>
  <si>
    <t>01687</t>
  </si>
  <si>
    <t>PEF55602TV1.1 CI SMD</t>
  </si>
  <si>
    <t>39860</t>
  </si>
  <si>
    <t>PH1+ CI SMD</t>
  </si>
  <si>
    <t>25288</t>
  </si>
  <si>
    <t>PHKD6N02LT CI SMD SOIC8</t>
  </si>
  <si>
    <t>59400</t>
  </si>
  <si>
    <t>PI6CV2304LE CI SMD</t>
  </si>
  <si>
    <t>16985</t>
  </si>
  <si>
    <t>PIC10F200T-I/OT CI SMD</t>
  </si>
  <si>
    <t>01770</t>
  </si>
  <si>
    <t>15452</t>
  </si>
  <si>
    <t>PIC12C508-04/SM CI SMD</t>
  </si>
  <si>
    <t>09726</t>
  </si>
  <si>
    <t>PIC12C671T-04I/SM CI SMD</t>
  </si>
  <si>
    <t>43768</t>
  </si>
  <si>
    <t>PIC12F519T-I/SN-040 CI SMD</t>
  </si>
  <si>
    <t>35106</t>
  </si>
  <si>
    <t>PIC12F609T-I/SN CI SMD</t>
  </si>
  <si>
    <t>53020</t>
  </si>
  <si>
    <t>PIC12F683-I/SN CI SMD</t>
  </si>
  <si>
    <t>07847</t>
  </si>
  <si>
    <t>35105</t>
  </si>
  <si>
    <t>PIC12HV609T-I/SN CI SMD</t>
  </si>
  <si>
    <t>12654</t>
  </si>
  <si>
    <t>PIC16C452-FN CI PLCC</t>
  </si>
  <si>
    <t>10164</t>
  </si>
  <si>
    <t>PIC16C505-04/SL CI SMD</t>
  </si>
  <si>
    <t>59522</t>
  </si>
  <si>
    <t>PIC16C505-041/SL SMD</t>
  </si>
  <si>
    <t>14335</t>
  </si>
  <si>
    <t>PIC16C62A-04I/SO CI SMD</t>
  </si>
  <si>
    <t>18357</t>
  </si>
  <si>
    <t>PIC16C63A-20E/SO CI SMD</t>
  </si>
  <si>
    <t>52425</t>
  </si>
  <si>
    <t>PIC16C65B-04/PQ CI SMD</t>
  </si>
  <si>
    <t>57626</t>
  </si>
  <si>
    <t>PIC16F1459-I/SS CI SMD</t>
  </si>
  <si>
    <t>35104</t>
  </si>
  <si>
    <t>PIC16F1518T-I/MV CI SMD</t>
  </si>
  <si>
    <t>55680</t>
  </si>
  <si>
    <t>PIC16F1827-I/SS CI SMD</t>
  </si>
  <si>
    <t>50308</t>
  </si>
  <si>
    <t>PIC16F18346T-I/SS CI SMD</t>
  </si>
  <si>
    <t>60597</t>
  </si>
  <si>
    <t>PIC16F1939-I/PT CI SMD</t>
  </si>
  <si>
    <t>46341</t>
  </si>
  <si>
    <t>PIC16F527T-I/SS CI SMD</t>
  </si>
  <si>
    <t>16344</t>
  </si>
  <si>
    <t>PIC16F57-I/SO CI SMD</t>
  </si>
  <si>
    <t>51764</t>
  </si>
  <si>
    <t>PIC16F627-04/SO CI SMD</t>
  </si>
  <si>
    <t>16491</t>
  </si>
  <si>
    <t>PIC16F636-I/SL CI SMD</t>
  </si>
  <si>
    <t>59083</t>
  </si>
  <si>
    <t>PIC16F648A-I/SO CI SMD</t>
  </si>
  <si>
    <t>11717</t>
  </si>
  <si>
    <t>PIC16F676-I/SL CI SMD</t>
  </si>
  <si>
    <t>56312</t>
  </si>
  <si>
    <t>PIC16F677-I/ML CI SMD</t>
  </si>
  <si>
    <t>58296</t>
  </si>
  <si>
    <t>PIC16F677-I/SO CI SMD</t>
  </si>
  <si>
    <t>32327</t>
  </si>
  <si>
    <t>PIC16F689-I/SO CI SMD</t>
  </si>
  <si>
    <t>36044</t>
  </si>
  <si>
    <t>PIC16F690T-E/SS CI SMD</t>
  </si>
  <si>
    <t>07534</t>
  </si>
  <si>
    <t>PIC16F767-I/SS CI SMD</t>
  </si>
  <si>
    <t>36269</t>
  </si>
  <si>
    <t>PIC16F819-I/SO CI SMD</t>
  </si>
  <si>
    <t>36258</t>
  </si>
  <si>
    <t>PIC16F819T-I/SO CI SMD</t>
  </si>
  <si>
    <t>01987</t>
  </si>
  <si>
    <t>PIC16F872-I/SS CI SMD</t>
  </si>
  <si>
    <t>00054</t>
  </si>
  <si>
    <t>PIC16F874A-I/L CI PLCC</t>
  </si>
  <si>
    <t>41623</t>
  </si>
  <si>
    <t>PIC16F876-04/SO CI SMD</t>
  </si>
  <si>
    <t>08112</t>
  </si>
  <si>
    <t>PIC16F876-20/SO CI SMD</t>
  </si>
  <si>
    <t>54719</t>
  </si>
  <si>
    <t>PIC16F876-20I/SO CI SMD</t>
  </si>
  <si>
    <t>40041</t>
  </si>
  <si>
    <t>PIC16F882-I/SO CI SMD</t>
  </si>
  <si>
    <t>47668</t>
  </si>
  <si>
    <t>PIC16F883-I/SS CI SMD</t>
  </si>
  <si>
    <t>00203</t>
  </si>
  <si>
    <t>PIC16F886-I/SO CI SMD</t>
  </si>
  <si>
    <t>56092</t>
  </si>
  <si>
    <t>PIC16F886-I/SS CI SMD</t>
  </si>
  <si>
    <t>43790</t>
  </si>
  <si>
    <t>PIC16F886T-I/SO CI SMD</t>
  </si>
  <si>
    <t>40753</t>
  </si>
  <si>
    <t>PIC16F887T-I/PT CI SMD</t>
  </si>
  <si>
    <t>16395</t>
  </si>
  <si>
    <t>PIC16F88-I/SO CI SMD</t>
  </si>
  <si>
    <t>55405</t>
  </si>
  <si>
    <t>PIC16F913-I/SO CI SMD</t>
  </si>
  <si>
    <t>60364</t>
  </si>
  <si>
    <t>PIC16F916-I/SO CI SMD</t>
  </si>
  <si>
    <t>16085</t>
  </si>
  <si>
    <t>PIC16F946-I/PT CI SMD</t>
  </si>
  <si>
    <t>52414</t>
  </si>
  <si>
    <t>PIC16LF6720-I/PT CI SMD</t>
  </si>
  <si>
    <t>45121</t>
  </si>
  <si>
    <t>PIC16LF876A-I/SS CI SMD</t>
  </si>
  <si>
    <t>52439</t>
  </si>
  <si>
    <t>PIC17LC44-08I/PQ CI SMD</t>
  </si>
  <si>
    <t>45970</t>
  </si>
  <si>
    <t>PIC18F2420-I/SO CI SMD</t>
  </si>
  <si>
    <t>59620</t>
  </si>
  <si>
    <t>PIC18F2431-I/SO CI SMD</t>
  </si>
  <si>
    <t>49837</t>
  </si>
  <si>
    <t>PIC18F248-I/SO CI SMD</t>
  </si>
  <si>
    <t>46345</t>
  </si>
  <si>
    <t>PIC18F24K20T-I/ML CI SMD</t>
  </si>
  <si>
    <t>13948</t>
  </si>
  <si>
    <t>PIC18F2520-I/SO CI SMD</t>
  </si>
  <si>
    <t>16612</t>
  </si>
  <si>
    <t>PIC18F2525-I/SO CI SMD</t>
  </si>
  <si>
    <t>25454</t>
  </si>
  <si>
    <t>PIC18F2620-I/SO CI SMD</t>
  </si>
  <si>
    <t>25250</t>
  </si>
  <si>
    <t>PIC18F2680-I/SO CI SMD</t>
  </si>
  <si>
    <t>44336</t>
  </si>
  <si>
    <t>PIC18F4420-I/PT CI SMD</t>
  </si>
  <si>
    <t>16121</t>
  </si>
  <si>
    <t>PIC18F4431-I/PT CI SMD</t>
  </si>
  <si>
    <t>16215</t>
  </si>
  <si>
    <t>PIC18F4480-I/PT CI SMD</t>
  </si>
  <si>
    <t>26383</t>
  </si>
  <si>
    <t>PIC18F4520-I/PT CI SMD</t>
  </si>
  <si>
    <t>07018</t>
  </si>
  <si>
    <t>PIC18F4525-I/PT CI SMD</t>
  </si>
  <si>
    <t>35554</t>
  </si>
  <si>
    <t>PIC18F452-I/PT CI SMD</t>
  </si>
  <si>
    <t>55982</t>
  </si>
  <si>
    <t>PIC18F458-I/PT CI SMD</t>
  </si>
  <si>
    <t>12164</t>
  </si>
  <si>
    <t>PIC18F45J10-I/PT CI SMD</t>
  </si>
  <si>
    <t>29595</t>
  </si>
  <si>
    <t>PIC18F4685-I/PT CI SMD</t>
  </si>
  <si>
    <t>45291</t>
  </si>
  <si>
    <t>PIC18F46J11T-I/PT CI SMD</t>
  </si>
  <si>
    <t>16222</t>
  </si>
  <si>
    <t>PIC18F46K20-I/PT CI SMD</t>
  </si>
  <si>
    <t>41947</t>
  </si>
  <si>
    <t>PIC18F6520-I/PT CI SMD</t>
  </si>
  <si>
    <t>16242</t>
  </si>
  <si>
    <t>PIC18F6585-I/PT CI SMD</t>
  </si>
  <si>
    <t>31524</t>
  </si>
  <si>
    <t>PIC18F65J90T-I/PT CI SMD</t>
  </si>
  <si>
    <t>58921</t>
  </si>
  <si>
    <t>PIC18F67K22T-I/PT CI SMD</t>
  </si>
  <si>
    <t>16290</t>
  </si>
  <si>
    <t>PIC18F85J90-I/PT CI SMD</t>
  </si>
  <si>
    <t>52442</t>
  </si>
  <si>
    <t>PIC18F8621-I/PT CI SMD</t>
  </si>
  <si>
    <t>49756</t>
  </si>
  <si>
    <t>PIC18F8720-I/PT CI SMD</t>
  </si>
  <si>
    <t>50180</t>
  </si>
  <si>
    <t>PIC18F87J60-I/PT CI SMD</t>
  </si>
  <si>
    <t>16596</t>
  </si>
  <si>
    <t>PIC18LF242-I/SO CI SMD</t>
  </si>
  <si>
    <t>58834</t>
  </si>
  <si>
    <t>PIC18LF2520-I/SO CI SMD</t>
  </si>
  <si>
    <t>58835</t>
  </si>
  <si>
    <t>PIC18LF252-I/SO CI SMD</t>
  </si>
  <si>
    <t>55930</t>
  </si>
  <si>
    <t>PIC18LF6722-I/PT CI SMD</t>
  </si>
  <si>
    <t>55882</t>
  </si>
  <si>
    <t>PIC18LF8722-I/PT CI SMD</t>
  </si>
  <si>
    <t>36266</t>
  </si>
  <si>
    <t>PIC24FJ128GB106-I/PT CI SMD</t>
  </si>
  <si>
    <t>49815</t>
  </si>
  <si>
    <t>PIC24FJ16 CI SMD</t>
  </si>
  <si>
    <t>36045</t>
  </si>
  <si>
    <t>PIC24FJ16GA002T-E/SS CI SMD</t>
  </si>
  <si>
    <t>53750</t>
  </si>
  <si>
    <t>PIC24FJ16GA004T-/PT CI SMD</t>
  </si>
  <si>
    <t>37240</t>
  </si>
  <si>
    <t>PIC24FJ256GB106T-I/MR CI SMD</t>
  </si>
  <si>
    <t>56431</t>
  </si>
  <si>
    <t>PIC24FJ48GA004-I/PT CI SMD</t>
  </si>
  <si>
    <t>60394</t>
  </si>
  <si>
    <t>PIC24FJ64GA002-I/SO CI SMD</t>
  </si>
  <si>
    <t>24916</t>
  </si>
  <si>
    <t>PIC24FJ64GA004-I/PT CI SMD</t>
  </si>
  <si>
    <t>40991</t>
  </si>
  <si>
    <t>PIC24FJ64GB106-I/PT CI SMD</t>
  </si>
  <si>
    <t>35102</t>
  </si>
  <si>
    <t>PIC24HJ128GP206AT-I/PT CI SMD</t>
  </si>
  <si>
    <t>54754</t>
  </si>
  <si>
    <t>PIC24HJ32GP204-I/PT CI SMD</t>
  </si>
  <si>
    <t>35705</t>
  </si>
  <si>
    <t>PIC32MX110F016B-I/SO CI SMD</t>
  </si>
  <si>
    <t>56088</t>
  </si>
  <si>
    <t>PIC32MX170F256B-I/SS CI SMD</t>
  </si>
  <si>
    <t>49896</t>
  </si>
  <si>
    <t>PIC32MX360F512L-80I/PI CI SMD</t>
  </si>
  <si>
    <t>37241</t>
  </si>
  <si>
    <t>PIC32MX795F512L80I/PT CI SMD</t>
  </si>
  <si>
    <t>48343</t>
  </si>
  <si>
    <t>PL-2303HX CI SMD</t>
  </si>
  <si>
    <t>14820</t>
  </si>
  <si>
    <t>PMB2259V V1,1 CI SMD</t>
  </si>
  <si>
    <t>02450</t>
  </si>
  <si>
    <t>PMB2331TV1.2V CI SMD</t>
  </si>
  <si>
    <t>60760</t>
  </si>
  <si>
    <t>PMB9812V2.1 CI SMD</t>
  </si>
  <si>
    <t>39608</t>
  </si>
  <si>
    <t>PN5231A3HN/C106 CI SMD</t>
  </si>
  <si>
    <t>40376</t>
  </si>
  <si>
    <t>PN5321AHN/C104 CI SMD</t>
  </si>
  <si>
    <t>58753</t>
  </si>
  <si>
    <t>PNX8019DIHN/DOO/2 CI SMD</t>
  </si>
  <si>
    <t>04010</t>
  </si>
  <si>
    <t>POMAP310GGZGR CI SMD</t>
  </si>
  <si>
    <t>47926</t>
  </si>
  <si>
    <t>PS0T05C-LF-T7 CI SMD</t>
  </si>
  <si>
    <t>25379</t>
  </si>
  <si>
    <t>PS2501L1 CI SMD</t>
  </si>
  <si>
    <t>01082</t>
  </si>
  <si>
    <t>PS2501L4 CI SMD</t>
  </si>
  <si>
    <t>12516</t>
  </si>
  <si>
    <t>PS2506-2 CI SMD</t>
  </si>
  <si>
    <t>04836</t>
  </si>
  <si>
    <t>PS2634L CI SMD SOIC6</t>
  </si>
  <si>
    <t>21907</t>
  </si>
  <si>
    <t>PS323CSAX CI SMD SOIC8</t>
  </si>
  <si>
    <t>40695</t>
  </si>
  <si>
    <t>PT2222-001 CI SMD</t>
  </si>
  <si>
    <t>06652</t>
  </si>
  <si>
    <t>PT2243-5 CI SMD</t>
  </si>
  <si>
    <t>50179</t>
  </si>
  <si>
    <t>PT461616HG-5 CI SMD</t>
  </si>
  <si>
    <t>01821</t>
  </si>
  <si>
    <t>PXA270C0C312 CI SMD</t>
  </si>
  <si>
    <t>47453</t>
  </si>
  <si>
    <t>PXAH30KFBE CI SMD</t>
  </si>
  <si>
    <t>20266</t>
  </si>
  <si>
    <t>QCPL2537/A2537 CI SMD SOIC8</t>
  </si>
  <si>
    <t>23617</t>
  </si>
  <si>
    <t>QMV179ATS CI PLCC</t>
  </si>
  <si>
    <t>NORTEL</t>
  </si>
  <si>
    <t>06626</t>
  </si>
  <si>
    <t>QMV799A-F5 CI SMD</t>
  </si>
  <si>
    <t>47846</t>
  </si>
  <si>
    <t>QS34X245Q3 CI SMD</t>
  </si>
  <si>
    <t>59148</t>
  </si>
  <si>
    <t>QT100A CI SMD</t>
  </si>
  <si>
    <t>49842</t>
  </si>
  <si>
    <t>QT60168-ASG CI SMD</t>
  </si>
  <si>
    <t>49754</t>
  </si>
  <si>
    <t>QT60248AG CI SMD</t>
  </si>
  <si>
    <t>25839</t>
  </si>
  <si>
    <t>QU80386 EX 33 CI SMD</t>
  </si>
  <si>
    <t>41903</t>
  </si>
  <si>
    <t>R1LP0408CSP-7LC CI SMD</t>
  </si>
  <si>
    <t>07665</t>
  </si>
  <si>
    <t>R3620DR CI SMD</t>
  </si>
  <si>
    <t>45293</t>
  </si>
  <si>
    <t>R5F102A8ASP#X0 CI SMD</t>
  </si>
  <si>
    <t>52106</t>
  </si>
  <si>
    <t>R5F103A8ASP CI SMD</t>
  </si>
  <si>
    <t>46858</t>
  </si>
  <si>
    <t>R5F21216JFP CI SMD</t>
  </si>
  <si>
    <t>43568</t>
  </si>
  <si>
    <t>R80186 CI SMD</t>
  </si>
  <si>
    <t>52447</t>
  </si>
  <si>
    <t>R8810 CI SMD</t>
  </si>
  <si>
    <t>26908</t>
  </si>
  <si>
    <t>RC144ACFW CI PLCC48</t>
  </si>
  <si>
    <t>14976</t>
  </si>
  <si>
    <t>RC224ATL CI PLCC</t>
  </si>
  <si>
    <t>07798</t>
  </si>
  <si>
    <t>RC2324DPL CI PLCC</t>
  </si>
  <si>
    <t>05934</t>
  </si>
  <si>
    <t>RC4136 CI SMD</t>
  </si>
  <si>
    <t>07524</t>
  </si>
  <si>
    <t>RC82540EM CI SMD</t>
  </si>
  <si>
    <t>52592</t>
  </si>
  <si>
    <t>RCL AMP 0504F.TCT CI SMD</t>
  </si>
  <si>
    <t>42185</t>
  </si>
  <si>
    <t>RCV336ACF CI SMD</t>
  </si>
  <si>
    <t>45609</t>
  </si>
  <si>
    <t>REF198FSZ CI SMD</t>
  </si>
  <si>
    <t>45625</t>
  </si>
  <si>
    <t>REF3318AIDCKT CI SMD</t>
  </si>
  <si>
    <t>08153</t>
  </si>
  <si>
    <t>REF43G5-REEL CI SMD</t>
  </si>
  <si>
    <t>41811</t>
  </si>
  <si>
    <t>REG104FA-5KTTT CI SMD</t>
  </si>
  <si>
    <t>45103</t>
  </si>
  <si>
    <t>RF2173 CI SMD</t>
  </si>
  <si>
    <t>04008</t>
  </si>
  <si>
    <t>RF3145SR CI SMD</t>
  </si>
  <si>
    <t>03018</t>
  </si>
  <si>
    <t>RF6275 CI SMD</t>
  </si>
  <si>
    <t>60061</t>
  </si>
  <si>
    <t>RFD16N05SM9A CI SMD</t>
  </si>
  <si>
    <t>18324</t>
  </si>
  <si>
    <t>RG82845 CI SMD</t>
  </si>
  <si>
    <t>05930</t>
  </si>
  <si>
    <t>RHP56LD CI SMD</t>
  </si>
  <si>
    <t>02993</t>
  </si>
  <si>
    <t>RQW130N03F05 CI SMD SOP8</t>
  </si>
  <si>
    <t>04146</t>
  </si>
  <si>
    <t>RS8973EPF CI SMD</t>
  </si>
  <si>
    <t>22214</t>
  </si>
  <si>
    <t>RSLIC-1Q01 CI PLCC</t>
  </si>
  <si>
    <t>18579</t>
  </si>
  <si>
    <t>RSLTC1C02TR1 CI PLCC</t>
  </si>
  <si>
    <t>38766</t>
  </si>
  <si>
    <t>RT3090L CI SMD</t>
  </si>
  <si>
    <t>RALINK</t>
  </si>
  <si>
    <t>54932</t>
  </si>
  <si>
    <t>RT8060GB CI SMD SOT23-5</t>
  </si>
  <si>
    <t>RICHTEK</t>
  </si>
  <si>
    <t>60019</t>
  </si>
  <si>
    <t>RT8800BCS CI SMD</t>
  </si>
  <si>
    <t>04638</t>
  </si>
  <si>
    <t>RT8802APQU CI SMD</t>
  </si>
  <si>
    <t>03071</t>
  </si>
  <si>
    <t>RT9173APL5 CI SMD SOIC8</t>
  </si>
  <si>
    <t>03108</t>
  </si>
  <si>
    <t>RT9173BPS CI SMD SOIC8</t>
  </si>
  <si>
    <t>03832</t>
  </si>
  <si>
    <t>RT9173CS CI SMD</t>
  </si>
  <si>
    <t>54923</t>
  </si>
  <si>
    <t>RT9193-28GB CI SMD</t>
  </si>
  <si>
    <t>04183</t>
  </si>
  <si>
    <t>RT9202PS CI SMD SOP8</t>
  </si>
  <si>
    <t>14297</t>
  </si>
  <si>
    <t>RT9203CS CI SMD</t>
  </si>
  <si>
    <t>26906</t>
  </si>
  <si>
    <t>RT9246APC CI SMD TSSOP28</t>
  </si>
  <si>
    <t>60018</t>
  </si>
  <si>
    <t>RT9602CS CI SMD</t>
  </si>
  <si>
    <t>13359</t>
  </si>
  <si>
    <t>RT9603CD CI SMD SOIC8</t>
  </si>
  <si>
    <t>04676</t>
  </si>
  <si>
    <t>RT9618APS CI SMD</t>
  </si>
  <si>
    <t>47800</t>
  </si>
  <si>
    <t>RT9701PB CI SMD</t>
  </si>
  <si>
    <t>04011</t>
  </si>
  <si>
    <t>RT9711DPBG CI SMD</t>
  </si>
  <si>
    <t>60758</t>
  </si>
  <si>
    <t>RTC6603SP CI SMD</t>
  </si>
  <si>
    <t>41975</t>
  </si>
  <si>
    <t>RTL8019AS CI SMD</t>
  </si>
  <si>
    <t>07253</t>
  </si>
  <si>
    <t>RTL8019AS CI SMD QFP100</t>
  </si>
  <si>
    <t>11485</t>
  </si>
  <si>
    <t>RTL8100BL CI SMD</t>
  </si>
  <si>
    <t>30465</t>
  </si>
  <si>
    <t>RTL8100C CI SMD</t>
  </si>
  <si>
    <t>54057</t>
  </si>
  <si>
    <t>RTL8100CL CI SMD</t>
  </si>
  <si>
    <t>RMC</t>
  </si>
  <si>
    <t>16559</t>
  </si>
  <si>
    <t>RTL8100CL CI SMD Q128LF</t>
  </si>
  <si>
    <t>23634</t>
  </si>
  <si>
    <t>RTL8100L CI SMD</t>
  </si>
  <si>
    <t>11945</t>
  </si>
  <si>
    <t>RTL8101L CI SMD</t>
  </si>
  <si>
    <t>04187</t>
  </si>
  <si>
    <t>RTL8110SC GR CI SMD QFP128</t>
  </si>
  <si>
    <t>04185</t>
  </si>
  <si>
    <t>RTL8111B GR CI SMD QFN64</t>
  </si>
  <si>
    <t>53878</t>
  </si>
  <si>
    <t>RTL8111C-VC GR CI PLCC</t>
  </si>
  <si>
    <t>56254</t>
  </si>
  <si>
    <t>RTL8111DL CI SMD</t>
  </si>
  <si>
    <t>03376</t>
  </si>
  <si>
    <t>RTL8139B CI SMD</t>
  </si>
  <si>
    <t>03003</t>
  </si>
  <si>
    <t>RTL8201CL CI SMD</t>
  </si>
  <si>
    <t>40365</t>
  </si>
  <si>
    <t>RTL8305C-LF CI SMD</t>
  </si>
  <si>
    <t>15839</t>
  </si>
  <si>
    <t>RTM360-110R CI SMD</t>
  </si>
  <si>
    <t>44620</t>
  </si>
  <si>
    <t>RTM360-520 CI SMD</t>
  </si>
  <si>
    <t>04418</t>
  </si>
  <si>
    <t>RTM363 210 CI SMD</t>
  </si>
  <si>
    <t>16756</t>
  </si>
  <si>
    <t>RTM363-881 CI SMD</t>
  </si>
  <si>
    <t>18511</t>
  </si>
  <si>
    <t>RTM680-248 CI SMD</t>
  </si>
  <si>
    <t>03044</t>
  </si>
  <si>
    <t>RTM683-910-CRT CI SMD SOP28</t>
  </si>
  <si>
    <t>03030</t>
  </si>
  <si>
    <t>RTR6275-QFN56 CI SMD</t>
  </si>
  <si>
    <t>03628</t>
  </si>
  <si>
    <t>RTS5158 GR CI SMD</t>
  </si>
  <si>
    <t>47789</t>
  </si>
  <si>
    <t>RYTH3006 CI SMD</t>
  </si>
  <si>
    <t>01949</t>
  </si>
  <si>
    <t>S1112B29MC L60 TF REGULADO SMD</t>
  </si>
  <si>
    <t>57330</t>
  </si>
  <si>
    <t>S-1206B18-U3T1G SMD</t>
  </si>
  <si>
    <t>54601</t>
  </si>
  <si>
    <t>S15513CDC-TI-GE3 CI SMD</t>
  </si>
  <si>
    <t>48532</t>
  </si>
  <si>
    <t>S1D13305F001 CI SMD</t>
  </si>
  <si>
    <t>03324</t>
  </si>
  <si>
    <t>S1L9223B01-QO CI SMD</t>
  </si>
  <si>
    <t>01809</t>
  </si>
  <si>
    <t>S1T8507B01 SO CI SMD</t>
  </si>
  <si>
    <t>43447</t>
  </si>
  <si>
    <t>S25FL116K0XMFI011 CI SMD</t>
  </si>
  <si>
    <t>54394</t>
  </si>
  <si>
    <t>S29GL064N90TFI06 CI SMD</t>
  </si>
  <si>
    <t>SPANTON</t>
  </si>
  <si>
    <t>59415</t>
  </si>
  <si>
    <t>S29GL256P90 TFIR2 CI SMD</t>
  </si>
  <si>
    <t>46299</t>
  </si>
  <si>
    <t>S29GL512N11TF101 CI SMD</t>
  </si>
  <si>
    <t>50105</t>
  </si>
  <si>
    <t>S-3530AEFS-TB01 CI SMD</t>
  </si>
  <si>
    <t>45846</t>
  </si>
  <si>
    <t>S-35390A-T8T1 CI SMD</t>
  </si>
  <si>
    <t>47842</t>
  </si>
  <si>
    <t>S39421S12 CI SMD</t>
  </si>
  <si>
    <t>60487</t>
  </si>
  <si>
    <t>S3C2440AL-40 CI SMD</t>
  </si>
  <si>
    <t>54366</t>
  </si>
  <si>
    <t>S524A40X41-SCTO CI SMD</t>
  </si>
  <si>
    <t>04114</t>
  </si>
  <si>
    <t>S524C20D21-SCTO SMD</t>
  </si>
  <si>
    <t>08794</t>
  </si>
  <si>
    <t>S8PCDCV CI SMD</t>
  </si>
  <si>
    <t>07137</t>
  </si>
  <si>
    <t>SA5212AD T CI SMD SOIC 8</t>
  </si>
  <si>
    <t>26516</t>
  </si>
  <si>
    <t>SA615DK CI SMD</t>
  </si>
  <si>
    <t>26165</t>
  </si>
  <si>
    <t>SAB82525NHCSX2.10 CI PLCC44</t>
  </si>
  <si>
    <t>03124</t>
  </si>
  <si>
    <t>SAB82525NHCSXV2.1 CI PLCC44</t>
  </si>
  <si>
    <t>19605</t>
  </si>
  <si>
    <t>SAB-C165-L25F CI SMD</t>
  </si>
  <si>
    <t>23012</t>
  </si>
  <si>
    <t>SAF82532N10V 3.2V CI PLCC</t>
  </si>
  <si>
    <t>12882</t>
  </si>
  <si>
    <t>SAF-C165UTHA-LF CI SMD</t>
  </si>
  <si>
    <t>02551</t>
  </si>
  <si>
    <t>SAF-C515CLM SMD</t>
  </si>
  <si>
    <t>19023</t>
  </si>
  <si>
    <t>SAK-C868-1SG BA CI SMD</t>
  </si>
  <si>
    <t>49877</t>
  </si>
  <si>
    <t>SAK-XC2287M-104F80L CI SMD</t>
  </si>
  <si>
    <t>04427</t>
  </si>
  <si>
    <t>SB600 A21 CI SMD BGA548</t>
  </si>
  <si>
    <t>48217</t>
  </si>
  <si>
    <t>SC1474TS CI SMD</t>
  </si>
  <si>
    <t>57769</t>
  </si>
  <si>
    <t>SC16C554BIB64 CI SMD</t>
  </si>
  <si>
    <t>39612</t>
  </si>
  <si>
    <t>SC16IS762IBS CI SMD</t>
  </si>
  <si>
    <t>08782</t>
  </si>
  <si>
    <t>SC2672STRT CI SMD</t>
  </si>
  <si>
    <t>05822</t>
  </si>
  <si>
    <t>SC29301VFR2 SMD</t>
  </si>
  <si>
    <t>04840</t>
  </si>
  <si>
    <t>SC402133CD SMD</t>
  </si>
  <si>
    <t>03424</t>
  </si>
  <si>
    <t>SC404937CFN CI PLCC</t>
  </si>
  <si>
    <t>03531</t>
  </si>
  <si>
    <t>SC411MLTRT CI SMD SOIC8</t>
  </si>
  <si>
    <t>11851</t>
  </si>
  <si>
    <t>SC414270FT SMD QUADRADA</t>
  </si>
  <si>
    <t>04104</t>
  </si>
  <si>
    <t>SC414281PU10 SMD</t>
  </si>
  <si>
    <t>SANDISK</t>
  </si>
  <si>
    <t>01103</t>
  </si>
  <si>
    <t>SC414445VF CI SMD</t>
  </si>
  <si>
    <t>03463</t>
  </si>
  <si>
    <t>SC417382CD SMD</t>
  </si>
  <si>
    <t>21716</t>
  </si>
  <si>
    <t>SC421663CDW-R2 SMD</t>
  </si>
  <si>
    <t>03430</t>
  </si>
  <si>
    <t>SC429112CDW SMD</t>
  </si>
  <si>
    <t>03792</t>
  </si>
  <si>
    <t>SC471AMLTRT CI SMD</t>
  </si>
  <si>
    <t>03820</t>
  </si>
  <si>
    <t>SC480IMLTRT CI SMD</t>
  </si>
  <si>
    <t>45040</t>
  </si>
  <si>
    <t>SC486IML-TRT CI SMD</t>
  </si>
  <si>
    <t>03505</t>
  </si>
  <si>
    <t>SC680EYBD SSOP48 SMD</t>
  </si>
  <si>
    <t>12377</t>
  </si>
  <si>
    <t>SCA2 CI SMD</t>
  </si>
  <si>
    <t>41929</t>
  </si>
  <si>
    <t>SCC2691AC1A28 CI SMD</t>
  </si>
  <si>
    <t>14524</t>
  </si>
  <si>
    <t>SCC2692AC1A44 CI PLCC</t>
  </si>
  <si>
    <t>03479</t>
  </si>
  <si>
    <t>SCH5317-NS CI SMD</t>
  </si>
  <si>
    <t>03511</t>
  </si>
  <si>
    <t>SCH5327B-NS CI SMD</t>
  </si>
  <si>
    <t>14516</t>
  </si>
  <si>
    <t>SCORPIO-DT CI SMD</t>
  </si>
  <si>
    <t>44651</t>
  </si>
  <si>
    <t>SCX6218SQM CI SMD</t>
  </si>
  <si>
    <t>14163</t>
  </si>
  <si>
    <t>SCX6B21EEX CI PLCC</t>
  </si>
  <si>
    <t>10868</t>
  </si>
  <si>
    <t>SCX6B48EMB/V4 CI PLCC</t>
  </si>
  <si>
    <t>14236</t>
  </si>
  <si>
    <t>SDPC200 CI SMD</t>
  </si>
  <si>
    <t>14404</t>
  </si>
  <si>
    <t>SDPC300 CI SMD</t>
  </si>
  <si>
    <t>14230</t>
  </si>
  <si>
    <t>SDPC300A CI SMD</t>
  </si>
  <si>
    <t>22380</t>
  </si>
  <si>
    <t>SDT7132 CI PLCC</t>
  </si>
  <si>
    <t>59019</t>
  </si>
  <si>
    <t>SEA05TR CI SMD</t>
  </si>
  <si>
    <t>10086</t>
  </si>
  <si>
    <t>SFH6106-3T CI SMD</t>
  </si>
  <si>
    <t>05929</t>
  </si>
  <si>
    <t>SFH615 CI SMD</t>
  </si>
  <si>
    <t>37248</t>
  </si>
  <si>
    <t>SFH6156 4T ACOPLADOR SMD</t>
  </si>
  <si>
    <t>51645</t>
  </si>
  <si>
    <t>SFH6156-3 ACOPLADOR SMD</t>
  </si>
  <si>
    <t>43554</t>
  </si>
  <si>
    <t>SFH6315T CI SMD</t>
  </si>
  <si>
    <t>03083</t>
  </si>
  <si>
    <t>SG33164 CI SMD</t>
  </si>
  <si>
    <t>40123</t>
  </si>
  <si>
    <t>SG6742MRSY CI SMD</t>
  </si>
  <si>
    <t>56145</t>
  </si>
  <si>
    <t>SGTL500XNLA3 CI SMD</t>
  </si>
  <si>
    <t>23470</t>
  </si>
  <si>
    <t>SI2032 CI SMD</t>
  </si>
  <si>
    <t>60064</t>
  </si>
  <si>
    <t>SI2167 CI SMD</t>
  </si>
  <si>
    <t>17757</t>
  </si>
  <si>
    <t>SI2400KSR CI SMD SOIC16</t>
  </si>
  <si>
    <t>08805</t>
  </si>
  <si>
    <t>SI2404-D-FS CI SMD</t>
  </si>
  <si>
    <t>08796</t>
  </si>
  <si>
    <t>SI3010-FS CI SMD</t>
  </si>
  <si>
    <t>17887</t>
  </si>
  <si>
    <t>SI3015KS CI SMD SOIC16</t>
  </si>
  <si>
    <t>04116</t>
  </si>
  <si>
    <t>SI3017-KSR DIODO SMD</t>
  </si>
  <si>
    <t>12900</t>
  </si>
  <si>
    <t>SI3071F FSR CI SMD</t>
  </si>
  <si>
    <t>40089</t>
  </si>
  <si>
    <t>SI3201SFR CI SMD</t>
  </si>
  <si>
    <t>00148</t>
  </si>
  <si>
    <t>SI3210 CI SMD</t>
  </si>
  <si>
    <t>54356</t>
  </si>
  <si>
    <t>SI3430DV-T1-ES CI SMD</t>
  </si>
  <si>
    <t>58906</t>
  </si>
  <si>
    <t>SI4461-C2A-GMR CI SMD</t>
  </si>
  <si>
    <t>54219</t>
  </si>
  <si>
    <t>SI9110DY CI SMD</t>
  </si>
  <si>
    <t>45719</t>
  </si>
  <si>
    <t>SI9182DH-AD-TI-E3 CI SMD</t>
  </si>
  <si>
    <t>47267</t>
  </si>
  <si>
    <t>SI9183DT-33-TI CI SMD</t>
  </si>
  <si>
    <t>03524</t>
  </si>
  <si>
    <t>SII1162CSUTR CI SMD</t>
  </si>
  <si>
    <t>43531</t>
  </si>
  <si>
    <t>SIM340DZ CI SMD</t>
  </si>
  <si>
    <t>56659</t>
  </si>
  <si>
    <t>SIS964 CI SMD</t>
  </si>
  <si>
    <t>50285</t>
  </si>
  <si>
    <t>SJA1000T/N1 CI SMD</t>
  </si>
  <si>
    <t>11957</t>
  </si>
  <si>
    <t>SL2801-11Z CI SMD</t>
  </si>
  <si>
    <t>SMARTLINK</t>
  </si>
  <si>
    <t>01272</t>
  </si>
  <si>
    <t>SLA24C02S3 CI SMD SOIC8</t>
  </si>
  <si>
    <t>03651</t>
  </si>
  <si>
    <t>SLB9635TT1,2 CI SMD</t>
  </si>
  <si>
    <t>10040</t>
  </si>
  <si>
    <t>SM377NTRICV4,5-16 CI PLCC</t>
  </si>
  <si>
    <t>00276</t>
  </si>
  <si>
    <t>SM678N V1,2 CI PLCC</t>
  </si>
  <si>
    <t>60123</t>
  </si>
  <si>
    <t>SMA3109-TL-E CI SMD</t>
  </si>
  <si>
    <t>45032</t>
  </si>
  <si>
    <t>SMDA12C-8 CI SMD</t>
  </si>
  <si>
    <t>16961</t>
  </si>
  <si>
    <t>SMP04 CI SMD SOIC8</t>
  </si>
  <si>
    <t>24155</t>
  </si>
  <si>
    <t>SMR2264LM12 CI SMD</t>
  </si>
  <si>
    <t>08164</t>
  </si>
  <si>
    <t>SN104484FNHR CI SMD</t>
  </si>
  <si>
    <t>26880</t>
  </si>
  <si>
    <t>SN62091A5PAP CI SMD TQFP64</t>
  </si>
  <si>
    <t>51951</t>
  </si>
  <si>
    <t>SN65HVD12D CI SMD</t>
  </si>
  <si>
    <t>60446</t>
  </si>
  <si>
    <t>SN65HVD233MDREP CI SMD</t>
  </si>
  <si>
    <t>46641</t>
  </si>
  <si>
    <t>SN65HVD32 CI SMD</t>
  </si>
  <si>
    <t>53952</t>
  </si>
  <si>
    <t>SN74AUP1G74DCUR CI SMD</t>
  </si>
  <si>
    <t>59031</t>
  </si>
  <si>
    <t>SN74CBT3257 CI SMD</t>
  </si>
  <si>
    <t>60482</t>
  </si>
  <si>
    <t>55845</t>
  </si>
  <si>
    <t>SN74LVC1T45DCKR CI SMD</t>
  </si>
  <si>
    <t>20679</t>
  </si>
  <si>
    <t>SNC2681AE1A44 CI PLCC</t>
  </si>
  <si>
    <t>41899</t>
  </si>
  <si>
    <t>SP211BCA-L/TR1 CI SMD</t>
  </si>
  <si>
    <t>57429</t>
  </si>
  <si>
    <t>SP232ACT CI SMD</t>
  </si>
  <si>
    <t>25067</t>
  </si>
  <si>
    <t>SP232ACT CI SMD SOIC16</t>
  </si>
  <si>
    <t>51715</t>
  </si>
  <si>
    <t>SP3078EEN-L/TR CI SMD</t>
  </si>
  <si>
    <t>41700</t>
  </si>
  <si>
    <t>SP514CF CI SMD</t>
  </si>
  <si>
    <t>54675</t>
  </si>
  <si>
    <t>SP690SC CI SMD</t>
  </si>
  <si>
    <t>51633</t>
  </si>
  <si>
    <t>SP705CN CI SMD</t>
  </si>
  <si>
    <t>23871</t>
  </si>
  <si>
    <t>SPPBL1MF015 SMD</t>
  </si>
  <si>
    <t>54696</t>
  </si>
  <si>
    <t>SPX1117M3-L/TR CI SMD</t>
  </si>
  <si>
    <t>41796</t>
  </si>
  <si>
    <t>SPX29151T5-3,3 CI SMD</t>
  </si>
  <si>
    <t>45473</t>
  </si>
  <si>
    <t>SPX3819M5-L/TR CI SMD</t>
  </si>
  <si>
    <t>48205</t>
  </si>
  <si>
    <t>SRF157WAC10 CI SMD</t>
  </si>
  <si>
    <t>42834</t>
  </si>
  <si>
    <t>SRM2264LMT10 CI SMD</t>
  </si>
  <si>
    <t>48533</t>
  </si>
  <si>
    <t>SS28F640 CI SMD</t>
  </si>
  <si>
    <t>58064</t>
  </si>
  <si>
    <t>SS549GT DIODO SMD</t>
  </si>
  <si>
    <t>37234</t>
  </si>
  <si>
    <t>SSD1906QT2 CI SMD</t>
  </si>
  <si>
    <t>43141</t>
  </si>
  <si>
    <t>SSM2211 CI SMD</t>
  </si>
  <si>
    <t>03727</t>
  </si>
  <si>
    <t>SSM2211CPZ REELF CI SMD</t>
  </si>
  <si>
    <t>56101</t>
  </si>
  <si>
    <t>SST25VF020B-80-4C-SAE CI SMD</t>
  </si>
  <si>
    <t>39690</t>
  </si>
  <si>
    <t>SST25VF080B-50-4C-S2AF CI SMD</t>
  </si>
  <si>
    <t>47698</t>
  </si>
  <si>
    <t>52262</t>
  </si>
  <si>
    <t>SST29LE020-200-4C-NHE CI PLCC</t>
  </si>
  <si>
    <t>51870</t>
  </si>
  <si>
    <t>SST29VF040-70-41-NHE CI PLCC</t>
  </si>
  <si>
    <t>11762</t>
  </si>
  <si>
    <t>SST39SF020A70-4CNH CI PLCC</t>
  </si>
  <si>
    <t>14986</t>
  </si>
  <si>
    <t>SST39VF080 70 4C EI CI SMD</t>
  </si>
  <si>
    <t>23922</t>
  </si>
  <si>
    <t>SST39VF512-90-4CNH CI PLCC</t>
  </si>
  <si>
    <t>51709</t>
  </si>
  <si>
    <t>SST89E516RD2-40-C-TQSE CI SMD</t>
  </si>
  <si>
    <t>03966</t>
  </si>
  <si>
    <t>ST1284 01A8RL CI SMD QSOP</t>
  </si>
  <si>
    <t>41698</t>
  </si>
  <si>
    <t>ST16C550CQ48 CI SMD</t>
  </si>
  <si>
    <t>08800</t>
  </si>
  <si>
    <t>07954</t>
  </si>
  <si>
    <t>ST16C554DCJ CI PLCC</t>
  </si>
  <si>
    <t>01475</t>
  </si>
  <si>
    <t>ST16C554DIQ CI SMD</t>
  </si>
  <si>
    <t>58905</t>
  </si>
  <si>
    <t>ST1S14PHR CI SMD</t>
  </si>
  <si>
    <t>50254</t>
  </si>
  <si>
    <t>ST2378BETTR CI SMD</t>
  </si>
  <si>
    <t>24273</t>
  </si>
  <si>
    <t>ST25C02AMI CI SMD SOIC8</t>
  </si>
  <si>
    <t>55925</t>
  </si>
  <si>
    <t>ST3232C CI SMD</t>
  </si>
  <si>
    <t>25165</t>
  </si>
  <si>
    <t>ST3232CDR CI SMD</t>
  </si>
  <si>
    <t>40388</t>
  </si>
  <si>
    <t>ST3243ECTR-E CI SMD</t>
  </si>
  <si>
    <t>17902</t>
  </si>
  <si>
    <t>ST5517PWA SMD</t>
  </si>
  <si>
    <t>23517</t>
  </si>
  <si>
    <t>ST62T03CM6 SMD</t>
  </si>
  <si>
    <t>06967</t>
  </si>
  <si>
    <t>ST72C215G2M5 CI SMD</t>
  </si>
  <si>
    <t>07185</t>
  </si>
  <si>
    <t>ST72C215G2M6 CI SMD</t>
  </si>
  <si>
    <t>49878</t>
  </si>
  <si>
    <t>ST72C314J4T6 CI SMD</t>
  </si>
  <si>
    <t>05232</t>
  </si>
  <si>
    <t>ST72T101G1M6 CI SMD</t>
  </si>
  <si>
    <t>45393</t>
  </si>
  <si>
    <t>ST7FLIT15BF1M6 CI SMD</t>
  </si>
  <si>
    <t>49578</t>
  </si>
  <si>
    <t>ST7FLITE15F1M6 CI SMD</t>
  </si>
  <si>
    <t>60606</t>
  </si>
  <si>
    <t>ST7FLITS5Y0M6 CI SMD</t>
  </si>
  <si>
    <t>09906</t>
  </si>
  <si>
    <t>ST8024CDR CI SMD</t>
  </si>
  <si>
    <t>16703</t>
  </si>
  <si>
    <t>ST95020M6 CI SMD SOIC8</t>
  </si>
  <si>
    <t>17922</t>
  </si>
  <si>
    <t>STI5500BCV CI SMD</t>
  </si>
  <si>
    <t>21282</t>
  </si>
  <si>
    <t>STI5516CFWC CI SMD</t>
  </si>
  <si>
    <t>12243</t>
  </si>
  <si>
    <t>STI5518DVC-B3C-J32 CI SMD</t>
  </si>
  <si>
    <t>00184</t>
  </si>
  <si>
    <t>STLC5038 TR2 CI PLCC</t>
  </si>
  <si>
    <t>60749</t>
  </si>
  <si>
    <t>STLQ5018R CI SMD</t>
  </si>
  <si>
    <t>36052</t>
  </si>
  <si>
    <t>STM30281F8-BU3 CI SMD</t>
  </si>
  <si>
    <t>59931</t>
  </si>
  <si>
    <t>STM32F030CCT6 CI SMD</t>
  </si>
  <si>
    <t>59930</t>
  </si>
  <si>
    <t>STM32F030CCT6TR CI SMD</t>
  </si>
  <si>
    <t>59956</t>
  </si>
  <si>
    <t>STM32F070F6P6TR CI SMD</t>
  </si>
  <si>
    <t>36036</t>
  </si>
  <si>
    <t>STM32F100C8T7B CI SMD LQFP48</t>
  </si>
  <si>
    <t>58875</t>
  </si>
  <si>
    <t>STM32F103C8T6 CI SMD</t>
  </si>
  <si>
    <t>49840</t>
  </si>
  <si>
    <t>STM32F405VGT CI SMD</t>
  </si>
  <si>
    <t>45403</t>
  </si>
  <si>
    <t>STM32F405VGT6 CI SMD</t>
  </si>
  <si>
    <t>50013</t>
  </si>
  <si>
    <t>STM32F405VGT6U CI SMD</t>
  </si>
  <si>
    <t>46895</t>
  </si>
  <si>
    <t>STM705M6F CI SMD</t>
  </si>
  <si>
    <t>54415</t>
  </si>
  <si>
    <t>STM809SWX6F CI SMD</t>
  </si>
  <si>
    <t>60596</t>
  </si>
  <si>
    <t>STM8L052C6T6TR CI SMD</t>
  </si>
  <si>
    <t>54349</t>
  </si>
  <si>
    <t>STPS16CPS05MTR CI SMD</t>
  </si>
  <si>
    <t>20961</t>
  </si>
  <si>
    <t>STS3DPFS30 CI SMD SOIC8</t>
  </si>
  <si>
    <t>14470</t>
  </si>
  <si>
    <t>STS7C4F302 CI SMD</t>
  </si>
  <si>
    <t>39342</t>
  </si>
  <si>
    <t>STT5PF20V CI SMD SOT23-6</t>
  </si>
  <si>
    <t>44300</t>
  </si>
  <si>
    <t>SV6P8016UFA-70L CI SMD</t>
  </si>
  <si>
    <t>54938</t>
  </si>
  <si>
    <t>SY812B CI SMD SOT23-6</t>
  </si>
  <si>
    <t>55183</t>
  </si>
  <si>
    <t>SYN510R CI SMD</t>
  </si>
  <si>
    <t>44287</t>
  </si>
  <si>
    <t>T224162B CI SMD</t>
  </si>
  <si>
    <t>47718</t>
  </si>
  <si>
    <t>T3080013/CR1A CI SMD</t>
  </si>
  <si>
    <t>08766</t>
  </si>
  <si>
    <t>T35L6432A-6Q CI SMD</t>
  </si>
  <si>
    <t>03227</t>
  </si>
  <si>
    <t>T7531AML CI PLCC</t>
  </si>
  <si>
    <t>08980</t>
  </si>
  <si>
    <t>T7536ML CI PLCC</t>
  </si>
  <si>
    <t>42906</t>
  </si>
  <si>
    <t>T7570ML2-DT CI SMD</t>
  </si>
  <si>
    <t>41910</t>
  </si>
  <si>
    <t>TB62706BF CI SMD</t>
  </si>
  <si>
    <t>16124</t>
  </si>
  <si>
    <t>TC5316003CF SMD</t>
  </si>
  <si>
    <t>54307</t>
  </si>
  <si>
    <t>TC54VN4302 EMB713 CI SMD</t>
  </si>
  <si>
    <t>08754</t>
  </si>
  <si>
    <t>TC551001CF70L CI SMD</t>
  </si>
  <si>
    <t>28088</t>
  </si>
  <si>
    <t>TC551001CF-70L CI SMD</t>
  </si>
  <si>
    <t>07073</t>
  </si>
  <si>
    <t>TC55257BFL-10 CI SMD</t>
  </si>
  <si>
    <t>07592</t>
  </si>
  <si>
    <t>TC55329J-25 CI PLCC FINO</t>
  </si>
  <si>
    <t>52446</t>
  </si>
  <si>
    <t>TC554001AF-70 CI SMD</t>
  </si>
  <si>
    <t>09138</t>
  </si>
  <si>
    <t>TC554001AFT-70L CI SMD</t>
  </si>
  <si>
    <t>20161</t>
  </si>
  <si>
    <t>TC58A04DF CI SMD</t>
  </si>
  <si>
    <t>00466</t>
  </si>
  <si>
    <t>TC58MBM82F1XBT1 CI SMD</t>
  </si>
  <si>
    <t>MICRO SYSTEMS</t>
  </si>
  <si>
    <t>45102</t>
  </si>
  <si>
    <t>TC58V64BFT CI SMD</t>
  </si>
  <si>
    <t>48186</t>
  </si>
  <si>
    <t>TC7S32F CI SMD</t>
  </si>
  <si>
    <t>48252</t>
  </si>
  <si>
    <t>TC7SET125FU CI SMD</t>
  </si>
  <si>
    <t>40286</t>
  </si>
  <si>
    <t>47799</t>
  </si>
  <si>
    <t>TC7SH08FU CI SMD</t>
  </si>
  <si>
    <t>43626</t>
  </si>
  <si>
    <t>TC7W00FU CI SMD</t>
  </si>
  <si>
    <t>01265</t>
  </si>
  <si>
    <t>TC92163R4T1E/WMR CI SMD</t>
  </si>
  <si>
    <t>13600</t>
  </si>
  <si>
    <t>TCA305G CI SMD</t>
  </si>
  <si>
    <t>59513</t>
  </si>
  <si>
    <t>TCLT1000 FOTO ACOPLADOR SMD</t>
  </si>
  <si>
    <t>59872</t>
  </si>
  <si>
    <t>TCM320AC36C CI SMD</t>
  </si>
  <si>
    <t>59871</t>
  </si>
  <si>
    <t>TCM320AC54C CI SMD</t>
  </si>
  <si>
    <t>57697</t>
  </si>
  <si>
    <t>TCMD1000 CI SMD</t>
  </si>
  <si>
    <t>21713</t>
  </si>
  <si>
    <t>TD62783AF CI SMD</t>
  </si>
  <si>
    <t>21889</t>
  </si>
  <si>
    <t>TDA1301T/N2 CI SMD</t>
  </si>
  <si>
    <t>44683</t>
  </si>
  <si>
    <t>TDA1301T1 CI SMD</t>
  </si>
  <si>
    <t>23351</t>
  </si>
  <si>
    <t>TDA1302T/N1 CI SMD</t>
  </si>
  <si>
    <t>23224</t>
  </si>
  <si>
    <t>TDA1308T CI SMD</t>
  </si>
  <si>
    <t>11751</t>
  </si>
  <si>
    <t>TDA4916GG CI SMD</t>
  </si>
  <si>
    <t>04411</t>
  </si>
  <si>
    <t>TDA8002CG C1 CI SMD</t>
  </si>
  <si>
    <t>37507</t>
  </si>
  <si>
    <t>TDA8007BHL/C1 CI SMD</t>
  </si>
  <si>
    <t>45612</t>
  </si>
  <si>
    <t>TDA8007BHL/C3 CI SMD</t>
  </si>
  <si>
    <t>60392</t>
  </si>
  <si>
    <t>TDA8020HL CI SMD</t>
  </si>
  <si>
    <t>60545</t>
  </si>
  <si>
    <t>TDA8924TH1N1 CI SMD</t>
  </si>
  <si>
    <t>41693</t>
  </si>
  <si>
    <t>TE28F256J3C125 CI SMD</t>
  </si>
  <si>
    <t>48531</t>
  </si>
  <si>
    <t>TE28F640 CI SMD</t>
  </si>
  <si>
    <t>11838</t>
  </si>
  <si>
    <t>TEA1062AN CI SMD</t>
  </si>
  <si>
    <t>51857</t>
  </si>
  <si>
    <t>TEA1062NL CI SMD</t>
  </si>
  <si>
    <t>41672</t>
  </si>
  <si>
    <t>TEA1102TS CI SMD</t>
  </si>
  <si>
    <t>52070</t>
  </si>
  <si>
    <t>TEA1110AL CI SMD</t>
  </si>
  <si>
    <t>52005</t>
  </si>
  <si>
    <t>TEA1112AT CI SMD</t>
  </si>
  <si>
    <t>55653</t>
  </si>
  <si>
    <t>TFDU4300-TR1 CI SMD</t>
  </si>
  <si>
    <t>40433</t>
  </si>
  <si>
    <t>40460</t>
  </si>
  <si>
    <t>TFDU6300-TR3 CI SMD</t>
  </si>
  <si>
    <t>53752</t>
  </si>
  <si>
    <t>THGBMDG5D1LBAIT CI SMD</t>
  </si>
  <si>
    <t>45595</t>
  </si>
  <si>
    <t>THS4032IDGNR CI SMD</t>
  </si>
  <si>
    <t>48537</t>
  </si>
  <si>
    <t>TISP61089BDR CI SMD</t>
  </si>
  <si>
    <t>36033</t>
  </si>
  <si>
    <t>TJA1040T/CM CI SMD SOIC8</t>
  </si>
  <si>
    <t>36039</t>
  </si>
  <si>
    <t>TJA1040T/VM CI SMD SOIC8</t>
  </si>
  <si>
    <t>50009</t>
  </si>
  <si>
    <t>TJA1055T/C CI SMD</t>
  </si>
  <si>
    <t>54353</t>
  </si>
  <si>
    <t>TJM4558CDT SMD</t>
  </si>
  <si>
    <t>53355</t>
  </si>
  <si>
    <t>TJM4558CDT SMD SOIC8</t>
  </si>
  <si>
    <t>52476</t>
  </si>
  <si>
    <t>TL062C CI SMD</t>
  </si>
  <si>
    <t>54543</t>
  </si>
  <si>
    <t>09495</t>
  </si>
  <si>
    <t>TL062CDR CI SMD</t>
  </si>
  <si>
    <t>49281</t>
  </si>
  <si>
    <t>52036</t>
  </si>
  <si>
    <t>TL062CDR CI SMD SOIC8</t>
  </si>
  <si>
    <t>51926</t>
  </si>
  <si>
    <t>TL062CDT CI SMD</t>
  </si>
  <si>
    <t>56823</t>
  </si>
  <si>
    <t>TL072CDR CI SMD</t>
  </si>
  <si>
    <t>59831</t>
  </si>
  <si>
    <t>TL072IDT CI SMD</t>
  </si>
  <si>
    <t>41821</t>
  </si>
  <si>
    <t>TL074C CI SMD</t>
  </si>
  <si>
    <t>48409</t>
  </si>
  <si>
    <t>TL074CDR CI SMD</t>
  </si>
  <si>
    <t>13480</t>
  </si>
  <si>
    <t>TL081CD CI SMD SOIC8</t>
  </si>
  <si>
    <t>15969</t>
  </si>
  <si>
    <t>TL081CDR CI SMD</t>
  </si>
  <si>
    <t>48159</t>
  </si>
  <si>
    <t>TL16C552FN CI SMD</t>
  </si>
  <si>
    <t>16947</t>
  </si>
  <si>
    <t>TL16C554FN CI PLCC</t>
  </si>
  <si>
    <t>47692</t>
  </si>
  <si>
    <t>TL2021 CI SMD</t>
  </si>
  <si>
    <t>59962</t>
  </si>
  <si>
    <t>TL331IDBVR CI SMD SOT23-5</t>
  </si>
  <si>
    <t>03321</t>
  </si>
  <si>
    <t>TL431 CI SMD SOT23</t>
  </si>
  <si>
    <t>43194</t>
  </si>
  <si>
    <t>45535</t>
  </si>
  <si>
    <t>46018</t>
  </si>
  <si>
    <t>JIANGSU</t>
  </si>
  <si>
    <t>54441</t>
  </si>
  <si>
    <t>TL431ACDBZR CI SMD SOT23</t>
  </si>
  <si>
    <t>23095</t>
  </si>
  <si>
    <t>TL431AMCT CI SMD 5PINOS</t>
  </si>
  <si>
    <t>14707</t>
  </si>
  <si>
    <t>TL431BAITR CI SMD SOT23</t>
  </si>
  <si>
    <t>02411</t>
  </si>
  <si>
    <t>TL431BC CI SMD</t>
  </si>
  <si>
    <t>55500</t>
  </si>
  <si>
    <t>TL431CDBZR CI SMD SOT23</t>
  </si>
  <si>
    <t>52935</t>
  </si>
  <si>
    <t>TL431G CI SMD</t>
  </si>
  <si>
    <t>59920</t>
  </si>
  <si>
    <t>TL431QDBZ CI SMD SOT23</t>
  </si>
  <si>
    <t>59921</t>
  </si>
  <si>
    <t>TL431QDBZR CI SMD SOT23</t>
  </si>
  <si>
    <t>51685</t>
  </si>
  <si>
    <t>TL432AIPK CI SMD</t>
  </si>
  <si>
    <t>16817</t>
  </si>
  <si>
    <t>TL7702ACDR CI SMD</t>
  </si>
  <si>
    <t>05684</t>
  </si>
  <si>
    <t>TL7702ACDTRA-1 CI SMD</t>
  </si>
  <si>
    <t>19367</t>
  </si>
  <si>
    <t>TL7702AH5 CI SMD</t>
  </si>
  <si>
    <t>11275</t>
  </si>
  <si>
    <t>TL7702C CI SMD</t>
  </si>
  <si>
    <t>54348</t>
  </si>
  <si>
    <t>TL7705AC CI SMD</t>
  </si>
  <si>
    <t>47248</t>
  </si>
  <si>
    <t>TLC16C752BPTR CI SMD</t>
  </si>
  <si>
    <t>50095</t>
  </si>
  <si>
    <t>TLC2543IDBR CI SMD</t>
  </si>
  <si>
    <t>41517</t>
  </si>
  <si>
    <t>TLC2654C-14DR CI SMD</t>
  </si>
  <si>
    <t>45644</t>
  </si>
  <si>
    <t>TLC272BC CI SMD</t>
  </si>
  <si>
    <t>19448</t>
  </si>
  <si>
    <t>TLC27L4C CI SMD</t>
  </si>
  <si>
    <t>52026</t>
  </si>
  <si>
    <t>TLC27L4CDR CI SMD</t>
  </si>
  <si>
    <t>56819</t>
  </si>
  <si>
    <t>TLC27L4I CI SMD</t>
  </si>
  <si>
    <t>60368</t>
  </si>
  <si>
    <t>TLC27LC CI SMD</t>
  </si>
  <si>
    <t>18942</t>
  </si>
  <si>
    <t>TLC32040CFN CI PLCC</t>
  </si>
  <si>
    <t>39639</t>
  </si>
  <si>
    <t>TLC372IDR CI SMD</t>
  </si>
  <si>
    <t>51968</t>
  </si>
  <si>
    <t>TLC372IP CI</t>
  </si>
  <si>
    <t>12167</t>
  </si>
  <si>
    <t>TLC374IDR CI SMD</t>
  </si>
  <si>
    <t>37480</t>
  </si>
  <si>
    <t>TLC393IDR CI SMD SOIC8</t>
  </si>
  <si>
    <t>38957</t>
  </si>
  <si>
    <t>TLC555CDR CI SMD</t>
  </si>
  <si>
    <t>59457</t>
  </si>
  <si>
    <t>TLC5561 CI SMD</t>
  </si>
  <si>
    <t>52454</t>
  </si>
  <si>
    <t>TLC556I CI SMD</t>
  </si>
  <si>
    <t>51720</t>
  </si>
  <si>
    <t>TLC5947 CI SMD</t>
  </si>
  <si>
    <t>02458</t>
  </si>
  <si>
    <t>TLC7528C CI SMD SO20</t>
  </si>
  <si>
    <t>02889</t>
  </si>
  <si>
    <t>TLC7701I CI SMD SOIC8</t>
  </si>
  <si>
    <t>46755</t>
  </si>
  <si>
    <t>TLE42994G CI SMD</t>
  </si>
  <si>
    <t>50216</t>
  </si>
  <si>
    <t>TLE6251DCT CI SMD</t>
  </si>
  <si>
    <t>25918</t>
  </si>
  <si>
    <t>TLE6280GP CI SMD</t>
  </si>
  <si>
    <t>40389</t>
  </si>
  <si>
    <t>TLE6389-3G-V50 CI SMD</t>
  </si>
  <si>
    <t>42283</t>
  </si>
  <si>
    <t>TLP120-4 CI SMD</t>
  </si>
  <si>
    <t>46068</t>
  </si>
  <si>
    <t>TLP127 CI SMD</t>
  </si>
  <si>
    <t>08656</t>
  </si>
  <si>
    <t>TLP181GB CI SMD</t>
  </si>
  <si>
    <t>14132</t>
  </si>
  <si>
    <t>TLP627 CI SMD</t>
  </si>
  <si>
    <t>56829</t>
  </si>
  <si>
    <t>TLV1117-33IDCYR CI SMD</t>
  </si>
  <si>
    <t>45447</t>
  </si>
  <si>
    <t>TLV1504-I CI SMD</t>
  </si>
  <si>
    <t>05051</t>
  </si>
  <si>
    <t>TLV2217 18KVURG3 CI SMD DPACK</t>
  </si>
  <si>
    <t>56001</t>
  </si>
  <si>
    <t>TLV2217-25KVURG3 CI SMD DPACK</t>
  </si>
  <si>
    <t>02448</t>
  </si>
  <si>
    <t>TLV2444IDR CI SMD</t>
  </si>
  <si>
    <t>52451</t>
  </si>
  <si>
    <t>TLV2454ID CI SMD</t>
  </si>
  <si>
    <t>59692</t>
  </si>
  <si>
    <t>TLV2462CD CI SMD</t>
  </si>
  <si>
    <t>59259</t>
  </si>
  <si>
    <t>TLV27L2CDGK CI SMD</t>
  </si>
  <si>
    <t>51995</t>
  </si>
  <si>
    <t>TLV27L2CDGKR CI SMD</t>
  </si>
  <si>
    <t>47672</t>
  </si>
  <si>
    <t>TLV320AIC10 CI SMD</t>
  </si>
  <si>
    <t>46394</t>
  </si>
  <si>
    <t>TLV4906K CI SMD</t>
  </si>
  <si>
    <t>42104</t>
  </si>
  <si>
    <t>TLV700330CKT CI SMD</t>
  </si>
  <si>
    <t>52118</t>
  </si>
  <si>
    <t>TLV70033DCKR CI SMD</t>
  </si>
  <si>
    <t>59974</t>
  </si>
  <si>
    <t>TLV70233DBVR CI SMD</t>
  </si>
  <si>
    <t>52473</t>
  </si>
  <si>
    <t>TLV803SDBZT CI SMD</t>
  </si>
  <si>
    <t>23445</t>
  </si>
  <si>
    <t>TMP47C421AF-V344 SMD</t>
  </si>
  <si>
    <t>50177</t>
  </si>
  <si>
    <t>TMP75AIDR CI SMD</t>
  </si>
  <si>
    <t>10155</t>
  </si>
  <si>
    <t>TMP87CP64YF CI SMD</t>
  </si>
  <si>
    <t>49559</t>
  </si>
  <si>
    <t>TMPZ84C015BF-12 CI SMD</t>
  </si>
  <si>
    <t>03002</t>
  </si>
  <si>
    <t>TMS320BC52PJ CI SMD</t>
  </si>
  <si>
    <t>07959</t>
  </si>
  <si>
    <t>TMS320C203 PZA CI SMD</t>
  </si>
  <si>
    <t>48524</t>
  </si>
  <si>
    <t>TMS320C203PZ80 CI SMD</t>
  </si>
  <si>
    <t>59495</t>
  </si>
  <si>
    <t>TMS320C203PZA CI SMD</t>
  </si>
  <si>
    <t>59371</t>
  </si>
  <si>
    <t>TMS320C25FNL CI PLCC</t>
  </si>
  <si>
    <t>59372</t>
  </si>
  <si>
    <t>TMS320C25FNL50 CI PLCC</t>
  </si>
  <si>
    <t>41694</t>
  </si>
  <si>
    <t>TMS320C50PQ80 CI SMD</t>
  </si>
  <si>
    <t>54610</t>
  </si>
  <si>
    <t>TMS320CS4CS TPGE SMD</t>
  </si>
  <si>
    <t>41696</t>
  </si>
  <si>
    <t>TMS320LC542PGE1 CI SMD</t>
  </si>
  <si>
    <t>36082</t>
  </si>
  <si>
    <t>TMS320LF2402APGS CI SMD</t>
  </si>
  <si>
    <t>14727</t>
  </si>
  <si>
    <t>TMS320P25FNL CI PLCC</t>
  </si>
  <si>
    <t>02463</t>
  </si>
  <si>
    <t>TMS320VC5402PGE100 CI SMD TQFP144</t>
  </si>
  <si>
    <t>12183</t>
  </si>
  <si>
    <t>TMS320VC5410 PGE100 CI SMD</t>
  </si>
  <si>
    <t>11198</t>
  </si>
  <si>
    <t>TMS370C756AFNT CI PLCC 68PI</t>
  </si>
  <si>
    <t>16893</t>
  </si>
  <si>
    <t>TMSC300-33KC CI SMD</t>
  </si>
  <si>
    <t>36081</t>
  </si>
  <si>
    <t>TMSLF2401AVFS CI SMD</t>
  </si>
  <si>
    <t>08809</t>
  </si>
  <si>
    <t>TNETC4600ZDW CI SMD BGA</t>
  </si>
  <si>
    <t>08810</t>
  </si>
  <si>
    <t>TNETV901APAG CI SMD</t>
  </si>
  <si>
    <t>05536</t>
  </si>
  <si>
    <t>TNY254GN TL CI SMD</t>
  </si>
  <si>
    <t>05066</t>
  </si>
  <si>
    <t>TNY255GN-TL CI SMD SOIC8</t>
  </si>
  <si>
    <t>24745</t>
  </si>
  <si>
    <t>TNY266GN CI SMD</t>
  </si>
  <si>
    <t>49757</t>
  </si>
  <si>
    <t>TNY268GN CI SMD</t>
  </si>
  <si>
    <t>27648</t>
  </si>
  <si>
    <t>TNY279GN CI SMD</t>
  </si>
  <si>
    <t>54728</t>
  </si>
  <si>
    <t>TNY380GN CI SMD</t>
  </si>
  <si>
    <t>24746</t>
  </si>
  <si>
    <t>TOP223Y CI SMD D2PACK</t>
  </si>
  <si>
    <t>48204</t>
  </si>
  <si>
    <t>TP3054 CI SMD</t>
  </si>
  <si>
    <t>00892</t>
  </si>
  <si>
    <t>TP3057B CI SMD</t>
  </si>
  <si>
    <t>16742</t>
  </si>
  <si>
    <t>TP3057BDWR SMD</t>
  </si>
  <si>
    <t>06518</t>
  </si>
  <si>
    <t>TP3057WM CI SMD</t>
  </si>
  <si>
    <t>00885</t>
  </si>
  <si>
    <t>14097</t>
  </si>
  <si>
    <t>TP3070AV-G CI PLCC</t>
  </si>
  <si>
    <t>41939</t>
  </si>
  <si>
    <t>TPA0211DGN CI SMD</t>
  </si>
  <si>
    <t>07364</t>
  </si>
  <si>
    <t>TPA1517AW CI SMD</t>
  </si>
  <si>
    <t>56310</t>
  </si>
  <si>
    <t>TPA2006D1DRBR CI SMD</t>
  </si>
  <si>
    <t>59044</t>
  </si>
  <si>
    <t>TPA3130D2DAPR CI SMD</t>
  </si>
  <si>
    <t>52082</t>
  </si>
  <si>
    <t>TPA321DR CI SMD</t>
  </si>
  <si>
    <t>03821</t>
  </si>
  <si>
    <t>TPC8020H TE12L,Q CI SMD SOP8</t>
  </si>
  <si>
    <t>42611</t>
  </si>
  <si>
    <t>TPC8111 CI SMD</t>
  </si>
  <si>
    <t>06149</t>
  </si>
  <si>
    <t>TPC8204 CI SMD</t>
  </si>
  <si>
    <t>54928</t>
  </si>
  <si>
    <t>TPF140 CI SMD SOT23-5</t>
  </si>
  <si>
    <t>51613</t>
  </si>
  <si>
    <t>TPIC6B596 CI SMD</t>
  </si>
  <si>
    <t>08181</t>
  </si>
  <si>
    <t>TPP250 11RL CI SMD SOIC8</t>
  </si>
  <si>
    <t>45528</t>
  </si>
  <si>
    <t>TPS2061DR CI SMD</t>
  </si>
  <si>
    <t>47817</t>
  </si>
  <si>
    <t>TPS2216DBR CI SMD</t>
  </si>
  <si>
    <t>48165</t>
  </si>
  <si>
    <t>TPS2231 CI SMD</t>
  </si>
  <si>
    <t>54259</t>
  </si>
  <si>
    <t>TPS23757PW CI SMD TSSOP20</t>
  </si>
  <si>
    <t>27362</t>
  </si>
  <si>
    <t>TPS2812 CI SMD</t>
  </si>
  <si>
    <t>53999</t>
  </si>
  <si>
    <t>TPS3600D33PW CI SMD</t>
  </si>
  <si>
    <t>02479</t>
  </si>
  <si>
    <t>TPS3707 50D CI SMD SOIC8</t>
  </si>
  <si>
    <t>51865</t>
  </si>
  <si>
    <t>TPS3803-01DCKR CI SMD</t>
  </si>
  <si>
    <t>59560</t>
  </si>
  <si>
    <t>TPS3809ISOQDBVRQ1 CI SMD</t>
  </si>
  <si>
    <t>03739</t>
  </si>
  <si>
    <t>TPS51120RHBR CI SMD</t>
  </si>
  <si>
    <t>47325</t>
  </si>
  <si>
    <t>TPS54331DR CI SMD</t>
  </si>
  <si>
    <t>45847</t>
  </si>
  <si>
    <t>TPS61030PWPR CI SMD</t>
  </si>
  <si>
    <t>59509</t>
  </si>
  <si>
    <t>TPS61161DRUT CI SMD</t>
  </si>
  <si>
    <t>14444</t>
  </si>
  <si>
    <t>TPS62020DGQR CI SMD 10-MSOP</t>
  </si>
  <si>
    <t>49895</t>
  </si>
  <si>
    <t>TPS62092BGTT CI SMD</t>
  </si>
  <si>
    <t>40422</t>
  </si>
  <si>
    <t>TPS62232DRYT CI SMD</t>
  </si>
  <si>
    <t>37238</t>
  </si>
  <si>
    <t>TPS63001DRC CI SMD</t>
  </si>
  <si>
    <t>56146</t>
  </si>
  <si>
    <t>TPS65105PWPR CI SMD</t>
  </si>
  <si>
    <t>59352</t>
  </si>
  <si>
    <t>TPS7215KTTT CI SMD</t>
  </si>
  <si>
    <t>45621</t>
  </si>
  <si>
    <t>TPS73101DBVR CI SMD</t>
  </si>
  <si>
    <t>58848</t>
  </si>
  <si>
    <t>TPS73633DBVT CI SMD</t>
  </si>
  <si>
    <t>46699</t>
  </si>
  <si>
    <t>TPS76328DBVR CI SMD</t>
  </si>
  <si>
    <t>54292</t>
  </si>
  <si>
    <t>TPS76501D CI SMD</t>
  </si>
  <si>
    <t>45553</t>
  </si>
  <si>
    <t>TPS76650DR CI SMD</t>
  </si>
  <si>
    <t>36574</t>
  </si>
  <si>
    <t>TPS767D301PWP CI SMD</t>
  </si>
  <si>
    <t>51864</t>
  </si>
  <si>
    <t>TPS76933DBVR CI SMD</t>
  </si>
  <si>
    <t>52085</t>
  </si>
  <si>
    <t>TPS76933DBVT CI SMD</t>
  </si>
  <si>
    <t>36047</t>
  </si>
  <si>
    <t>TPS77133DGKR CI SMD</t>
  </si>
  <si>
    <t>52079</t>
  </si>
  <si>
    <t>TPS77301DGKR CI SMD</t>
  </si>
  <si>
    <t>54104</t>
  </si>
  <si>
    <t>TPS79133 3,3V CI SMD</t>
  </si>
  <si>
    <t>36038</t>
  </si>
  <si>
    <t>TPS79801QDGNRQ1 CI SMD</t>
  </si>
  <si>
    <t>49523</t>
  </si>
  <si>
    <t>TPS79933DDCR CI SMD</t>
  </si>
  <si>
    <t>52067</t>
  </si>
  <si>
    <t>TPS7A7001DDAR CI SMD</t>
  </si>
  <si>
    <t>39640</t>
  </si>
  <si>
    <t>TQP3M9018 CI SMD</t>
  </si>
  <si>
    <t>MANNIX</t>
  </si>
  <si>
    <t>47335</t>
  </si>
  <si>
    <t>TRF7960RHBR CI SMD</t>
  </si>
  <si>
    <t>52467</t>
  </si>
  <si>
    <t>TRS208C CI SMD</t>
  </si>
  <si>
    <t>59943</t>
  </si>
  <si>
    <t>TRS232EIDR CI SMD</t>
  </si>
  <si>
    <t>45722</t>
  </si>
  <si>
    <t>TS117P CI SMD</t>
  </si>
  <si>
    <t>55929</t>
  </si>
  <si>
    <t>TS12A44514PWR CI SMD</t>
  </si>
  <si>
    <t>45462</t>
  </si>
  <si>
    <t>TS274CD CI SMD</t>
  </si>
  <si>
    <t>45463</t>
  </si>
  <si>
    <t>TS274CDT CI SMD</t>
  </si>
  <si>
    <t>52027</t>
  </si>
  <si>
    <t>TS27L4CDR CI SMD</t>
  </si>
  <si>
    <t>52089</t>
  </si>
  <si>
    <t>TS27L4CDT CI SMD</t>
  </si>
  <si>
    <t>52333</t>
  </si>
  <si>
    <t>TS372IDT CI SMD</t>
  </si>
  <si>
    <t>26881</t>
  </si>
  <si>
    <t>TS5070FN CI PLCC</t>
  </si>
  <si>
    <t>43555</t>
  </si>
  <si>
    <t>TS924IDT CI SMD</t>
  </si>
  <si>
    <t>01100</t>
  </si>
  <si>
    <t>TSB12LV26 CI SMD</t>
  </si>
  <si>
    <t>01115</t>
  </si>
  <si>
    <t>TSB41LV03APFP CI SMD</t>
  </si>
  <si>
    <t>01801</t>
  </si>
  <si>
    <t>TSC2102 IDAR CI SMD</t>
  </si>
  <si>
    <t>40761</t>
  </si>
  <si>
    <t>TSMP6000TT CI SMD</t>
  </si>
  <si>
    <t>03779</t>
  </si>
  <si>
    <t>TSP79433DGNR CI SMD</t>
  </si>
  <si>
    <t>53308</t>
  </si>
  <si>
    <t>TUSB2036 CI SMD</t>
  </si>
  <si>
    <t>06286</t>
  </si>
  <si>
    <t>TV235 CI SMD SOIC8</t>
  </si>
  <si>
    <t>10414</t>
  </si>
  <si>
    <t>TWIG03+B SMD</t>
  </si>
  <si>
    <t>07269</t>
  </si>
  <si>
    <t>TWIG03+C SMD</t>
  </si>
  <si>
    <t>01829</t>
  </si>
  <si>
    <t>TWL3027BZQWR CI SMD</t>
  </si>
  <si>
    <t>54359</t>
  </si>
  <si>
    <t>TXC-06010AHBG CI BGA</t>
  </si>
  <si>
    <t>TRANSWITCH</t>
  </si>
  <si>
    <t>47828</t>
  </si>
  <si>
    <t>U4090B CI SMD</t>
  </si>
  <si>
    <t>19264</t>
  </si>
  <si>
    <t>U4091BM-NFNG3 CI SMD</t>
  </si>
  <si>
    <t>44642</t>
  </si>
  <si>
    <t>UA6301218 CI SMD</t>
  </si>
  <si>
    <t>04662</t>
  </si>
  <si>
    <t>UA6321290 CI SMD</t>
  </si>
  <si>
    <t>60518</t>
  </si>
  <si>
    <t>UAA3201TD-T CI SMD</t>
  </si>
  <si>
    <t>42832</t>
  </si>
  <si>
    <t>UAA357NH/C1 CI SMD</t>
  </si>
  <si>
    <t>22111</t>
  </si>
  <si>
    <t>UC2823ADWTR CI SMD</t>
  </si>
  <si>
    <t>23430</t>
  </si>
  <si>
    <t>UC2843ADR CI SMD SOIC14</t>
  </si>
  <si>
    <t>36041</t>
  </si>
  <si>
    <t>UC2854BMDWREP CI SMD SOIC16</t>
  </si>
  <si>
    <t>11625</t>
  </si>
  <si>
    <t>UC2854DWTR CI SMD</t>
  </si>
  <si>
    <t>48528</t>
  </si>
  <si>
    <t>UC3526DW CI SMD</t>
  </si>
  <si>
    <t>03084</t>
  </si>
  <si>
    <t>UC3823DW CI SMD</t>
  </si>
  <si>
    <t>23349</t>
  </si>
  <si>
    <t>UC3842DR CI SMD SOIC14</t>
  </si>
  <si>
    <t>56820</t>
  </si>
  <si>
    <t>UC3843AL CI SMD</t>
  </si>
  <si>
    <t>52241</t>
  </si>
  <si>
    <t>UC3844B CI</t>
  </si>
  <si>
    <t>49589</t>
  </si>
  <si>
    <t>UC3844BD CI SMD</t>
  </si>
  <si>
    <t>51933</t>
  </si>
  <si>
    <t>UC3844BD1R2G CI SMD</t>
  </si>
  <si>
    <t>49758</t>
  </si>
  <si>
    <t>UC3845AD8-TR CI SMD</t>
  </si>
  <si>
    <t>57260</t>
  </si>
  <si>
    <t>UC3845D8 CI SMD</t>
  </si>
  <si>
    <t>23350</t>
  </si>
  <si>
    <t>UC3845DR CI SMD SOIC14</t>
  </si>
  <si>
    <t>41557</t>
  </si>
  <si>
    <t>UC3855ADW CI SMD</t>
  </si>
  <si>
    <t>27004</t>
  </si>
  <si>
    <t>UC3879DW CI SMD</t>
  </si>
  <si>
    <t>40303</t>
  </si>
  <si>
    <t>UCC38C40D CI SMD</t>
  </si>
  <si>
    <t>41949</t>
  </si>
  <si>
    <t>UDA1330ATS CI SMD</t>
  </si>
  <si>
    <t>16040</t>
  </si>
  <si>
    <t>UDN2916LB CI SMD</t>
  </si>
  <si>
    <t>55832</t>
  </si>
  <si>
    <t>ULN2003APW SMD</t>
  </si>
  <si>
    <t>15482</t>
  </si>
  <si>
    <t>ULN2004AFW CI SMD</t>
  </si>
  <si>
    <t>44641</t>
  </si>
  <si>
    <t>UN6200121 CI SMD</t>
  </si>
  <si>
    <t>48157</t>
  </si>
  <si>
    <t>UPB586G CI SMD</t>
  </si>
  <si>
    <t>51725</t>
  </si>
  <si>
    <t>UPC1678GV-E1 CI SMD</t>
  </si>
  <si>
    <t>51713</t>
  </si>
  <si>
    <t>UPC1944 CI SMD</t>
  </si>
  <si>
    <t>60318</t>
  </si>
  <si>
    <t>UPC2709TB-E3 CI SMD</t>
  </si>
  <si>
    <t>60319</t>
  </si>
  <si>
    <t>UPC2709TB-E3-A CI SMD</t>
  </si>
  <si>
    <t>47065</t>
  </si>
  <si>
    <t>UPC2712TB-E3 CI SMD</t>
  </si>
  <si>
    <t>51674</t>
  </si>
  <si>
    <t>UPC4570G2-E1-A CI SMD</t>
  </si>
  <si>
    <t>17970</t>
  </si>
  <si>
    <t>UPC4741G2-T2 CI SMD</t>
  </si>
  <si>
    <t>58861</t>
  </si>
  <si>
    <t>UPD61115GM-104-UEV CI SMD</t>
  </si>
  <si>
    <t>CONNECTEC ELETRONICS</t>
  </si>
  <si>
    <t>05267</t>
  </si>
  <si>
    <t>UPD65626G-F105 CI SMD</t>
  </si>
  <si>
    <t>44333</t>
  </si>
  <si>
    <t>UPD70208L-8V40 CI PLCC</t>
  </si>
  <si>
    <t>37611</t>
  </si>
  <si>
    <t>UPD70320GJ-8-V25 CI SMD QFJ84</t>
  </si>
  <si>
    <t>23315</t>
  </si>
  <si>
    <t>UPD70433GD-12-5BB CI SMD</t>
  </si>
  <si>
    <t>43373</t>
  </si>
  <si>
    <t>UPD71051L CI PLCC</t>
  </si>
  <si>
    <t>08534</t>
  </si>
  <si>
    <t>UPD7502G 339 12 CI SMD</t>
  </si>
  <si>
    <t>12665</t>
  </si>
  <si>
    <t>UPD780024AGC-630-AB8 CI SMD</t>
  </si>
  <si>
    <t>16004</t>
  </si>
  <si>
    <t>UPD780824BGCA CI SMD</t>
  </si>
  <si>
    <t>35043</t>
  </si>
  <si>
    <t>UPD7810HG-36 CI SMD</t>
  </si>
  <si>
    <t>17347</t>
  </si>
  <si>
    <t>UPD78P0308GF CI SMD</t>
  </si>
  <si>
    <t>43399</t>
  </si>
  <si>
    <t>UPD8253751 CI SMD</t>
  </si>
  <si>
    <t>12294</t>
  </si>
  <si>
    <t>UPD82537-S1003-F6 CI SMD</t>
  </si>
  <si>
    <t>06142</t>
  </si>
  <si>
    <t>UPD9004GF3-B9 CI SMD</t>
  </si>
  <si>
    <t>56433</t>
  </si>
  <si>
    <t>UPSD3212C-40U6 CI SMD</t>
  </si>
  <si>
    <t>47266</t>
  </si>
  <si>
    <t>UPSD3524BV-24U6 CI SMD</t>
  </si>
  <si>
    <t>54593</t>
  </si>
  <si>
    <t>USB2514 HZH CI SMD</t>
  </si>
  <si>
    <t>41607</t>
  </si>
  <si>
    <t>USBN9603-28M CI SMD</t>
  </si>
  <si>
    <t>42989</t>
  </si>
  <si>
    <t>UT61256JC-12 CI SOJ28</t>
  </si>
  <si>
    <t>16411</t>
  </si>
  <si>
    <t>V20810-S22-S370 CI SMD</t>
  </si>
  <si>
    <t>48371</t>
  </si>
  <si>
    <t>V2164M CI SMD</t>
  </si>
  <si>
    <t>42885</t>
  </si>
  <si>
    <t>V53C16258HK25 CI SMD</t>
  </si>
  <si>
    <t>52437</t>
  </si>
  <si>
    <t>V62C518256LL-35 FI CI SMD</t>
  </si>
  <si>
    <t>59963</t>
  </si>
  <si>
    <t>VIPER26HDTR CI</t>
  </si>
  <si>
    <t>48934</t>
  </si>
  <si>
    <t>VIPER53ESPTR-E CI SMD</t>
  </si>
  <si>
    <t>35228</t>
  </si>
  <si>
    <t>VND7040AJTR-E CI SMD</t>
  </si>
  <si>
    <t>47818</t>
  </si>
  <si>
    <t>VNS1NV04D CI SMD</t>
  </si>
  <si>
    <t>08552</t>
  </si>
  <si>
    <t>VP22264BED/02 CI SMD BGA</t>
  </si>
  <si>
    <t>44291</t>
  </si>
  <si>
    <t>VS406AB CI SMD</t>
  </si>
  <si>
    <t>48168</t>
  </si>
  <si>
    <t>VSOR2000S1 CI SMD</t>
  </si>
  <si>
    <t>07203</t>
  </si>
  <si>
    <t>VT1211 CI SMD</t>
  </si>
  <si>
    <t>43207</t>
  </si>
  <si>
    <t>VT1316MAFQX-031 CI SMD</t>
  </si>
  <si>
    <t>44359</t>
  </si>
  <si>
    <t>VT250FCX-ADJ CI SMD</t>
  </si>
  <si>
    <t>04680</t>
  </si>
  <si>
    <t>VT3364A6G CI SMD</t>
  </si>
  <si>
    <t>02781</t>
  </si>
  <si>
    <t>VT8235 CI SMD</t>
  </si>
  <si>
    <t>04413</t>
  </si>
  <si>
    <t>VT8237A G CI BGA</t>
  </si>
  <si>
    <t>45371</t>
  </si>
  <si>
    <t>VT8237R CI SMD BGA</t>
  </si>
  <si>
    <t>18334</t>
  </si>
  <si>
    <t>VT8237R PLUS CI BGA</t>
  </si>
  <si>
    <t>08771</t>
  </si>
  <si>
    <t>VT82C585VPX CI SMD</t>
  </si>
  <si>
    <t>08767</t>
  </si>
  <si>
    <t>VT82C587VPX CI SMD</t>
  </si>
  <si>
    <t>43369</t>
  </si>
  <si>
    <t>VT82C686B CI SMD</t>
  </si>
  <si>
    <t>23281</t>
  </si>
  <si>
    <t>VT82C694T CI SMD</t>
  </si>
  <si>
    <t>48709</t>
  </si>
  <si>
    <t>W219BH CI SMD</t>
  </si>
  <si>
    <t>25076</t>
  </si>
  <si>
    <t>W29C040T-90B CI SMD TSOP32</t>
  </si>
  <si>
    <t>45029</t>
  </si>
  <si>
    <t>W39VD40 CI PLCC</t>
  </si>
  <si>
    <t>23425</t>
  </si>
  <si>
    <t>W48C67-07AH CI SMD</t>
  </si>
  <si>
    <t>19493</t>
  </si>
  <si>
    <t>W48S111-14G CI SMD</t>
  </si>
  <si>
    <t>45862</t>
  </si>
  <si>
    <t>W530-02H CI SMD</t>
  </si>
  <si>
    <t>47471</t>
  </si>
  <si>
    <t>W77E058A40PL CI PLCC</t>
  </si>
  <si>
    <t>25791</t>
  </si>
  <si>
    <t>W83310S-N CI SMD SOIC8</t>
  </si>
  <si>
    <t>53877</t>
  </si>
  <si>
    <t>W83627DHG CI PLCC</t>
  </si>
  <si>
    <t>45729</t>
  </si>
  <si>
    <t>W83627EHG CI SMD</t>
  </si>
  <si>
    <t>02123</t>
  </si>
  <si>
    <t>W83627EHG-A CI SMD</t>
  </si>
  <si>
    <t>02780</t>
  </si>
  <si>
    <t>W83627HF-AW CI SMD</t>
  </si>
  <si>
    <t>08769</t>
  </si>
  <si>
    <t>W83977EF-AW CI SMD</t>
  </si>
  <si>
    <t>08788</t>
  </si>
  <si>
    <t>WASI022 CI SMD BGA</t>
  </si>
  <si>
    <t>48520</t>
  </si>
  <si>
    <t>WJLXT9724ALCA4 CI PLCC</t>
  </si>
  <si>
    <t>59386</t>
  </si>
  <si>
    <t>WM8731SEDS CI SMD</t>
  </si>
  <si>
    <t>56152</t>
  </si>
  <si>
    <t>WTC6312BSI CI SMD</t>
  </si>
  <si>
    <t>52086</t>
  </si>
  <si>
    <t>X28HC256JI-15 CI PLCC</t>
  </si>
  <si>
    <t>56966</t>
  </si>
  <si>
    <t>X5043S8 CI SMD</t>
  </si>
  <si>
    <t>59383</t>
  </si>
  <si>
    <t>X9015V CI SMD</t>
  </si>
  <si>
    <t>02422</t>
  </si>
  <si>
    <t>X9C103SV024 CI SMD</t>
  </si>
  <si>
    <t>51719</t>
  </si>
  <si>
    <t>XC2S15 CI SMD</t>
  </si>
  <si>
    <t>06824</t>
  </si>
  <si>
    <t>XC3030TM-100 CI PLCC</t>
  </si>
  <si>
    <t>42776</t>
  </si>
  <si>
    <t>XC3042A-7 CI PLCC</t>
  </si>
  <si>
    <t>43592</t>
  </si>
  <si>
    <t>XC3064-100 CI PLCC</t>
  </si>
  <si>
    <t>16229</t>
  </si>
  <si>
    <t>XC3090-100PQ 160C SMD</t>
  </si>
  <si>
    <t>54432</t>
  </si>
  <si>
    <t>XC3130A CI PLCC</t>
  </si>
  <si>
    <t>EXILINX</t>
  </si>
  <si>
    <t>04829</t>
  </si>
  <si>
    <t>XC3399DW CI SMD</t>
  </si>
  <si>
    <t>59721</t>
  </si>
  <si>
    <t>XC3S200 CI SMD</t>
  </si>
  <si>
    <t>43365</t>
  </si>
  <si>
    <t>XC402804 CPU4 CI PLCC</t>
  </si>
  <si>
    <t>20872</t>
  </si>
  <si>
    <t>XC402804 CPU4 CI SMD</t>
  </si>
  <si>
    <t>15979</t>
  </si>
  <si>
    <t>XC4313 PQ240C5325 CI SMD</t>
  </si>
  <si>
    <t>16225</t>
  </si>
  <si>
    <t>XC527102VFU CI SMD</t>
  </si>
  <si>
    <t>16132</t>
  </si>
  <si>
    <t>XC527326CFN CI SMD</t>
  </si>
  <si>
    <t>51704</t>
  </si>
  <si>
    <t>XC5VLX30-1FFG324C CI SMD</t>
  </si>
  <si>
    <t>52232</t>
  </si>
  <si>
    <t>XC8102AA01MR-G CI SMD</t>
  </si>
  <si>
    <t>TOREX</t>
  </si>
  <si>
    <t>13006</t>
  </si>
  <si>
    <t>XC9536XL 10VQ64C CI SMD</t>
  </si>
  <si>
    <t>50080</t>
  </si>
  <si>
    <t>XC9572 10PC44C CI PLCC</t>
  </si>
  <si>
    <t>44212</t>
  </si>
  <si>
    <t>XC9572 CI PLCC</t>
  </si>
  <si>
    <t>16608</t>
  </si>
  <si>
    <t>XC9572XL 10PC44C CI PLCC</t>
  </si>
  <si>
    <t>59374</t>
  </si>
  <si>
    <t>XC9572XL CI SMD</t>
  </si>
  <si>
    <t>48526</t>
  </si>
  <si>
    <t>XCS10-3VQ100C CI SMD</t>
  </si>
  <si>
    <t>54914</t>
  </si>
  <si>
    <t>XM531 SMD</t>
  </si>
  <si>
    <t>45041</t>
  </si>
  <si>
    <t>XPC850DEZT50BU CI SMD</t>
  </si>
  <si>
    <t>25428</t>
  </si>
  <si>
    <t>XPC860TZP50D4 CI SMD</t>
  </si>
  <si>
    <t>49670</t>
  </si>
  <si>
    <t>XR16L2552IM CI SMD</t>
  </si>
  <si>
    <t>46581</t>
  </si>
  <si>
    <t>XRT83SL34IV CI SMD</t>
  </si>
  <si>
    <t>38938</t>
  </si>
  <si>
    <t>27065</t>
  </si>
  <si>
    <t>Z8018006VSC CI PLCC</t>
  </si>
  <si>
    <t>41702</t>
  </si>
  <si>
    <t>Z8018008FSC CI SMD</t>
  </si>
  <si>
    <t>13303</t>
  </si>
  <si>
    <t>Z8018008VSC CI PLCC.Z180MPU.</t>
  </si>
  <si>
    <t>24363</t>
  </si>
  <si>
    <t>Z8018010VSC CI PLCC</t>
  </si>
  <si>
    <t>20831</t>
  </si>
  <si>
    <t>Z84C0006FEC/Z80CPU CI SMD</t>
  </si>
  <si>
    <t>13469</t>
  </si>
  <si>
    <t>Z84C0010FEC/QFP CI SMD</t>
  </si>
  <si>
    <t>05354</t>
  </si>
  <si>
    <t>Z84C1510AEC CI SMD TSOP QFP</t>
  </si>
  <si>
    <t>29603</t>
  </si>
  <si>
    <t>Z84C1510FEC CI SMD</t>
  </si>
  <si>
    <t>41695</t>
  </si>
  <si>
    <t>Z84C3010FEG CI SMD</t>
  </si>
  <si>
    <t>41699</t>
  </si>
  <si>
    <t>Z84C4310FEG CI SMD</t>
  </si>
  <si>
    <t>38939</t>
  </si>
  <si>
    <t>Z8523008VSG CI PLCC44</t>
  </si>
  <si>
    <t>25077</t>
  </si>
  <si>
    <t>Z85C3008VSC CI PLCC</t>
  </si>
  <si>
    <t>04174</t>
  </si>
  <si>
    <t>Z85C3010VEC CI PLCC</t>
  </si>
  <si>
    <t>47849</t>
  </si>
  <si>
    <t>Z85C3010VSC CI PLCC</t>
  </si>
  <si>
    <t>20564</t>
  </si>
  <si>
    <t>Z85C8510VEC CI PLCC</t>
  </si>
  <si>
    <t>52420</t>
  </si>
  <si>
    <t>Z86E0412JEC CI SMD</t>
  </si>
  <si>
    <t>49685</t>
  </si>
  <si>
    <t>Z8F6421AN020SGZ8 CI SMD</t>
  </si>
  <si>
    <t>41963</t>
  </si>
  <si>
    <t>Z8F6423FT020SG CI SMD</t>
  </si>
  <si>
    <t>49673</t>
  </si>
  <si>
    <t>Z8L18220FSGZ182-ZIP CI SMD</t>
  </si>
  <si>
    <t>29611</t>
  </si>
  <si>
    <t>Z8S18018VSC CI PLCC</t>
  </si>
  <si>
    <t>43314</t>
  </si>
  <si>
    <t>ZC501609VFNR2 CI PLCC</t>
  </si>
  <si>
    <t>42275</t>
  </si>
  <si>
    <t>ZC501609VNR2 CI PLCC</t>
  </si>
  <si>
    <t>46875</t>
  </si>
  <si>
    <t>ZR40401F50TA CI SMD SOT23</t>
  </si>
  <si>
    <t>ZETEX</t>
  </si>
  <si>
    <t>Capacitor Cêramico PTH - Disco</t>
  </si>
  <si>
    <t>33931</t>
  </si>
  <si>
    <t>1,5PF X 500V CAP.DISCO</t>
  </si>
  <si>
    <t>05609</t>
  </si>
  <si>
    <t>1,5PF X 50V CAP.DISCO</t>
  </si>
  <si>
    <t>57186</t>
  </si>
  <si>
    <t>47061</t>
  </si>
  <si>
    <t>46993</t>
  </si>
  <si>
    <t>SUNTAN</t>
  </si>
  <si>
    <t>32868</t>
  </si>
  <si>
    <t>100K X 2KV CAP.DISCO</t>
  </si>
  <si>
    <t>24657</t>
  </si>
  <si>
    <t>100K X 500V CAP.DISCO</t>
  </si>
  <si>
    <t>15166</t>
  </si>
  <si>
    <t>100K X 50V CAP.DISCO</t>
  </si>
  <si>
    <t>54509</t>
  </si>
  <si>
    <t>00700</t>
  </si>
  <si>
    <t>100PF X 3KV CAP.DISCO</t>
  </si>
  <si>
    <t>43624</t>
  </si>
  <si>
    <t>100PF X 400V CAP.DISCO</t>
  </si>
  <si>
    <t>57281</t>
  </si>
  <si>
    <t>100PF X 400VAC CAP.DISCO</t>
  </si>
  <si>
    <t>JACKCON</t>
  </si>
  <si>
    <t>49054</t>
  </si>
  <si>
    <t>100PF X 50V CAP.DISCO</t>
  </si>
  <si>
    <t>49111</t>
  </si>
  <si>
    <t>60267</t>
  </si>
  <si>
    <t>41392</t>
  </si>
  <si>
    <t>HITANO</t>
  </si>
  <si>
    <t>13790</t>
  </si>
  <si>
    <t>52942</t>
  </si>
  <si>
    <t>10K X 1KV CAP.DISCO</t>
  </si>
  <si>
    <t>06815</t>
  </si>
  <si>
    <t>25286</t>
  </si>
  <si>
    <t>10K X 25V CAP.DISCO</t>
  </si>
  <si>
    <t>AVX</t>
  </si>
  <si>
    <t>57288</t>
  </si>
  <si>
    <t>10K X 400VAC CAP.DISCO</t>
  </si>
  <si>
    <t>57345</t>
  </si>
  <si>
    <t>10K X 400VAC CAP.DISCO Y2</t>
  </si>
  <si>
    <t>ZONKAS</t>
  </si>
  <si>
    <t>57353</t>
  </si>
  <si>
    <t>10K X 400VAC CAP.DISCO Y5V</t>
  </si>
  <si>
    <t>59476</t>
  </si>
  <si>
    <t>10K X 440V CAP.CER. X1Y1</t>
  </si>
  <si>
    <t>59480</t>
  </si>
  <si>
    <t>10K X 500V CAP.DISCO</t>
  </si>
  <si>
    <t>43463</t>
  </si>
  <si>
    <t>11790</t>
  </si>
  <si>
    <t>55665</t>
  </si>
  <si>
    <t>10K X 50V CAP.DISCO</t>
  </si>
  <si>
    <t>45827</t>
  </si>
  <si>
    <t>41390</t>
  </si>
  <si>
    <t>20637</t>
  </si>
  <si>
    <t>STC</t>
  </si>
  <si>
    <t>45826</t>
  </si>
  <si>
    <t>44716</t>
  </si>
  <si>
    <t>10K X 50V CAP.DISCO Y5V 5MM</t>
  </si>
  <si>
    <t>60539</t>
  </si>
  <si>
    <t>10K X 6KV CAP.DISCO</t>
  </si>
  <si>
    <t>20285</t>
  </si>
  <si>
    <t>10PF X 100V CAP.DISCO</t>
  </si>
  <si>
    <t>06996</t>
  </si>
  <si>
    <t>52839</t>
  </si>
  <si>
    <t>10PF X 50V CAP.DISCO</t>
  </si>
  <si>
    <t>45781</t>
  </si>
  <si>
    <t>44750</t>
  </si>
  <si>
    <t>120PF X 500V CAP.DISCO</t>
  </si>
  <si>
    <t>03214</t>
  </si>
  <si>
    <t>23414</t>
  </si>
  <si>
    <t>120PF X 50V CAP.DISCO</t>
  </si>
  <si>
    <t>49445</t>
  </si>
  <si>
    <t>FENGHUA</t>
  </si>
  <si>
    <t>49447</t>
  </si>
  <si>
    <t>43974</t>
  </si>
  <si>
    <t>49446</t>
  </si>
  <si>
    <t>TOWER</t>
  </si>
  <si>
    <t>16930</t>
  </si>
  <si>
    <t>12PF X 50V CAP.DISCO</t>
  </si>
  <si>
    <t>53862</t>
  </si>
  <si>
    <t>18302</t>
  </si>
  <si>
    <t>27519</t>
  </si>
  <si>
    <t>150PF X 1KV CAP.DISCO</t>
  </si>
  <si>
    <t>06818</t>
  </si>
  <si>
    <t>150PF X 50V CAP.DISCO</t>
  </si>
  <si>
    <t>49525</t>
  </si>
  <si>
    <t>08520</t>
  </si>
  <si>
    <t>15PF X 500V CAP.DISCO</t>
  </si>
  <si>
    <t>60268</t>
  </si>
  <si>
    <t>15PF X 50V CAP.DISCO</t>
  </si>
  <si>
    <t>49526</t>
  </si>
  <si>
    <t>44042</t>
  </si>
  <si>
    <t>33939</t>
  </si>
  <si>
    <t>180PF X 500V CAP.DISCO</t>
  </si>
  <si>
    <t>01563</t>
  </si>
  <si>
    <t>180PF X 50V CAP.DISCO</t>
  </si>
  <si>
    <t>49449</t>
  </si>
  <si>
    <t>60540</t>
  </si>
  <si>
    <t>18K X 6KV CAP.DISCO</t>
  </si>
  <si>
    <t>07108</t>
  </si>
  <si>
    <t>18PF X 500V CAP.DISCO</t>
  </si>
  <si>
    <t>12309</t>
  </si>
  <si>
    <t>18PF X 50V CAP.DISCO</t>
  </si>
  <si>
    <t>49436</t>
  </si>
  <si>
    <t>29902</t>
  </si>
  <si>
    <t>1K X 100V CAP.DISCO</t>
  </si>
  <si>
    <t>06022</t>
  </si>
  <si>
    <t>23770</t>
  </si>
  <si>
    <t>1K X 1KV CAP.DISCO</t>
  </si>
  <si>
    <t>ALLCONNE</t>
  </si>
  <si>
    <t>57297</t>
  </si>
  <si>
    <t>39417</t>
  </si>
  <si>
    <t>1K X 1KV CAP.DISCO Y5P</t>
  </si>
  <si>
    <t>53728</t>
  </si>
  <si>
    <t>1K X 250V CAP.CERAMICO X1</t>
  </si>
  <si>
    <t>JIAHE</t>
  </si>
  <si>
    <t>51264</t>
  </si>
  <si>
    <t>1K X 250V CAP.DISCO</t>
  </si>
  <si>
    <t>57188</t>
  </si>
  <si>
    <t>1K X 305V CAP.DISCO</t>
  </si>
  <si>
    <t>52915</t>
  </si>
  <si>
    <t>1K X 400V CAP.DISCO</t>
  </si>
  <si>
    <t>GUANGZHOW</t>
  </si>
  <si>
    <t>35195</t>
  </si>
  <si>
    <t>1K X 400V CAP.DISCO Y5V</t>
  </si>
  <si>
    <t>48320</t>
  </si>
  <si>
    <t>1K X 400VAC CAP.DISCO</t>
  </si>
  <si>
    <t>52918</t>
  </si>
  <si>
    <t>16667</t>
  </si>
  <si>
    <t>1K X 400VAC CAP.DISCO SAFETY X1Y1</t>
  </si>
  <si>
    <t>57364</t>
  </si>
  <si>
    <t>1K X 500V CAP.DISCO Y5P</t>
  </si>
  <si>
    <t>44647</t>
  </si>
  <si>
    <t>1K X 50V CAP.DISCO</t>
  </si>
  <si>
    <t>49529</t>
  </si>
  <si>
    <t>FEC</t>
  </si>
  <si>
    <t>03936</t>
  </si>
  <si>
    <t>60039</t>
  </si>
  <si>
    <t>41369</t>
  </si>
  <si>
    <t>1K X 50V CAP.DISCO Y5P</t>
  </si>
  <si>
    <t>41113</t>
  </si>
  <si>
    <t>1K5 X 1KV CAP.DISCO</t>
  </si>
  <si>
    <t>26763</t>
  </si>
  <si>
    <t>1K5 X 1KV CAP.DISCO Z5U</t>
  </si>
  <si>
    <t>52702</t>
  </si>
  <si>
    <t>1K5 X 400V CAP.DISCO</t>
  </si>
  <si>
    <t>52957</t>
  </si>
  <si>
    <t>53003</t>
  </si>
  <si>
    <t>1K5 X 400V CAP.DISCO X1Y2</t>
  </si>
  <si>
    <t>LSK</t>
  </si>
  <si>
    <t>14434</t>
  </si>
  <si>
    <t>1K5 X 50V CAP.DISCO</t>
  </si>
  <si>
    <t>52878</t>
  </si>
  <si>
    <t>60175</t>
  </si>
  <si>
    <t>1PF X 50V CAP.DISCO</t>
  </si>
  <si>
    <t>18965</t>
  </si>
  <si>
    <t>39621</t>
  </si>
  <si>
    <t>2,2PF X 500V CAP.DISCO</t>
  </si>
  <si>
    <t>06820</t>
  </si>
  <si>
    <t>2,2PF X 50V CAP.DISCO</t>
  </si>
  <si>
    <t>13197</t>
  </si>
  <si>
    <t>20PF X 100V CAP.DISCO</t>
  </si>
  <si>
    <t>58667</t>
  </si>
  <si>
    <t>220K X 25V CAP.DISCO</t>
  </si>
  <si>
    <t>60296</t>
  </si>
  <si>
    <t>220PF X 1KV CAP.DISCO</t>
  </si>
  <si>
    <t>04208</t>
  </si>
  <si>
    <t>57452</t>
  </si>
  <si>
    <t>07268</t>
  </si>
  <si>
    <t>220PF X 250V CAP.DISCO</t>
  </si>
  <si>
    <t>60304</t>
  </si>
  <si>
    <t>220PF X 2KV CAP DISCO</t>
  </si>
  <si>
    <t>00708</t>
  </si>
  <si>
    <t>220PF X 3KV CAP.DISCO</t>
  </si>
  <si>
    <t>14562</t>
  </si>
  <si>
    <t>220PF X 50V CAP.DISCO</t>
  </si>
  <si>
    <t>19540</t>
  </si>
  <si>
    <t>MEI</t>
  </si>
  <si>
    <t>24664</t>
  </si>
  <si>
    <t>22K X 100V CAP.DISCO</t>
  </si>
  <si>
    <t>57282</t>
  </si>
  <si>
    <t>22K X 1KV CAP.DISCO</t>
  </si>
  <si>
    <t>47580</t>
  </si>
  <si>
    <t>22K X 50V CAP.DISCO</t>
  </si>
  <si>
    <t>06066</t>
  </si>
  <si>
    <t>22PF X 100V CAP.DISCO NPO</t>
  </si>
  <si>
    <t>47581</t>
  </si>
  <si>
    <t>22PF X 50V CAP.DISCO</t>
  </si>
  <si>
    <t>60144</t>
  </si>
  <si>
    <t>22PF X 50V CAP.DISCO NPO</t>
  </si>
  <si>
    <t>36672</t>
  </si>
  <si>
    <t>270K X 1KV CAP.DISCO</t>
  </si>
  <si>
    <t>54529</t>
  </si>
  <si>
    <t>270PF X 100V CAP.DISCO</t>
  </si>
  <si>
    <t>48685</t>
  </si>
  <si>
    <t>45002</t>
  </si>
  <si>
    <t>270PF X 500V CAP.DISCO</t>
  </si>
  <si>
    <t>22931</t>
  </si>
  <si>
    <t>27PF X 100V CAP.DISCO</t>
  </si>
  <si>
    <t>14128</t>
  </si>
  <si>
    <t>27PF X 500V CAP.DISCO</t>
  </si>
  <si>
    <t>60177</t>
  </si>
  <si>
    <t>27PF X 50V CAP.DISCO</t>
  </si>
  <si>
    <t>49420</t>
  </si>
  <si>
    <t>60636</t>
  </si>
  <si>
    <t>2K X 50V CAP.DISCO</t>
  </si>
  <si>
    <t>40673</t>
  </si>
  <si>
    <t>2K2 X 1KV CAP.DISCO</t>
  </si>
  <si>
    <t>57040</t>
  </si>
  <si>
    <t>13136</t>
  </si>
  <si>
    <t>39418</t>
  </si>
  <si>
    <t>2K2 X 1KV CAP.DISCO Z5V</t>
  </si>
  <si>
    <t>TRIGON</t>
  </si>
  <si>
    <t>57774</t>
  </si>
  <si>
    <t>2K2 X 250V CAP.CERAMICO</t>
  </si>
  <si>
    <t>52940</t>
  </si>
  <si>
    <t>2K2 X 250V CAP.DISCO</t>
  </si>
  <si>
    <t>35192</t>
  </si>
  <si>
    <t>47071</t>
  </si>
  <si>
    <t>55508</t>
  </si>
  <si>
    <t>2K2 X 250V CAP.DISCO SAFETY</t>
  </si>
  <si>
    <t>54577</t>
  </si>
  <si>
    <t>59612</t>
  </si>
  <si>
    <t>2K2 X 250VCA CAP.DISCO</t>
  </si>
  <si>
    <t>52496</t>
  </si>
  <si>
    <t>2K2 X 250VCA CAP.DISCO X1Y1 20%</t>
  </si>
  <si>
    <t>41314</t>
  </si>
  <si>
    <t>2K2 X 2KV CAP.DISCO</t>
  </si>
  <si>
    <t>57388</t>
  </si>
  <si>
    <t>47487</t>
  </si>
  <si>
    <t>39620</t>
  </si>
  <si>
    <t>2K2 X 2KV CAP.DISCO Y5V</t>
  </si>
  <si>
    <t>UMEC</t>
  </si>
  <si>
    <t>38741</t>
  </si>
  <si>
    <t>2K2 X 2KV CAP.DISCO. Y5V</t>
  </si>
  <si>
    <t>55469</t>
  </si>
  <si>
    <t>2K2 X 400V CAP.DISCO Y5V</t>
  </si>
  <si>
    <t>39547</t>
  </si>
  <si>
    <t>STE</t>
  </si>
  <si>
    <t>47064</t>
  </si>
  <si>
    <t>2K2 X 4KV CAP.DISCO</t>
  </si>
  <si>
    <t>14597</t>
  </si>
  <si>
    <t>2K2 X 500V CAP.DISCO</t>
  </si>
  <si>
    <t>03217</t>
  </si>
  <si>
    <t>26531</t>
  </si>
  <si>
    <t>2K2 X 50V CAP.DISCO</t>
  </si>
  <si>
    <t>58913</t>
  </si>
  <si>
    <t>2K2 X 50V CAP.DISCO Y5P 5MM</t>
  </si>
  <si>
    <t>52841</t>
  </si>
  <si>
    <t>57192</t>
  </si>
  <si>
    <t>3,3PF X 50V CAP.DISCO NPO 5MM</t>
  </si>
  <si>
    <t>49527</t>
  </si>
  <si>
    <t>53098</t>
  </si>
  <si>
    <t>3,9PF X 50V CAP.DISCO</t>
  </si>
  <si>
    <t>14669</t>
  </si>
  <si>
    <t>330PF X 1KV CAP.DISCO</t>
  </si>
  <si>
    <t>60176</t>
  </si>
  <si>
    <t>330PF X 50V CAP.DISCO</t>
  </si>
  <si>
    <t>13221</t>
  </si>
  <si>
    <t>41393</t>
  </si>
  <si>
    <t>330PF X 50V CAP.DISCO Y5P 5MM</t>
  </si>
  <si>
    <t>47615</t>
  </si>
  <si>
    <t>33PF X 25V CAP.DISCO</t>
  </si>
  <si>
    <t>46979</t>
  </si>
  <si>
    <t>33PF X 50V CAP.DISCO</t>
  </si>
  <si>
    <t>60286</t>
  </si>
  <si>
    <t>390PF X 50V CAP.DISCO</t>
  </si>
  <si>
    <t>44700</t>
  </si>
  <si>
    <t>47577</t>
  </si>
  <si>
    <t>39PF X 100V CAP.DISCO</t>
  </si>
  <si>
    <t>03193</t>
  </si>
  <si>
    <t>39PF X 50V CAP.DISCO</t>
  </si>
  <si>
    <t>49441</t>
  </si>
  <si>
    <t>09516</t>
  </si>
  <si>
    <t>3K3 X 1KV CAP.DISCO</t>
  </si>
  <si>
    <t>EPCOS</t>
  </si>
  <si>
    <t>58780</t>
  </si>
  <si>
    <t>3K3 X 400V CAP.CERAMICO</t>
  </si>
  <si>
    <t>60285</t>
  </si>
  <si>
    <t>3K3 X 400V CAP.DISCO</t>
  </si>
  <si>
    <t>43361</t>
  </si>
  <si>
    <t>43929</t>
  </si>
  <si>
    <t>4,7PF X 100V CAP.DISCO</t>
  </si>
  <si>
    <t>NEW</t>
  </si>
  <si>
    <t>60229</t>
  </si>
  <si>
    <t>4,7PF X 1KV CAP.DISCO</t>
  </si>
  <si>
    <t>02346</t>
  </si>
  <si>
    <t>4,7PF X 50V CAP.DISCO</t>
  </si>
  <si>
    <t>49416</t>
  </si>
  <si>
    <t>60180</t>
  </si>
  <si>
    <t>470PF X 1KV CAP.DISCO</t>
  </si>
  <si>
    <t>60306</t>
  </si>
  <si>
    <t>53636</t>
  </si>
  <si>
    <t>51184</t>
  </si>
  <si>
    <t>WMEC</t>
  </si>
  <si>
    <t>08157</t>
  </si>
  <si>
    <t>470PF X 250VAC CAP.CER.SAFETY</t>
  </si>
  <si>
    <t>54573</t>
  </si>
  <si>
    <t>470PF X 500V CAP.DISCO</t>
  </si>
  <si>
    <t>00559</t>
  </si>
  <si>
    <t>06154</t>
  </si>
  <si>
    <t>470PF X 50V CAP.DISCO</t>
  </si>
  <si>
    <t>60174</t>
  </si>
  <si>
    <t>41051</t>
  </si>
  <si>
    <t>55143</t>
  </si>
  <si>
    <t>13723</t>
  </si>
  <si>
    <t>47K X 50V CAP.DISCO</t>
  </si>
  <si>
    <t>49412</t>
  </si>
  <si>
    <t>47K X 50V CAP.DISCO Y5V 5MM</t>
  </si>
  <si>
    <t>11588</t>
  </si>
  <si>
    <t>47PF X 100V CAP.DISCO</t>
  </si>
  <si>
    <t>52967</t>
  </si>
  <si>
    <t>47PF X 250V CAP.DISCO</t>
  </si>
  <si>
    <t>14148</t>
  </si>
  <si>
    <t>47PF X 250VAC CAP.CER.SAFETY 10%</t>
  </si>
  <si>
    <t>52699</t>
  </si>
  <si>
    <t>47PF X 400V CAP.DISCO</t>
  </si>
  <si>
    <t>43622</t>
  </si>
  <si>
    <t>47PF X 50V CAP.DISCO</t>
  </si>
  <si>
    <t>10372</t>
  </si>
  <si>
    <t>4K7 X 100V CAP.DISCO</t>
  </si>
  <si>
    <t>20958</t>
  </si>
  <si>
    <t>4K7 X 1KV CAP.DISCO</t>
  </si>
  <si>
    <t>53791</t>
  </si>
  <si>
    <t>4K7 X 1KV CAP.DISCO Y5R</t>
  </si>
  <si>
    <t>57175</t>
  </si>
  <si>
    <t>4K7 X 250V CAP.DISCO</t>
  </si>
  <si>
    <t>44732</t>
  </si>
  <si>
    <t>4K7 X 250VAC CAP.DISCO</t>
  </si>
  <si>
    <t>04266</t>
  </si>
  <si>
    <t>4K7 X 2KV CAP.DISCO</t>
  </si>
  <si>
    <t>57455</t>
  </si>
  <si>
    <t>60798</t>
  </si>
  <si>
    <t>57352</t>
  </si>
  <si>
    <t>07908</t>
  </si>
  <si>
    <t>4K7 X 4KV CAP.DISCO</t>
  </si>
  <si>
    <t>12890</t>
  </si>
  <si>
    <t>4K7 X 500V CAP.DISCO</t>
  </si>
  <si>
    <t>52925</t>
  </si>
  <si>
    <t>49414</t>
  </si>
  <si>
    <t>4K7 X 50V CAP.DISCO</t>
  </si>
  <si>
    <t>47616</t>
  </si>
  <si>
    <t>14030</t>
  </si>
  <si>
    <t>47617</t>
  </si>
  <si>
    <t>33932</t>
  </si>
  <si>
    <t>5,6PF X 100V CAP.DISCO</t>
  </si>
  <si>
    <t>10722</t>
  </si>
  <si>
    <t>5,6PF X 50V CAP.DISCO</t>
  </si>
  <si>
    <t>60272</t>
  </si>
  <si>
    <t>560PF X 50V CAP.DISCO</t>
  </si>
  <si>
    <t>18417</t>
  </si>
  <si>
    <t>60146</t>
  </si>
  <si>
    <t>56PF X 50V CAP.DISCO</t>
  </si>
  <si>
    <t>49434</t>
  </si>
  <si>
    <t>34895</t>
  </si>
  <si>
    <t>6,8PF X 100V CAP.DISCO</t>
  </si>
  <si>
    <t>60172</t>
  </si>
  <si>
    <t>6,8PF X 50V CAP.DISCO</t>
  </si>
  <si>
    <t>49422</t>
  </si>
  <si>
    <t>60641</t>
  </si>
  <si>
    <t>46983</t>
  </si>
  <si>
    <t>57063</t>
  </si>
  <si>
    <t>680PF X 1KV CAP.DISCO</t>
  </si>
  <si>
    <t>10354</t>
  </si>
  <si>
    <t>680PF X 400V CAP.DISCO SAFETY</t>
  </si>
  <si>
    <t>54536</t>
  </si>
  <si>
    <t>680PF X 500V CAP.DISCO</t>
  </si>
  <si>
    <t>43814</t>
  </si>
  <si>
    <t>15833</t>
  </si>
  <si>
    <t>680PF X 50V CAP.DISCO</t>
  </si>
  <si>
    <t>41202</t>
  </si>
  <si>
    <t>68PF X 500V CAP.DISCO</t>
  </si>
  <si>
    <t>21302</t>
  </si>
  <si>
    <t>68PF X 50V CAP.DISCO</t>
  </si>
  <si>
    <t>49421</t>
  </si>
  <si>
    <t>60145</t>
  </si>
  <si>
    <t>68PF X 50V CAP.DISCO NPO</t>
  </si>
  <si>
    <t>04892</t>
  </si>
  <si>
    <t>6K8 X 500V CAP.DISCO</t>
  </si>
  <si>
    <t>51209</t>
  </si>
  <si>
    <t>6K8 X 500VAC/1000VAC CAP.DISCO</t>
  </si>
  <si>
    <t>43491</t>
  </si>
  <si>
    <t>6K8 X 50V CAP.DISCO</t>
  </si>
  <si>
    <t>34293</t>
  </si>
  <si>
    <t>8,2PF X 100V CAP.DISCO</t>
  </si>
  <si>
    <t>01567</t>
  </si>
  <si>
    <t>820PF X 100V CAP.DISCO</t>
  </si>
  <si>
    <t>HOSONIC</t>
  </si>
  <si>
    <t>00505</t>
  </si>
  <si>
    <t>820PF X 500V CAP.DISCO</t>
  </si>
  <si>
    <t>27538</t>
  </si>
  <si>
    <t>820PF X 50V CAP.DISCO</t>
  </si>
  <si>
    <t>60173</t>
  </si>
  <si>
    <t>82PF X 50V CAP.DISCO</t>
  </si>
  <si>
    <t>49462</t>
  </si>
  <si>
    <t>Capacitor Cêramico PTH - Multicamada</t>
  </si>
  <si>
    <t>57615</t>
  </si>
  <si>
    <t>100K X 100V CAP.MULTICAMADA</t>
  </si>
  <si>
    <t>55290</t>
  </si>
  <si>
    <t>100K X 50V CAP.MULTICAMADA</t>
  </si>
  <si>
    <t>39341</t>
  </si>
  <si>
    <t>100K X 50V CAP.MULTICAMADA AXIAL</t>
  </si>
  <si>
    <t>57285</t>
  </si>
  <si>
    <t>100K X 50V CAP.MULTICAMADA X7R</t>
  </si>
  <si>
    <t>18954</t>
  </si>
  <si>
    <t>KINGTRONICS</t>
  </si>
  <si>
    <t>57365</t>
  </si>
  <si>
    <t>13367</t>
  </si>
  <si>
    <t>100PF X 100V CAP.MULTICAMADA NP0</t>
  </si>
  <si>
    <t>04273</t>
  </si>
  <si>
    <t>100PF X 100V CAP.MULTICAMADA NPO</t>
  </si>
  <si>
    <t>58274</t>
  </si>
  <si>
    <t>100PF X 50V CAP.MULTICAMADA</t>
  </si>
  <si>
    <t>53383</t>
  </si>
  <si>
    <t>02180</t>
  </si>
  <si>
    <t>100PF X 50V CAP.MULTICAMADA NPO</t>
  </si>
  <si>
    <t>59579</t>
  </si>
  <si>
    <t>10K X 100V CAP.MULTICAMADA</t>
  </si>
  <si>
    <t>07301</t>
  </si>
  <si>
    <t>10K X 100V CAP.MULTICAMADA X7R</t>
  </si>
  <si>
    <t>38784</t>
  </si>
  <si>
    <t>57055</t>
  </si>
  <si>
    <t>10K X 50V CAP.MULTICAMADA</t>
  </si>
  <si>
    <t>59618</t>
  </si>
  <si>
    <t>08525</t>
  </si>
  <si>
    <t>10K X 50V CAP.MULTICAMADA AXIAL</t>
  </si>
  <si>
    <t>40232</t>
  </si>
  <si>
    <t>10K X 50V CAP.MULTICAMADA X7R</t>
  </si>
  <si>
    <t>29212</t>
  </si>
  <si>
    <t>13436</t>
  </si>
  <si>
    <t>40233</t>
  </si>
  <si>
    <t>20331</t>
  </si>
  <si>
    <t>10PF X 100V CAP.MULTICAMADA NPO 5%</t>
  </si>
  <si>
    <t>49419</t>
  </si>
  <si>
    <t>12PF X 100V CAP. MULTICAMADA</t>
  </si>
  <si>
    <t>16668</t>
  </si>
  <si>
    <t>15K X 100V CAP.MULTICAMDA X7R</t>
  </si>
  <si>
    <t>06559</t>
  </si>
  <si>
    <t>15PF X 100V CAP.MULTICAMADA</t>
  </si>
  <si>
    <t>22114</t>
  </si>
  <si>
    <t>1K X 100V CAP.MULTICAMADA X7R</t>
  </si>
  <si>
    <t>18953</t>
  </si>
  <si>
    <t>1K X 50V CAP.MULTICAMADA</t>
  </si>
  <si>
    <t>20171</t>
  </si>
  <si>
    <t>1K X 50V CAP.MULTICAMADA X7R</t>
  </si>
  <si>
    <t>49418</t>
  </si>
  <si>
    <t>1K5 X 100V CAP. MULTICAMADA</t>
  </si>
  <si>
    <t>02174</t>
  </si>
  <si>
    <t>1MF X 100V CAP.MULTICAMADA</t>
  </si>
  <si>
    <t>09804</t>
  </si>
  <si>
    <t>1MF X 50V CAP.MULTICAMADA</t>
  </si>
  <si>
    <t>22444</t>
  </si>
  <si>
    <t>220PF X 100V CAP.MULTICAMADA</t>
  </si>
  <si>
    <t>36835</t>
  </si>
  <si>
    <t>220PF X 50V CAP.MULTICAMADA</t>
  </si>
  <si>
    <t>10323</t>
  </si>
  <si>
    <t>22K X 50V CAP.MULTICAMADA AX</t>
  </si>
  <si>
    <t>18940</t>
  </si>
  <si>
    <t>22PF X 100V CAP.MULTICAMADA NPO</t>
  </si>
  <si>
    <t>16722</t>
  </si>
  <si>
    <t>22PF X 50V CAP.MULTICAMADA NPO</t>
  </si>
  <si>
    <t>52377</t>
  </si>
  <si>
    <t>27PF X 50V CAP.MULTICAMADA</t>
  </si>
  <si>
    <t>07332</t>
  </si>
  <si>
    <t>22438</t>
  </si>
  <si>
    <t>2K2 X 100V CAP.MULTICAMADA X7R</t>
  </si>
  <si>
    <t>19005</t>
  </si>
  <si>
    <t>2K2 X 50V CAP.MULTICAMADA</t>
  </si>
  <si>
    <t>52364</t>
  </si>
  <si>
    <t>52363</t>
  </si>
  <si>
    <t>19088</t>
  </si>
  <si>
    <t>2K2 X 50V CAP.MULTICAMADA NPO 2%</t>
  </si>
  <si>
    <t>19541</t>
  </si>
  <si>
    <t>2K2 X 50V CAP.MULTICAMADA X7R</t>
  </si>
  <si>
    <t>09399</t>
  </si>
  <si>
    <t>11894</t>
  </si>
  <si>
    <t>33K X 50V CAP.MULTICAMADA AX</t>
  </si>
  <si>
    <t>14449</t>
  </si>
  <si>
    <t>33PF X 100V CAP.MULTICAMADA</t>
  </si>
  <si>
    <t>09006</t>
  </si>
  <si>
    <t>33PF X 100V CAP.MULTICMADA NPO</t>
  </si>
  <si>
    <t>22824</t>
  </si>
  <si>
    <t>33PF X 50V CAP.MULTICAMADA NPO</t>
  </si>
  <si>
    <t>14945</t>
  </si>
  <si>
    <t>390PF X 100V CAP.MULTICAMADA</t>
  </si>
  <si>
    <t>18986</t>
  </si>
  <si>
    <t>3K3 X 50V CAP.MULTICAMADA</t>
  </si>
  <si>
    <t>48389</t>
  </si>
  <si>
    <t>470K X 500V CAP.MULTICAMADA</t>
  </si>
  <si>
    <t>09068</t>
  </si>
  <si>
    <t>47K X 100V CAP.MULTICAMADA X7R</t>
  </si>
  <si>
    <t>16472</t>
  </si>
  <si>
    <t>47K X 50V CAP.MULTICAMADA X7R</t>
  </si>
  <si>
    <t>20683</t>
  </si>
  <si>
    <t>47PF X 100V CAP.MULTICAMADA</t>
  </si>
  <si>
    <t>02224</t>
  </si>
  <si>
    <t>47PF X 100V CAP.MULTICAMADA NPO</t>
  </si>
  <si>
    <t>09396</t>
  </si>
  <si>
    <t>47PF X 50V CAP.MULTICAMADA NPO</t>
  </si>
  <si>
    <t>13709</t>
  </si>
  <si>
    <t>4K7 X 100V CAP.MULTICAMADA X7R</t>
  </si>
  <si>
    <t>09394</t>
  </si>
  <si>
    <t>41375</t>
  </si>
  <si>
    <t>4K7 X 50V CAP.MULTICAMADA X7R</t>
  </si>
  <si>
    <t>20221</t>
  </si>
  <si>
    <t>22932</t>
  </si>
  <si>
    <t>5K6 X 50V CAP.MULTICAMADA</t>
  </si>
  <si>
    <t>07026</t>
  </si>
  <si>
    <t>68K X 100V CAP.MULTICAMADA</t>
  </si>
  <si>
    <t>KEMET</t>
  </si>
  <si>
    <t>52400</t>
  </si>
  <si>
    <t>820PF X 50V CAP. MULTICAMADA</t>
  </si>
  <si>
    <t>49440</t>
  </si>
  <si>
    <t>82PF X 50V CAP.MULTICAMADA</t>
  </si>
  <si>
    <t>43594</t>
  </si>
  <si>
    <t>82PF X 50V CAP.MULTICAMADA AXIAL</t>
  </si>
  <si>
    <t>Capacitor Cêramico PTH - Plate</t>
  </si>
  <si>
    <t>46994</t>
  </si>
  <si>
    <t>1,8PF X 100V CAP.PLATE</t>
  </si>
  <si>
    <t>20164</t>
  </si>
  <si>
    <t>120PF X 100V CAP.PLATE NPO</t>
  </si>
  <si>
    <t>19531</t>
  </si>
  <si>
    <t>15PF X 100V CAP.PLATE</t>
  </si>
  <si>
    <t>09047</t>
  </si>
  <si>
    <t>3,9PF X 100V CAP.PLATE</t>
  </si>
  <si>
    <t>IBRAPE</t>
  </si>
  <si>
    <t>22678</t>
  </si>
  <si>
    <t>4K7 X 100V CAP.PLATE</t>
  </si>
  <si>
    <t>Capacitor Cêramico SMD - 0603</t>
  </si>
  <si>
    <t>Capacitor Cêramico SMD - 0402</t>
  </si>
  <si>
    <t>40095</t>
  </si>
  <si>
    <t>100K X 10V CAP.CER.0402 SMD</t>
  </si>
  <si>
    <t>15260</t>
  </si>
  <si>
    <t>100K X 10V CAP.CER.0402 SMD X5R</t>
  </si>
  <si>
    <t>TAIYO YUDEN</t>
  </si>
  <si>
    <t>35152</t>
  </si>
  <si>
    <t>100K X 16V CAP.CER.0402 SMD</t>
  </si>
  <si>
    <t>KYOCERA</t>
  </si>
  <si>
    <t>60391</t>
  </si>
  <si>
    <t>43833</t>
  </si>
  <si>
    <t>YAGEO</t>
  </si>
  <si>
    <t>54901</t>
  </si>
  <si>
    <t>ZHONGGUAND</t>
  </si>
  <si>
    <t>48493</t>
  </si>
  <si>
    <t>100K X 25V CAP.CER.0402 SMD</t>
  </si>
  <si>
    <t>38500</t>
  </si>
  <si>
    <t>10PF X 50V CAP.CER. 0402 SMD</t>
  </si>
  <si>
    <t>25858</t>
  </si>
  <si>
    <t>10PF X 50V CAP.CER.0402 SMD</t>
  </si>
  <si>
    <t>35110</t>
  </si>
  <si>
    <t>12PF X 50V CAP.CER.0402 SMD</t>
  </si>
  <si>
    <t>54187</t>
  </si>
  <si>
    <t>150PF X 50V CAP.CER.0402 SMD</t>
  </si>
  <si>
    <t>44603</t>
  </si>
  <si>
    <t>52389</t>
  </si>
  <si>
    <t>15PF X 50V CAP.CER.0402 SMD</t>
  </si>
  <si>
    <t>35113</t>
  </si>
  <si>
    <t>57715</t>
  </si>
  <si>
    <t>18PF X 50V CAP.CER.0402 SMD</t>
  </si>
  <si>
    <t>37205</t>
  </si>
  <si>
    <t>1K X 25V CAP.CER.0402 SMD</t>
  </si>
  <si>
    <t>60390</t>
  </si>
  <si>
    <t>54922</t>
  </si>
  <si>
    <t>1K X 50V CAP.CER.0402 SMD</t>
  </si>
  <si>
    <t>28767</t>
  </si>
  <si>
    <t>44602</t>
  </si>
  <si>
    <t>1K5 X 50V CAP.CER.0402 SMD</t>
  </si>
  <si>
    <t>46946</t>
  </si>
  <si>
    <t>1K8 X 50V CAP.CER.0402 SMD</t>
  </si>
  <si>
    <t>38499</t>
  </si>
  <si>
    <t>1MF X 6,3V CAP.CER. 0402 SMD</t>
  </si>
  <si>
    <t>29159</t>
  </si>
  <si>
    <t>1PF X 50V CAP.CER.0402 SMD</t>
  </si>
  <si>
    <t>57336</t>
  </si>
  <si>
    <t>2,4PF X 50V CAP.CER.0402 SMD</t>
  </si>
  <si>
    <t>TDP</t>
  </si>
  <si>
    <t>57719</t>
  </si>
  <si>
    <t>22PF X 50V CAP.CER.0402 SMD</t>
  </si>
  <si>
    <t>46892</t>
  </si>
  <si>
    <t>2K7 X 50V CAP.CER.0402 SMD</t>
  </si>
  <si>
    <t>25864</t>
  </si>
  <si>
    <t>39PF X 50V CAP.CER.0402 SMD</t>
  </si>
  <si>
    <t>36197</t>
  </si>
  <si>
    <t>470PF X 50V CAP.CER.0402 SMD</t>
  </si>
  <si>
    <t>15646</t>
  </si>
  <si>
    <t>470PF X 50V CAP.CER.0402 SMD 10%</t>
  </si>
  <si>
    <t>35111</t>
  </si>
  <si>
    <t>5,6PF X 50V CAP.CER.0402 SMD</t>
  </si>
  <si>
    <t>54152</t>
  </si>
  <si>
    <t>560PF X 25V CAP.CER.0402 SMD</t>
  </si>
  <si>
    <t>56336</t>
  </si>
  <si>
    <t>6,8PF X 50V CAP.CER.0402.SMD</t>
  </si>
  <si>
    <t>JOHANSON</t>
  </si>
  <si>
    <t>57716</t>
  </si>
  <si>
    <t>82PF X 50V CAP.CER.0402 SMD</t>
  </si>
  <si>
    <t>55162</t>
  </si>
  <si>
    <t>1,1PF X 50V CAP.CER.0603 SMD NP0</t>
  </si>
  <si>
    <t>29392</t>
  </si>
  <si>
    <t>1,2PF X 50V CAP.CER.0603 SMD</t>
  </si>
  <si>
    <t>30681</t>
  </si>
  <si>
    <t>1,5PF X 50V CAP.CER.0603 SMD</t>
  </si>
  <si>
    <t>49916</t>
  </si>
  <si>
    <t>1,8PF X 50V CAP.CER.0603 SMD</t>
  </si>
  <si>
    <t>03654</t>
  </si>
  <si>
    <t>46889</t>
  </si>
  <si>
    <t>100K X 16V CAP.CER.0603 SMD</t>
  </si>
  <si>
    <t>52309</t>
  </si>
  <si>
    <t>19968</t>
  </si>
  <si>
    <t>100K X 16V CAP.CER.0603 SMD X7R</t>
  </si>
  <si>
    <t>24249</t>
  </si>
  <si>
    <t>46492</t>
  </si>
  <si>
    <t>46490</t>
  </si>
  <si>
    <t>WALSIN</t>
  </si>
  <si>
    <t>37721</t>
  </si>
  <si>
    <t>100K X 25V CAP.CER.0603 SMD</t>
  </si>
  <si>
    <t>59919</t>
  </si>
  <si>
    <t>54897</t>
  </si>
  <si>
    <t>59918</t>
  </si>
  <si>
    <t>45548</t>
  </si>
  <si>
    <t>100K X 50V CAP.CER.0603 SMD</t>
  </si>
  <si>
    <t>28651</t>
  </si>
  <si>
    <t>16130</t>
  </si>
  <si>
    <t>57235</t>
  </si>
  <si>
    <t>53217</t>
  </si>
  <si>
    <t>100PF X 50V CAP.CER.0603</t>
  </si>
  <si>
    <t>17425</t>
  </si>
  <si>
    <t>100PF X 50V CAP.CER.0603 NPO</t>
  </si>
  <si>
    <t>52290</t>
  </si>
  <si>
    <t>100PF X 50V CAP.CER.0603 SMD</t>
  </si>
  <si>
    <t>52289</t>
  </si>
  <si>
    <t>29158</t>
  </si>
  <si>
    <t>47127</t>
  </si>
  <si>
    <t>10K X 50V CAP.CER.0603 SMD</t>
  </si>
  <si>
    <t>CAL CHIP</t>
  </si>
  <si>
    <t>37005</t>
  </si>
  <si>
    <t>46722</t>
  </si>
  <si>
    <t>46443</t>
  </si>
  <si>
    <t>17248</t>
  </si>
  <si>
    <t>56331</t>
  </si>
  <si>
    <t>10MF X 6,3V CAP.CER.0603 SMD</t>
  </si>
  <si>
    <t>56369</t>
  </si>
  <si>
    <t>56095</t>
  </si>
  <si>
    <t>10MF X 6,3V CAP.CER.0603 SMD X5R</t>
  </si>
  <si>
    <t>44600</t>
  </si>
  <si>
    <t>15096</t>
  </si>
  <si>
    <t>10PF X 50V CAP.CER.0603 NP0</t>
  </si>
  <si>
    <t>53510</t>
  </si>
  <si>
    <t>10PF X 50V CAP.CER.0603 SMD</t>
  </si>
  <si>
    <t>48388</t>
  </si>
  <si>
    <t>47123</t>
  </si>
  <si>
    <t>49679</t>
  </si>
  <si>
    <t>14564</t>
  </si>
  <si>
    <t>10PF X 50V CAP.CER.0603 SMD 10%</t>
  </si>
  <si>
    <t>24252</t>
  </si>
  <si>
    <t>10PF X 50V CAP.CER.0603 SMD 5%</t>
  </si>
  <si>
    <t>47135</t>
  </si>
  <si>
    <t>120K X 50V CAP.CER.0603 SMD</t>
  </si>
  <si>
    <t>53229</t>
  </si>
  <si>
    <t>120PF X 50V CAP.CER.0603 SMD</t>
  </si>
  <si>
    <t>52302</t>
  </si>
  <si>
    <t>52292</t>
  </si>
  <si>
    <t>MIJO</t>
  </si>
  <si>
    <t>52314</t>
  </si>
  <si>
    <t>22612</t>
  </si>
  <si>
    <t>12K X 16V CAP.CER.0603 SMD</t>
  </si>
  <si>
    <t>31553</t>
  </si>
  <si>
    <t>12K X 50V CAP.CER.0603 SMD</t>
  </si>
  <si>
    <t>16573</t>
  </si>
  <si>
    <t>12PF X 50V CAP.CER.0603 SMD</t>
  </si>
  <si>
    <t>36006</t>
  </si>
  <si>
    <t>150K X 25V CAP.CER.0603 SMD</t>
  </si>
  <si>
    <t>19930</t>
  </si>
  <si>
    <t>150PF X 50V CAP.CER.0603 NP0</t>
  </si>
  <si>
    <t>46909</t>
  </si>
  <si>
    <t>150PF X 50V CAP.CER.0603 SMD</t>
  </si>
  <si>
    <t>49915</t>
  </si>
  <si>
    <t>150PF X 50V CAP.CER.0603 X7R</t>
  </si>
  <si>
    <t>49914</t>
  </si>
  <si>
    <t>39260</t>
  </si>
  <si>
    <t>23647</t>
  </si>
  <si>
    <t>15K X 50V CAP.CER.0603 SMD</t>
  </si>
  <si>
    <t>57753</t>
  </si>
  <si>
    <t>15PF X 50V CAP.CER.0603 SMD</t>
  </si>
  <si>
    <t>46896</t>
  </si>
  <si>
    <t>36937</t>
  </si>
  <si>
    <t>180PF X 50V CAP.CER.0603 SMD</t>
  </si>
  <si>
    <t>57717</t>
  </si>
  <si>
    <t>18PF X 16V CAP.CER.0603 SMD</t>
  </si>
  <si>
    <t>47137</t>
  </si>
  <si>
    <t>18PF X 50V CAP.CER.0603 SMD</t>
  </si>
  <si>
    <t>30671</t>
  </si>
  <si>
    <t>46518</t>
  </si>
  <si>
    <t>1K X 50V CAP.CER.0603 SMD</t>
  </si>
  <si>
    <t>20858</t>
  </si>
  <si>
    <t>22818</t>
  </si>
  <si>
    <t>47138</t>
  </si>
  <si>
    <t>46526</t>
  </si>
  <si>
    <t>47136</t>
  </si>
  <si>
    <t>49678</t>
  </si>
  <si>
    <t>34024</t>
  </si>
  <si>
    <t>47139</t>
  </si>
  <si>
    <t>48491</t>
  </si>
  <si>
    <t>46513</t>
  </si>
  <si>
    <t>46906</t>
  </si>
  <si>
    <t>56388</t>
  </si>
  <si>
    <t>1K8 X 50V CAP.CER.0603 SMD</t>
  </si>
  <si>
    <t>34552</t>
  </si>
  <si>
    <t>1MF X 16V CAP.CER.0603 SMD</t>
  </si>
  <si>
    <t>30505</t>
  </si>
  <si>
    <t>1MF X 25V CAP.CER.0603 SMD</t>
  </si>
  <si>
    <t>60120</t>
  </si>
  <si>
    <t>1PF X 50V CAP.CER.0603 SMD</t>
  </si>
  <si>
    <t>56368</t>
  </si>
  <si>
    <t>54929</t>
  </si>
  <si>
    <t>2,2MF X 10V CAP.CER.0603 SMD</t>
  </si>
  <si>
    <t>54919</t>
  </si>
  <si>
    <t>SINCERA</t>
  </si>
  <si>
    <t>37909</t>
  </si>
  <si>
    <t>46955</t>
  </si>
  <si>
    <t>2,2MF X 16V CAP.CER.0603 SMD</t>
  </si>
  <si>
    <t>46051</t>
  </si>
  <si>
    <t>45160</t>
  </si>
  <si>
    <t>2,2MF X 25V CAP.CER.0603 SMD</t>
  </si>
  <si>
    <t>47274</t>
  </si>
  <si>
    <t>2,2PF X 50V CAP.CER.0603</t>
  </si>
  <si>
    <t>46509</t>
  </si>
  <si>
    <t>11032</t>
  </si>
  <si>
    <t>2,2PF X 50V CAP.CER.0603 SMD</t>
  </si>
  <si>
    <t>25042</t>
  </si>
  <si>
    <t>2,7PF X 50V CAP.CER.0603 SMD</t>
  </si>
  <si>
    <t>56372</t>
  </si>
  <si>
    <t>46511</t>
  </si>
  <si>
    <t>31864</t>
  </si>
  <si>
    <t>20PF X 50V CAP.CER.0603 SMD NPO</t>
  </si>
  <si>
    <t>SAMWHA</t>
  </si>
  <si>
    <t>52318</t>
  </si>
  <si>
    <t>220K X 10V CAP.CER.0603 SMD</t>
  </si>
  <si>
    <t>46886</t>
  </si>
  <si>
    <t>220K X 16V CAP.CER.0603 SMD</t>
  </si>
  <si>
    <t>23937</t>
  </si>
  <si>
    <t>220K X 16V CAP.CER.0603 SMD X7R</t>
  </si>
  <si>
    <t>05198</t>
  </si>
  <si>
    <t>VENKEL</t>
  </si>
  <si>
    <t>57721</t>
  </si>
  <si>
    <t>220MF X 25V CAP.CER.0603 SMD</t>
  </si>
  <si>
    <t>52271</t>
  </si>
  <si>
    <t>220PF X 50V CAP.CER.0603 SMD</t>
  </si>
  <si>
    <t>18846</t>
  </si>
  <si>
    <t>54902</t>
  </si>
  <si>
    <t>54551</t>
  </si>
  <si>
    <t>33017</t>
  </si>
  <si>
    <t>13186</t>
  </si>
  <si>
    <t>22K X 25V CAP.CER.0603 SMD X7R</t>
  </si>
  <si>
    <t>46507</t>
  </si>
  <si>
    <t>22K X 50V CAP.CER.0603 SMD</t>
  </si>
  <si>
    <t>30289</t>
  </si>
  <si>
    <t>53223</t>
  </si>
  <si>
    <t>22PF X 50V CAP.CER.0603 SMD</t>
  </si>
  <si>
    <t>47948</t>
  </si>
  <si>
    <t>52390</t>
  </si>
  <si>
    <t>19969</t>
  </si>
  <si>
    <t>270PF X 50V CAP.CER.0603 SMD 10%</t>
  </si>
  <si>
    <t>KINGCAP</t>
  </si>
  <si>
    <t>38430</t>
  </si>
  <si>
    <t>270PF X 50V CAP.CER.0603 SMD 5%</t>
  </si>
  <si>
    <t>00350</t>
  </si>
  <si>
    <t>34446</t>
  </si>
  <si>
    <t>27PF X 50V CAP.CER.0603 SMD</t>
  </si>
  <si>
    <t>24255</t>
  </si>
  <si>
    <t>55155</t>
  </si>
  <si>
    <t>2K2 X 16V CAP.CER.0603 SMD</t>
  </si>
  <si>
    <t>39261</t>
  </si>
  <si>
    <t>2K7 X 50V CAP.CER.0603 SMD</t>
  </si>
  <si>
    <t>05420</t>
  </si>
  <si>
    <t>53214</t>
  </si>
  <si>
    <t>2PF X 50V CAP.CER.0603 SMD</t>
  </si>
  <si>
    <t>47153</t>
  </si>
  <si>
    <t>3,9PF X 50V CAP.CER.0603 SMD</t>
  </si>
  <si>
    <t>33210</t>
  </si>
  <si>
    <t>30PF X 50V CAP.CER.0603 SMD</t>
  </si>
  <si>
    <t>36138</t>
  </si>
  <si>
    <t>330PF X 50V CAP.CER.0603 SMD</t>
  </si>
  <si>
    <t>01194</t>
  </si>
  <si>
    <t>33K X 10V CAP.CER.0603 SMD</t>
  </si>
  <si>
    <t>53409</t>
  </si>
  <si>
    <t>33PF X 50V CAP.CER.0603 SMD</t>
  </si>
  <si>
    <t>CCTC</t>
  </si>
  <si>
    <t>53225</t>
  </si>
  <si>
    <t>50287</t>
  </si>
  <si>
    <t>39889</t>
  </si>
  <si>
    <t>390PF X 50V CAP.CER. 0603 SMD</t>
  </si>
  <si>
    <t>56383</t>
  </si>
  <si>
    <t>29691</t>
  </si>
  <si>
    <t>39PF X 50V CAP.CER.0603 SMD</t>
  </si>
  <si>
    <t>60488</t>
  </si>
  <si>
    <t>08917</t>
  </si>
  <si>
    <t>39PF X 50V CAP.CER.0603 SMD NP0</t>
  </si>
  <si>
    <t>56627</t>
  </si>
  <si>
    <t>3K3 X 50V CAP.CER.0603 SMD</t>
  </si>
  <si>
    <t>57335</t>
  </si>
  <si>
    <t>3PF X 200V CAP.CER.0603 SMD</t>
  </si>
  <si>
    <t>38597</t>
  </si>
  <si>
    <t>4,7MF X 16V CAP.CER.0603 SMD</t>
  </si>
  <si>
    <t>54931</t>
  </si>
  <si>
    <t>4,7MF X 6,3V CAP.CER.0603 SMD</t>
  </si>
  <si>
    <t>46911</t>
  </si>
  <si>
    <t>53521</t>
  </si>
  <si>
    <t>44609</t>
  </si>
  <si>
    <t>52278</t>
  </si>
  <si>
    <t>470PF X 50V CAP.CER.0603 SMD</t>
  </si>
  <si>
    <t>52273</t>
  </si>
  <si>
    <t>52276</t>
  </si>
  <si>
    <t>53395</t>
  </si>
  <si>
    <t>52406</t>
  </si>
  <si>
    <t>UWA</t>
  </si>
  <si>
    <t>52293</t>
  </si>
  <si>
    <t>52275</t>
  </si>
  <si>
    <t>12257</t>
  </si>
  <si>
    <t>470PF X 50V CAP.CER.0603 SMD X7R</t>
  </si>
  <si>
    <t>PDC</t>
  </si>
  <si>
    <t>34147</t>
  </si>
  <si>
    <t>54227</t>
  </si>
  <si>
    <t>47K X 16V CAP.CER.0603 SMD</t>
  </si>
  <si>
    <t>ENW</t>
  </si>
  <si>
    <t>37006</t>
  </si>
  <si>
    <t>47PF X 50V CAP.CER.0603 SMD</t>
  </si>
  <si>
    <t>49677</t>
  </si>
  <si>
    <t>56910</t>
  </si>
  <si>
    <t>20293</t>
  </si>
  <si>
    <t>47PF X 50V CAP.CER.0603 SMD 5%</t>
  </si>
  <si>
    <t>02085</t>
  </si>
  <si>
    <t>4K7 X 50V CAP.CER.0603 SMD</t>
  </si>
  <si>
    <t>54920</t>
  </si>
  <si>
    <t>56912</t>
  </si>
  <si>
    <t>5,1PF X 50V CAP.CER.0603 SMD</t>
  </si>
  <si>
    <t>40649</t>
  </si>
  <si>
    <t>5,6PF X 50V CAP.CER.0603 SMD</t>
  </si>
  <si>
    <t>20154</t>
  </si>
  <si>
    <t>560PF X 50V CAP.CER.0603 SMD</t>
  </si>
  <si>
    <t>22427</t>
  </si>
  <si>
    <t>56K X 16V CAP.CER.0603 SMD X7R</t>
  </si>
  <si>
    <t>56911</t>
  </si>
  <si>
    <t>56PF X 100V CAP.CER.0603 SMD</t>
  </si>
  <si>
    <t>56504</t>
  </si>
  <si>
    <t>5K6 X 50V CAP.CER.0603 SMD</t>
  </si>
  <si>
    <t>34553</t>
  </si>
  <si>
    <t>19956</t>
  </si>
  <si>
    <t>680PF X 50V CAP.CER.0603 SMD</t>
  </si>
  <si>
    <t>PHYCOMP</t>
  </si>
  <si>
    <t>30570</t>
  </si>
  <si>
    <t>54474</t>
  </si>
  <si>
    <t>68K X 25V CAP.CER.0603 SMD</t>
  </si>
  <si>
    <t>52272</t>
  </si>
  <si>
    <t>68PF X 50V CAP.CER.0603 SMD</t>
  </si>
  <si>
    <t>50796</t>
  </si>
  <si>
    <t>46945</t>
  </si>
  <si>
    <t>6PF X 50V CAP.CER.0603.SMD</t>
  </si>
  <si>
    <t>29391</t>
  </si>
  <si>
    <t>8,2PF X 50V CAP.CER.0603 SMD</t>
  </si>
  <si>
    <t>56392</t>
  </si>
  <si>
    <t>8K2 X 50V CAP.CER.0603 SMD</t>
  </si>
  <si>
    <t>25145</t>
  </si>
  <si>
    <t>1,2PF X 50V CAP.CER.0805 SMD</t>
  </si>
  <si>
    <t>31597</t>
  </si>
  <si>
    <t>1,5PF X 50V CAP.CER.0805 SMD</t>
  </si>
  <si>
    <t>46515</t>
  </si>
  <si>
    <t>1,8PF X 50V CAP.CER.0805 SMD</t>
  </si>
  <si>
    <t>47128</t>
  </si>
  <si>
    <t>KOME</t>
  </si>
  <si>
    <t>41210</t>
  </si>
  <si>
    <t>30462</t>
  </si>
  <si>
    <t>100K X 100V CAP.CER.0805 SMD</t>
  </si>
  <si>
    <t>32635</t>
  </si>
  <si>
    <t>100K X 16V CAP.CER.0805 SMD</t>
  </si>
  <si>
    <t>44952</t>
  </si>
  <si>
    <t>100K X 50V CAP.CER.0805 SMD</t>
  </si>
  <si>
    <t>57720</t>
  </si>
  <si>
    <t>100PF X 100V CAP.CER.0805</t>
  </si>
  <si>
    <t>32625</t>
  </si>
  <si>
    <t>100PF X 200V CAP.CER.0805 SMD</t>
  </si>
  <si>
    <t>30916</t>
  </si>
  <si>
    <t>100PF X 50V CAP.CER.0805 SMD</t>
  </si>
  <si>
    <t>60492</t>
  </si>
  <si>
    <t>22617</t>
  </si>
  <si>
    <t>10K X 100V CAP.CER.0805 SMD</t>
  </si>
  <si>
    <t>13924</t>
  </si>
  <si>
    <t>46446</t>
  </si>
  <si>
    <t>10K X 50V CAP.CER.0805 SMD</t>
  </si>
  <si>
    <t>HEC</t>
  </si>
  <si>
    <t>16006</t>
  </si>
  <si>
    <t>09628</t>
  </si>
  <si>
    <t>53209</t>
  </si>
  <si>
    <t>NWC</t>
  </si>
  <si>
    <t>29236</t>
  </si>
  <si>
    <t>53216</t>
  </si>
  <si>
    <t>10MF X 10V CAP.CER.0805 SMD</t>
  </si>
  <si>
    <t>56121</t>
  </si>
  <si>
    <t>46066</t>
  </si>
  <si>
    <t>30571</t>
  </si>
  <si>
    <t>10MF X 25V CAP.CER.0805 SMD</t>
  </si>
  <si>
    <t>56169</t>
  </si>
  <si>
    <t>29887</t>
  </si>
  <si>
    <t>10PF X 50V CAP.CER.0805 SMD</t>
  </si>
  <si>
    <t>57744</t>
  </si>
  <si>
    <t>120K X 25V CAP.CER.0805 SMD</t>
  </si>
  <si>
    <t>60389</t>
  </si>
  <si>
    <t>120K X 50V CAP.CER.0805 SMD</t>
  </si>
  <si>
    <t>47142</t>
  </si>
  <si>
    <t>13PF X 50V CAP.CER.0805 SMD</t>
  </si>
  <si>
    <t>29664</t>
  </si>
  <si>
    <t>150PF X 50V CAP.CER.0805 SMD</t>
  </si>
  <si>
    <t>20133</t>
  </si>
  <si>
    <t>150PF X 50V CAP.CER.0805 SMD NPO5%</t>
  </si>
  <si>
    <t>49982</t>
  </si>
  <si>
    <t>15PF X 250V CAP.CER.0805 SMD</t>
  </si>
  <si>
    <t>23122</t>
  </si>
  <si>
    <t>180K X 50V CAP.CER.0805 SMD</t>
  </si>
  <si>
    <t>22693</t>
  </si>
  <si>
    <t>180PF X 50V CAP.CER.0805 SMD</t>
  </si>
  <si>
    <t>18429</t>
  </si>
  <si>
    <t>180PF X 50V CAP.CER.0805 SMD 5%</t>
  </si>
  <si>
    <t>31984</t>
  </si>
  <si>
    <t>18K X 50V CAP.CER.0805 SMD</t>
  </si>
  <si>
    <t>SANSUMG</t>
  </si>
  <si>
    <t>33428</t>
  </si>
  <si>
    <t>18PF X 50V CAP.CER.0805 SMD</t>
  </si>
  <si>
    <t>53599</t>
  </si>
  <si>
    <t>53611</t>
  </si>
  <si>
    <t>1K2 X 50V CAP.CER 0805 SMD</t>
  </si>
  <si>
    <t>53600</t>
  </si>
  <si>
    <t>1K2 X 50V CAP.CER. 0805 SMD</t>
  </si>
  <si>
    <t>23645</t>
  </si>
  <si>
    <t>1K2 X 50V CAP.CER.0805 (NPO) SMD</t>
  </si>
  <si>
    <t>20113</t>
  </si>
  <si>
    <t>1K2 X 50V CAP.CER.0805 (X7R) SMD</t>
  </si>
  <si>
    <t>47196</t>
  </si>
  <si>
    <t>1K5 X 50V CAP.CER.0805 SMD</t>
  </si>
  <si>
    <t>30841</t>
  </si>
  <si>
    <t>22879</t>
  </si>
  <si>
    <t>1K8 X 50V CAP.CER.0805 (X7R) SMD</t>
  </si>
  <si>
    <t>20673</t>
  </si>
  <si>
    <t>1MF X 10V CAP.CER.0805 SMD</t>
  </si>
  <si>
    <t>39213</t>
  </si>
  <si>
    <t>1MF X 16V CAP.CER.0805 SMD</t>
  </si>
  <si>
    <t>CPDW</t>
  </si>
  <si>
    <t>28937</t>
  </si>
  <si>
    <t>1MF X 25V CAP.CER.0805 SMD</t>
  </si>
  <si>
    <t>54960</t>
  </si>
  <si>
    <t>29819</t>
  </si>
  <si>
    <t>1PF X 50V CAP.CER.0805 SMD</t>
  </si>
  <si>
    <t>47130</t>
  </si>
  <si>
    <t>06078</t>
  </si>
  <si>
    <t>1PF X 50V CAP.CER.0805 SMD 5%</t>
  </si>
  <si>
    <t>52277</t>
  </si>
  <si>
    <t>2,2MF X 10V CAP.CER.0805 SMD</t>
  </si>
  <si>
    <t>29277</t>
  </si>
  <si>
    <t>49681</t>
  </si>
  <si>
    <t>2,2MF X 25V CAP.CER.0805 SMD</t>
  </si>
  <si>
    <t>56118</t>
  </si>
  <si>
    <t>30041</t>
  </si>
  <si>
    <t>31588</t>
  </si>
  <si>
    <t>2,2MF X 25V CAP.CER.0805 X5R</t>
  </si>
  <si>
    <t>30568</t>
  </si>
  <si>
    <t>2,2MF X 50V CAP.CER.0805 SMD</t>
  </si>
  <si>
    <t>47152</t>
  </si>
  <si>
    <t>2,2PF X 50V CAP.CER.0805</t>
  </si>
  <si>
    <t>59265</t>
  </si>
  <si>
    <t>2,7PF X 50V CAP.CER.0805 SMD</t>
  </si>
  <si>
    <t>53690</t>
  </si>
  <si>
    <t>35125</t>
  </si>
  <si>
    <t>42056</t>
  </si>
  <si>
    <t>41453</t>
  </si>
  <si>
    <t>02084</t>
  </si>
  <si>
    <t>220K X 16V CAP.CER.0805 SMD</t>
  </si>
  <si>
    <t>54472</t>
  </si>
  <si>
    <t>54561</t>
  </si>
  <si>
    <t>220PF X 250V CAP.CER.0805 SMD</t>
  </si>
  <si>
    <t>05204</t>
  </si>
  <si>
    <t>220PF X 50V CAP.CER.0805 SMD</t>
  </si>
  <si>
    <t>45405</t>
  </si>
  <si>
    <t>30161</t>
  </si>
  <si>
    <t>53726</t>
  </si>
  <si>
    <t>22K X 63V CAP.CER.0805 SMD</t>
  </si>
  <si>
    <t>56626</t>
  </si>
  <si>
    <t>22MF X 6,3V CAP.CER.0805 SMD</t>
  </si>
  <si>
    <t>33211</t>
  </si>
  <si>
    <t>56117</t>
  </si>
  <si>
    <t>56122</t>
  </si>
  <si>
    <t>47148</t>
  </si>
  <si>
    <t>25MF X 50V CAP.CER.0805 SMD</t>
  </si>
  <si>
    <t>00364</t>
  </si>
  <si>
    <t>27K X 50V CAP.CER.0805 SMD</t>
  </si>
  <si>
    <t>47132</t>
  </si>
  <si>
    <t>27PF X 50V CAP.CER.0805 SMD</t>
  </si>
  <si>
    <t>60630</t>
  </si>
  <si>
    <t>47131</t>
  </si>
  <si>
    <t>49479</t>
  </si>
  <si>
    <t>20099</t>
  </si>
  <si>
    <t>27PF X 50V CAP.CER.0805 SMD 5%</t>
  </si>
  <si>
    <t>13923</t>
  </si>
  <si>
    <t>27PF X 50V CAP.CER.0805 SMD NP0</t>
  </si>
  <si>
    <t>22702</t>
  </si>
  <si>
    <t>2K7 X 50V CAP.CER.0805 SMD</t>
  </si>
  <si>
    <t>53601</t>
  </si>
  <si>
    <t>20105</t>
  </si>
  <si>
    <t>3,9PF X 50V CAP.CER.0805 (NPO) SMD</t>
  </si>
  <si>
    <t>46357</t>
  </si>
  <si>
    <t>3,9PF X 50V CAP.CER.0805 SMD</t>
  </si>
  <si>
    <t>18521</t>
  </si>
  <si>
    <t>46717</t>
  </si>
  <si>
    <t>60099</t>
  </si>
  <si>
    <t>330K X 16V CAP.CER.0805 SMD X7R 10%</t>
  </si>
  <si>
    <t>39647</t>
  </si>
  <si>
    <t>330K X 25V CAP.CER.0805 SMD</t>
  </si>
  <si>
    <t>22212</t>
  </si>
  <si>
    <t>330PF X 200V CAP.CER.0805 SMD</t>
  </si>
  <si>
    <t>53623</t>
  </si>
  <si>
    <t>330PF X 50V CAP.CER.0805 SMD</t>
  </si>
  <si>
    <t>35594</t>
  </si>
  <si>
    <t>47207</t>
  </si>
  <si>
    <t>33K X 50V CAP.CER.0805 SMD</t>
  </si>
  <si>
    <t>46605</t>
  </si>
  <si>
    <t>28951</t>
  </si>
  <si>
    <t>47497</t>
  </si>
  <si>
    <t>53646</t>
  </si>
  <si>
    <t>33PF X 50V CAP.CER.0805 SMD</t>
  </si>
  <si>
    <t>48236</t>
  </si>
  <si>
    <t>29174</t>
  </si>
  <si>
    <t>59784</t>
  </si>
  <si>
    <t>390PF X 100V CAP.CER.0805 SMD</t>
  </si>
  <si>
    <t>39617</t>
  </si>
  <si>
    <t>390PF X 25V CAP.CER.0805 SMD</t>
  </si>
  <si>
    <t>10780</t>
  </si>
  <si>
    <t>390PF X 50V CAP.CER.0805 SMD</t>
  </si>
  <si>
    <t>20103</t>
  </si>
  <si>
    <t>390PF X 50V CAP.CER.0805 SMD 5%</t>
  </si>
  <si>
    <t>32599</t>
  </si>
  <si>
    <t>39PF X 50V CAP.CER.0805 SMD</t>
  </si>
  <si>
    <t>22440</t>
  </si>
  <si>
    <t>3K3 X 100V CAP.CER.0805 SMD</t>
  </si>
  <si>
    <t>19515</t>
  </si>
  <si>
    <t>10270</t>
  </si>
  <si>
    <t>3K3 X 100V CAP.CER.0805 SMD X7R</t>
  </si>
  <si>
    <t>58744</t>
  </si>
  <si>
    <t>3K3 X 250V CAP.CER.0805 SMD</t>
  </si>
  <si>
    <t>53424</t>
  </si>
  <si>
    <t>3K3 X 50V CAP.CER.0805 SMD</t>
  </si>
  <si>
    <t>32392</t>
  </si>
  <si>
    <t>3K9 X 50V CAP.CER.0805 SMD</t>
  </si>
  <si>
    <t>46062</t>
  </si>
  <si>
    <t>4,7MF X 10V CAP.CER.0805 SMD</t>
  </si>
  <si>
    <t>48580</t>
  </si>
  <si>
    <t>4,7MF X 16V CAP.CER.0805 SMD</t>
  </si>
  <si>
    <t>49978</t>
  </si>
  <si>
    <t>20107</t>
  </si>
  <si>
    <t>4,7PF X 50V CAP.CER.0805 SMD</t>
  </si>
  <si>
    <t>40960</t>
  </si>
  <si>
    <t>40977</t>
  </si>
  <si>
    <t>54639</t>
  </si>
  <si>
    <t>470K X 16V CAP.CER.0805 SMD</t>
  </si>
  <si>
    <t>36490</t>
  </si>
  <si>
    <t>54671</t>
  </si>
  <si>
    <t>20966</t>
  </si>
  <si>
    <t>470K X 25V CAP.CER.0805 SMD</t>
  </si>
  <si>
    <t>47286</t>
  </si>
  <si>
    <t>470K X 50V CAP.CER.0805 SMD</t>
  </si>
  <si>
    <t>28596</t>
  </si>
  <si>
    <t>470PF X 50V CAP.CER.0805 SMD</t>
  </si>
  <si>
    <t>57382</t>
  </si>
  <si>
    <t>47K X 25V CAP.CER.0805 SMD</t>
  </si>
  <si>
    <t>54735</t>
  </si>
  <si>
    <t>47K X 50V CAP.CER.0805</t>
  </si>
  <si>
    <t>46730</t>
  </si>
  <si>
    <t>47MF X 16V CAP.CER.0805 SMD</t>
  </si>
  <si>
    <t>53609</t>
  </si>
  <si>
    <t>47PF X 100V CAP.MULT 0805 SMD</t>
  </si>
  <si>
    <t>53604</t>
  </si>
  <si>
    <t>47PF X 50V CAP.CER.0805 SMD</t>
  </si>
  <si>
    <t>37995</t>
  </si>
  <si>
    <t>56958</t>
  </si>
  <si>
    <t>47151</t>
  </si>
  <si>
    <t>UK</t>
  </si>
  <si>
    <t>46439</t>
  </si>
  <si>
    <t>20106</t>
  </si>
  <si>
    <t>47PF X 50V CAP.CER.0805 SMD NPO 5%</t>
  </si>
  <si>
    <t>09378</t>
  </si>
  <si>
    <t>47PF X 50V CAP.CER.0805 SMD NPO5%</t>
  </si>
  <si>
    <t>60079</t>
  </si>
  <si>
    <t>4K7 X 25V CAP.CER.0805 SMD 5%</t>
  </si>
  <si>
    <t>53907</t>
  </si>
  <si>
    <t>4K7 X 50V CAP.CER.0805 SMD</t>
  </si>
  <si>
    <t>53655</t>
  </si>
  <si>
    <t>50023</t>
  </si>
  <si>
    <t>46498</t>
  </si>
  <si>
    <t>18532</t>
  </si>
  <si>
    <t>24100</t>
  </si>
  <si>
    <t>19428</t>
  </si>
  <si>
    <t>4K7 X 50V CAP.CER.0805 SMD X7R</t>
  </si>
  <si>
    <t>24093</t>
  </si>
  <si>
    <t>560PF X 50V CAP.CER.0805 SMD</t>
  </si>
  <si>
    <t>12367</t>
  </si>
  <si>
    <t>56PF X 50V CAP.CER.0805 SMD</t>
  </si>
  <si>
    <t>03841</t>
  </si>
  <si>
    <t>5K6 X 50V CAP.CER.0805 SMD</t>
  </si>
  <si>
    <t>53610</t>
  </si>
  <si>
    <t>5K6 X 50V CAP.MULT.0805 SMD</t>
  </si>
  <si>
    <t>37997</t>
  </si>
  <si>
    <t>6,8PF X 50V CAP.CER.0805 SMD</t>
  </si>
  <si>
    <t>46523</t>
  </si>
  <si>
    <t>35340</t>
  </si>
  <si>
    <t>680PF X 50V CAP.CER.0805 SMD</t>
  </si>
  <si>
    <t>47496</t>
  </si>
  <si>
    <t>30330</t>
  </si>
  <si>
    <t>68PF X 50V CAP.CER.0805 SMD</t>
  </si>
  <si>
    <t>47124</t>
  </si>
  <si>
    <t>46719</t>
  </si>
  <si>
    <t>53506</t>
  </si>
  <si>
    <t>6K8 X 100V CAP.CER.0805 SMD</t>
  </si>
  <si>
    <t>53524</t>
  </si>
  <si>
    <t>6K8 X 200V CAP.CER.0805 SMD</t>
  </si>
  <si>
    <t>47510</t>
  </si>
  <si>
    <t>82PF X 50V CAP.CER.0805 SMD</t>
  </si>
  <si>
    <t>Capacitor Cêramico SMD - 0805</t>
  </si>
  <si>
    <t>Capacitor Cêramico SMD - 1206</t>
  </si>
  <si>
    <t>01727</t>
  </si>
  <si>
    <t>1,2PF X 50V CAP.CER.1206 SMD</t>
  </si>
  <si>
    <t>59783</t>
  </si>
  <si>
    <t>1000PF X 630V CAP.CER.1206 SMD</t>
  </si>
  <si>
    <t>49983</t>
  </si>
  <si>
    <t>100K X 250V CAP.CER.1206 SMD</t>
  </si>
  <si>
    <t>49984</t>
  </si>
  <si>
    <t>53418</t>
  </si>
  <si>
    <t>100K X 50V CAP.CER.1206 SMD</t>
  </si>
  <si>
    <t>53605</t>
  </si>
  <si>
    <t>58946</t>
  </si>
  <si>
    <t>40765</t>
  </si>
  <si>
    <t>100PF X 500V CAP.CER.1206 SMD</t>
  </si>
  <si>
    <t>32743</t>
  </si>
  <si>
    <t>10MF X 25V CAP.CER.1206 SMD</t>
  </si>
  <si>
    <t>34857</t>
  </si>
  <si>
    <t>10MF X 50V CAP.CER.1206 SMD</t>
  </si>
  <si>
    <t>12320</t>
  </si>
  <si>
    <t>10MF X 6,3V CAP.CER.1206 SMD</t>
  </si>
  <si>
    <t>46965</t>
  </si>
  <si>
    <t>19011</t>
  </si>
  <si>
    <t>10PF X 100V CAP.CER.1206</t>
  </si>
  <si>
    <t>23046</t>
  </si>
  <si>
    <t>12PF X 50V CAP.CER.1206 SMD</t>
  </si>
  <si>
    <t>47147</t>
  </si>
  <si>
    <t>130K X 50V CAP.CER.1206 SMD</t>
  </si>
  <si>
    <t>35427</t>
  </si>
  <si>
    <t>15PF X 50V CAP.CER.1206 SMD</t>
  </si>
  <si>
    <t>12942</t>
  </si>
  <si>
    <t>180PF X 50V CAP.CER.1206 SMD</t>
  </si>
  <si>
    <t>60085</t>
  </si>
  <si>
    <t>18K X 16V CAP.CER.1206 SMD</t>
  </si>
  <si>
    <t>28968</t>
  </si>
  <si>
    <t>1K X 2KV CAP.CER.1206 SMD</t>
  </si>
  <si>
    <t>29247</t>
  </si>
  <si>
    <t>1K X 50V CAP.CER.1206 SMD</t>
  </si>
  <si>
    <t>G-LINK TECHNOLOGY</t>
  </si>
  <si>
    <t>58944</t>
  </si>
  <si>
    <t>06729</t>
  </si>
  <si>
    <t>1K X 50V CAR.CER.1206 SMD</t>
  </si>
  <si>
    <t>08287</t>
  </si>
  <si>
    <t>1MF X 50V CAP.CER.1206 SMD</t>
  </si>
  <si>
    <t>57699</t>
  </si>
  <si>
    <t>29407</t>
  </si>
  <si>
    <t>40337</t>
  </si>
  <si>
    <t>2,2MF X 16V CAP.CER.1206 SMD</t>
  </si>
  <si>
    <t>60526</t>
  </si>
  <si>
    <t>52587</t>
  </si>
  <si>
    <t>2,2MF X 25V CAP.CER.1206 SMD</t>
  </si>
  <si>
    <t>36210</t>
  </si>
  <si>
    <t>2,2MF X 50V CAP.CER.1206 SMD</t>
  </si>
  <si>
    <t>13432</t>
  </si>
  <si>
    <t>2,2PF X 50V CAP.CER.1206 SMD</t>
  </si>
  <si>
    <t>37686</t>
  </si>
  <si>
    <t>220K X 100V CAP.CER.1206 SMD</t>
  </si>
  <si>
    <t>54475</t>
  </si>
  <si>
    <t>22K X 100V CAP.CER.1206 SMD</t>
  </si>
  <si>
    <t>56324</t>
  </si>
  <si>
    <t>44980</t>
  </si>
  <si>
    <t>22K X 200V CAP.CER.1206 SMD</t>
  </si>
  <si>
    <t>22962</t>
  </si>
  <si>
    <t>22K X 200V CAP.CER.1206 SMD 5%</t>
  </si>
  <si>
    <t>03893</t>
  </si>
  <si>
    <t>22K X 50V CAP.CER.1206 SMD</t>
  </si>
  <si>
    <t>05208</t>
  </si>
  <si>
    <t>11096</t>
  </si>
  <si>
    <t>22MF X 10V CAP.CER.1206 SMD</t>
  </si>
  <si>
    <t>35470</t>
  </si>
  <si>
    <t>41826</t>
  </si>
  <si>
    <t>22MF X 25V CAP.CER.1206 SMD</t>
  </si>
  <si>
    <t>53882</t>
  </si>
  <si>
    <t>22MF X 6,3V CAP.CER.1206 SMD</t>
  </si>
  <si>
    <t>23125</t>
  </si>
  <si>
    <t>270PF X 200V CAP.CER.1206 SMD</t>
  </si>
  <si>
    <t>VITRAMON</t>
  </si>
  <si>
    <t>04004</t>
  </si>
  <si>
    <t>2K2 X 25V CAP.CER.1206 SMD</t>
  </si>
  <si>
    <t>13431</t>
  </si>
  <si>
    <t>3,3PF X 50V CAP.CER.1206 SMD</t>
  </si>
  <si>
    <t>10719</t>
  </si>
  <si>
    <t>12253</t>
  </si>
  <si>
    <t>3,8PF X 50V CAP.CER.1206 SMD</t>
  </si>
  <si>
    <t>47931</t>
  </si>
  <si>
    <t>330K X 100V CAP.CER.1206 SMD</t>
  </si>
  <si>
    <t>44599</t>
  </si>
  <si>
    <t>330PF X 50V CAP.CER.1206 SMD</t>
  </si>
  <si>
    <t>57742</t>
  </si>
  <si>
    <t>33K X 25V CAP.CER.1206 SMD</t>
  </si>
  <si>
    <t>34244</t>
  </si>
  <si>
    <t>33K X 50V CAP.CER.1206 SMD</t>
  </si>
  <si>
    <t>12794</t>
  </si>
  <si>
    <t>09878</t>
  </si>
  <si>
    <t>390PF X 50V CAP.CER.1206 SMD</t>
  </si>
  <si>
    <t>22708</t>
  </si>
  <si>
    <t>390PF X 63V CAP.CER.1206 SMD 5%</t>
  </si>
  <si>
    <t>LCC</t>
  </si>
  <si>
    <t>11108</t>
  </si>
  <si>
    <t>3K3 X 50V CAP.CER.1206 SMD</t>
  </si>
  <si>
    <t>19726</t>
  </si>
  <si>
    <t>3K9 X 50V CAP.CER.1206 SMD 5%</t>
  </si>
  <si>
    <t>33482</t>
  </si>
  <si>
    <t>4,7MF X 16V CAP.CER.1206 SMD</t>
  </si>
  <si>
    <t>48490</t>
  </si>
  <si>
    <t>08128</t>
  </si>
  <si>
    <t>4,7PF X 50V CAP.CER.1206 SMD</t>
  </si>
  <si>
    <t>54546</t>
  </si>
  <si>
    <t>470K X 16V CAP.CER.1206 SMD</t>
  </si>
  <si>
    <t>60078</t>
  </si>
  <si>
    <t>470K X 50V CAP.CER.1206 SMD</t>
  </si>
  <si>
    <t>32755</t>
  </si>
  <si>
    <t>22443</t>
  </si>
  <si>
    <t>47K X 100V CAP.CER.1206 SMD</t>
  </si>
  <si>
    <t>22968</t>
  </si>
  <si>
    <t>23911</t>
  </si>
  <si>
    <t>47K X 50V CAP.CER.1206 SMD X7R</t>
  </si>
  <si>
    <t>58997</t>
  </si>
  <si>
    <t>47MF X 16V CAP.CER.1206 SMD</t>
  </si>
  <si>
    <t>52325</t>
  </si>
  <si>
    <t>4K7 X 200V CAP.CER.1206 SMD</t>
  </si>
  <si>
    <t>09511</t>
  </si>
  <si>
    <t>550PF X 50V CAP.CER.1206 SMD</t>
  </si>
  <si>
    <t>22701</t>
  </si>
  <si>
    <t>560PF X 100V CAP.CER.1206 SMD 5%</t>
  </si>
  <si>
    <t>18695</t>
  </si>
  <si>
    <t>560PF X 50V CAP.CER.1206 SMD 5%</t>
  </si>
  <si>
    <t>60076</t>
  </si>
  <si>
    <t>6,8MF X 16V CAP.CER.1206 SMD</t>
  </si>
  <si>
    <t>22960</t>
  </si>
  <si>
    <t>68K X 100V CAP.CER.1206 SMD</t>
  </si>
  <si>
    <t>57789</t>
  </si>
  <si>
    <t>68K X 25V CAP.CER.1206 SMD</t>
  </si>
  <si>
    <t>20132</t>
  </si>
  <si>
    <t>68K X 50V CAP.CER.1206 SMD</t>
  </si>
  <si>
    <t>20123</t>
  </si>
  <si>
    <t>68PF X 50V CAP.CER.1206 SMD</t>
  </si>
  <si>
    <t>02176</t>
  </si>
  <si>
    <t>22694</t>
  </si>
  <si>
    <t>6K8 X 50V CAP.CER.1206 SMD</t>
  </si>
  <si>
    <t>22817</t>
  </si>
  <si>
    <t>820K X 16V CAP.CER.1206 SMD</t>
  </si>
  <si>
    <t>Capacitor Cêramico SMD - 1210</t>
  </si>
  <si>
    <t>22965</t>
  </si>
  <si>
    <t>100K X 100V CAP.CER.1210 SMD</t>
  </si>
  <si>
    <t>22633</t>
  </si>
  <si>
    <t>10K X 500V CAP.CER.1210 SMD</t>
  </si>
  <si>
    <t>22417</t>
  </si>
  <si>
    <t>22K X 100V CAP.CER.1210 SMD</t>
  </si>
  <si>
    <t>46132</t>
  </si>
  <si>
    <t>22MF X 25V CAP.CER.1210 SMD</t>
  </si>
  <si>
    <t>52294</t>
  </si>
  <si>
    <t>2K2 X 500V CAP.CER.1210 SMD</t>
  </si>
  <si>
    <t>52288</t>
  </si>
  <si>
    <t>22453</t>
  </si>
  <si>
    <t>470K X 25V CAP.CER.1210 SMD</t>
  </si>
  <si>
    <t>13282</t>
  </si>
  <si>
    <t>470K X 50V CAP.CER.1210 SMD</t>
  </si>
  <si>
    <t>60083</t>
  </si>
  <si>
    <t>68K X 16V CAP.CER.1210 SMD</t>
  </si>
  <si>
    <t>06924</t>
  </si>
  <si>
    <t>8K2 X 50V CAP.CER.1210 SMD NPO</t>
  </si>
  <si>
    <t>Capacitor Cêramico SMD - 1812</t>
  </si>
  <si>
    <t>47891</t>
  </si>
  <si>
    <t>100K X 50V CAP.CER.1812 SMD</t>
  </si>
  <si>
    <t>36957</t>
  </si>
  <si>
    <t>10K X 500V CAP.CER.1812 SMD</t>
  </si>
  <si>
    <t>45375</t>
  </si>
  <si>
    <t>150K X 63V CAP.CER.1812 SMD</t>
  </si>
  <si>
    <t>ARCOTRONICS</t>
  </si>
  <si>
    <t>56134</t>
  </si>
  <si>
    <t>1MF X 100V CAP.CER.1812 SMD</t>
  </si>
  <si>
    <t>56137</t>
  </si>
  <si>
    <t>39606</t>
  </si>
  <si>
    <t>220K X 50V CAP.CER.1812 SMD</t>
  </si>
  <si>
    <t>45376</t>
  </si>
  <si>
    <t>220K X 63V CAP.CER.1812 SMD</t>
  </si>
  <si>
    <t>55067</t>
  </si>
  <si>
    <t>22K X 500V CAP.CER.1812 SMD</t>
  </si>
  <si>
    <t>22704</t>
  </si>
  <si>
    <t>330K X 50V CAP.CER.1812 SMD</t>
  </si>
  <si>
    <t>22955</t>
  </si>
  <si>
    <t>470K X 100V CAP.CER.1812 SMD</t>
  </si>
  <si>
    <t>38473</t>
  </si>
  <si>
    <t>47MF X 10V CAP.CER.1812 SMD</t>
  </si>
  <si>
    <t>22959</t>
  </si>
  <si>
    <t>4K7 X 100V CAP.CER.1812 SMD 5%</t>
  </si>
  <si>
    <t>22966</t>
  </si>
  <si>
    <t>6K8 X 100V CAP.CER.1812 SMD 5%</t>
  </si>
  <si>
    <t>23127</t>
  </si>
  <si>
    <t>6K8 X 200V CAP.CER.1812 SMD</t>
  </si>
  <si>
    <t>60062</t>
  </si>
  <si>
    <t>0,033MF X 100V CAP.CER.2416 SMD</t>
  </si>
  <si>
    <t>60090</t>
  </si>
  <si>
    <t>100K X 100V CAP.CER.2820 SMD</t>
  </si>
  <si>
    <t>60089</t>
  </si>
  <si>
    <t>10K X 100V CAP.CER.2820 SMD</t>
  </si>
  <si>
    <t>37985</t>
  </si>
  <si>
    <t>10K X 10V CAP.CER.0201 SMD</t>
  </si>
  <si>
    <t>45412</t>
  </si>
  <si>
    <t>10MF X 50V CAP.CER.2220 SMD</t>
  </si>
  <si>
    <t>22454</t>
  </si>
  <si>
    <t>180K X 50V CAP.CER.1810 SMD</t>
  </si>
  <si>
    <t>55354</t>
  </si>
  <si>
    <t>1MF X 250V CAP.MULTICAMADA 1825 SMD</t>
  </si>
  <si>
    <t>55355</t>
  </si>
  <si>
    <t>1MF X 300V CAP.MULTICAMADA 1825 SMD</t>
  </si>
  <si>
    <t>TECATE</t>
  </si>
  <si>
    <t>02859</t>
  </si>
  <si>
    <t>220K X 100V CAP.CER.2225 SMD</t>
  </si>
  <si>
    <t>22609</t>
  </si>
  <si>
    <t>220K X 2KV CAP.CER.2220 SMD</t>
  </si>
  <si>
    <t>SYFER</t>
  </si>
  <si>
    <t>46519</t>
  </si>
  <si>
    <t>33PF X 50V CAP.CER.0204 SMD</t>
  </si>
  <si>
    <t>04903</t>
  </si>
  <si>
    <t>470K X 100V CAP.CER.1825 SMD</t>
  </si>
  <si>
    <t>22946</t>
  </si>
  <si>
    <t>470K X 100V CAP.CER.GRM44 SMD</t>
  </si>
  <si>
    <t>17675</t>
  </si>
  <si>
    <t>4K7 X 250V CAP.CER.1819 SMD</t>
  </si>
  <si>
    <t>23124</t>
  </si>
  <si>
    <t>540K X 50V CAP.CER.3216 SMD</t>
  </si>
  <si>
    <t>23042</t>
  </si>
  <si>
    <t>5K6 X 50V CAP.CER.1825 SMD</t>
  </si>
  <si>
    <t>Capacitor Cêramico SMD - Outros</t>
  </si>
  <si>
    <t>Capacitor Eletrolítico PTH</t>
  </si>
  <si>
    <t>58951</t>
  </si>
  <si>
    <t>0,1MF X 50V CAP.ELCO.RAD</t>
  </si>
  <si>
    <t>JH</t>
  </si>
  <si>
    <t>12963</t>
  </si>
  <si>
    <t>0,22MF X 100V CAP.ELCO.RAD</t>
  </si>
  <si>
    <t>19180</t>
  </si>
  <si>
    <t>0,33MF X 100V CAP.ELCO.RAD</t>
  </si>
  <si>
    <t>09786</t>
  </si>
  <si>
    <t>0,33MF X 50V CAP.ELCO.RAD</t>
  </si>
  <si>
    <t>CAPXON</t>
  </si>
  <si>
    <t>23803</t>
  </si>
  <si>
    <t>0,47MF X 100V CAP.ELCO RAD</t>
  </si>
  <si>
    <t>G-LUXON</t>
  </si>
  <si>
    <t>09784</t>
  </si>
  <si>
    <t>0,47MF X 100V CAP.ELCO.RAD</t>
  </si>
  <si>
    <t>CHANG</t>
  </si>
  <si>
    <t>11779</t>
  </si>
  <si>
    <t>0,47MF X 250V CAP.ELCO.RAD</t>
  </si>
  <si>
    <t>13812</t>
  </si>
  <si>
    <t>0,47MF X 50V CAP.ELCO.RAD</t>
  </si>
  <si>
    <t>55545</t>
  </si>
  <si>
    <t>23942</t>
  </si>
  <si>
    <t>0,47MF X 50V CAP.ELCO.RAD 105G</t>
  </si>
  <si>
    <t>WP</t>
  </si>
  <si>
    <t>53583</t>
  </si>
  <si>
    <t>10000MF X 100V CAP.ELCO.RAD</t>
  </si>
  <si>
    <t>30212</t>
  </si>
  <si>
    <t>10000MF X 16V CAP.ELCO.RAD</t>
  </si>
  <si>
    <t>54478</t>
  </si>
  <si>
    <t>10000MF X 35V CAP.ELCO.RAD</t>
  </si>
  <si>
    <t>LELON</t>
  </si>
  <si>
    <t>06775</t>
  </si>
  <si>
    <t>10000MF X 63V CAP.ELCO.SNAPIN 105G</t>
  </si>
  <si>
    <t>NIPPON</t>
  </si>
  <si>
    <t>50265</t>
  </si>
  <si>
    <t>10000MF X 63V CAP.ELCO.SNAPIN 85G</t>
  </si>
  <si>
    <t>19436</t>
  </si>
  <si>
    <t>1000MF X 100V CAP.ELCO.RAD</t>
  </si>
  <si>
    <t>52941</t>
  </si>
  <si>
    <t>1000MF X 10V CAP.ELCO.RAD</t>
  </si>
  <si>
    <t>53031</t>
  </si>
  <si>
    <t>59932</t>
  </si>
  <si>
    <t>RUBYCON</t>
  </si>
  <si>
    <t>54740</t>
  </si>
  <si>
    <t>52934</t>
  </si>
  <si>
    <t>SUSCON</t>
  </si>
  <si>
    <t>03858</t>
  </si>
  <si>
    <t>TEAPO</t>
  </si>
  <si>
    <t>14038</t>
  </si>
  <si>
    <t>1000MF X 10V CAP.ELCO.RAD.105G</t>
  </si>
  <si>
    <t>CHENG</t>
  </si>
  <si>
    <t>13819</t>
  </si>
  <si>
    <t>1000MF X 10V CAP.ELCO.RAD.105GR</t>
  </si>
  <si>
    <t>42140</t>
  </si>
  <si>
    <t>1000MF X 16V CAP.ELCO.RAD</t>
  </si>
  <si>
    <t>52382</t>
  </si>
  <si>
    <t>FUJICON</t>
  </si>
  <si>
    <t>52352</t>
  </si>
  <si>
    <t>60327</t>
  </si>
  <si>
    <t>40010</t>
  </si>
  <si>
    <t>KETUO</t>
  </si>
  <si>
    <t>42165</t>
  </si>
  <si>
    <t>42177</t>
  </si>
  <si>
    <t>TAICON</t>
  </si>
  <si>
    <t>52990</t>
  </si>
  <si>
    <t>15029</t>
  </si>
  <si>
    <t>1000MF X 16V CAP.ELCO.RAD 105GR</t>
  </si>
  <si>
    <t>HY</t>
  </si>
  <si>
    <t>35194</t>
  </si>
  <si>
    <t>1000MF X 16V CAP.ELCO.RAD.105G</t>
  </si>
  <si>
    <t>JWCO</t>
  </si>
  <si>
    <t>06174</t>
  </si>
  <si>
    <t>1000MF X 16V CAP.ELCO.RAD.105GR (10X20MM)</t>
  </si>
  <si>
    <t>49977</t>
  </si>
  <si>
    <t>1000MF X 250V CAP.ELCO.RAD.</t>
  </si>
  <si>
    <t>41086</t>
  </si>
  <si>
    <t>1000MF X 250V CAP.ELCO.SNAPIN</t>
  </si>
  <si>
    <t>59186</t>
  </si>
  <si>
    <t>1000MF X 25V CAP.ELCO.RAD</t>
  </si>
  <si>
    <t>58862</t>
  </si>
  <si>
    <t>09576</t>
  </si>
  <si>
    <t>1000MF X 25V CAP.ELCO.RAD.105G</t>
  </si>
  <si>
    <t>60322</t>
  </si>
  <si>
    <t>1000MF X 35V CAP.ELCO.RAD</t>
  </si>
  <si>
    <t>54581</t>
  </si>
  <si>
    <t>54579</t>
  </si>
  <si>
    <t>52987</t>
  </si>
  <si>
    <t>52943</t>
  </si>
  <si>
    <t>60252</t>
  </si>
  <si>
    <t>46712</t>
  </si>
  <si>
    <t>1000MF X 50V CAP.ELCO.RAD.</t>
  </si>
  <si>
    <t>25324</t>
  </si>
  <si>
    <t>45114</t>
  </si>
  <si>
    <t>JAKEC</t>
  </si>
  <si>
    <t>45154</t>
  </si>
  <si>
    <t>06989</t>
  </si>
  <si>
    <t>1000MF X 63V CAP.ELCO.RAD 105G</t>
  </si>
  <si>
    <t>53584</t>
  </si>
  <si>
    <t>1000MF X 70V CAP.ELCO.SNAPIN</t>
  </si>
  <si>
    <t>40697</t>
  </si>
  <si>
    <t>100MF X 100V CAP.ELCO.RAD</t>
  </si>
  <si>
    <t>12108</t>
  </si>
  <si>
    <t>58991</t>
  </si>
  <si>
    <t>NICHICON</t>
  </si>
  <si>
    <t>43130</t>
  </si>
  <si>
    <t>PARTSNIC</t>
  </si>
  <si>
    <t>19440</t>
  </si>
  <si>
    <t>100MF X 10V CAP.ELCO.RAD</t>
  </si>
  <si>
    <t>23872</t>
  </si>
  <si>
    <t>53792</t>
  </si>
  <si>
    <t>100MF X 160V CAP.ELCO.RAD</t>
  </si>
  <si>
    <t>08441</t>
  </si>
  <si>
    <t>09797</t>
  </si>
  <si>
    <t>100MF X 160V CAP.ELCO.RAD 105G</t>
  </si>
  <si>
    <t>46370</t>
  </si>
  <si>
    <t>100MF X 16V CAP.ELCO.RAD</t>
  </si>
  <si>
    <t>54559</t>
  </si>
  <si>
    <t>CINETECH</t>
  </si>
  <si>
    <t>59159</t>
  </si>
  <si>
    <t>46379</t>
  </si>
  <si>
    <t>17335</t>
  </si>
  <si>
    <t>58729</t>
  </si>
  <si>
    <t>52353</t>
  </si>
  <si>
    <t>41040</t>
  </si>
  <si>
    <t>12698</t>
  </si>
  <si>
    <t>56974</t>
  </si>
  <si>
    <t>58965</t>
  </si>
  <si>
    <t>46371</t>
  </si>
  <si>
    <t>SW</t>
  </si>
  <si>
    <t>13405</t>
  </si>
  <si>
    <t>100MF X 16V CAP.ELCO.RAD.105G</t>
  </si>
  <si>
    <t>06178</t>
  </si>
  <si>
    <t>CHC</t>
  </si>
  <si>
    <t>15041</t>
  </si>
  <si>
    <t>100MF X 250V CAP.ELCO.RAD.105G</t>
  </si>
  <si>
    <t>46709</t>
  </si>
  <si>
    <t>100MF X 25V CAP.ELCO.RAD</t>
  </si>
  <si>
    <t>43789</t>
  </si>
  <si>
    <t>NANTUNG</t>
  </si>
  <si>
    <t>59525</t>
  </si>
  <si>
    <t>44242</t>
  </si>
  <si>
    <t>100MF X 35V CAP.ELCO.RAD</t>
  </si>
  <si>
    <t>43071</t>
  </si>
  <si>
    <t>45907</t>
  </si>
  <si>
    <t>TE</t>
  </si>
  <si>
    <t>49094</t>
  </si>
  <si>
    <t>100MF X 35V CAP.ELCO.RAD.</t>
  </si>
  <si>
    <t>JWC</t>
  </si>
  <si>
    <t>52715</t>
  </si>
  <si>
    <t>100MF X 400V CAP.ELCO.RAD</t>
  </si>
  <si>
    <t>57294</t>
  </si>
  <si>
    <t>52975</t>
  </si>
  <si>
    <t>52956</t>
  </si>
  <si>
    <t>10349</t>
  </si>
  <si>
    <t>100MF X 400V CAP.ELCO.SNAPIN</t>
  </si>
  <si>
    <t>54743</t>
  </si>
  <si>
    <t>51007</t>
  </si>
  <si>
    <t>100MF X 450V CAP.ELCO.RAD</t>
  </si>
  <si>
    <t>52295</t>
  </si>
  <si>
    <t>100MF X 50V CAP.ELCO.RAD</t>
  </si>
  <si>
    <t>ELITE</t>
  </si>
  <si>
    <t>44410</t>
  </si>
  <si>
    <t>45302</t>
  </si>
  <si>
    <t>100MF X 50V CAP.ELCO.RAD.</t>
  </si>
  <si>
    <t>47224</t>
  </si>
  <si>
    <t>59707</t>
  </si>
  <si>
    <t>100MF X 6,3V CAP.ELCO.RAD</t>
  </si>
  <si>
    <t>44426</t>
  </si>
  <si>
    <t>100MF X 63V CAP.ELCO.RAD</t>
  </si>
  <si>
    <t>53811</t>
  </si>
  <si>
    <t>ELNA</t>
  </si>
  <si>
    <t>16905</t>
  </si>
  <si>
    <t>22581</t>
  </si>
  <si>
    <t>100MF X 63V CAP.ELCO.RAD.105G</t>
  </si>
  <si>
    <t>53701</t>
  </si>
  <si>
    <t>10MF X 100V CAP.ELCO AXIAL</t>
  </si>
  <si>
    <t>43058</t>
  </si>
  <si>
    <t>10MF X 100V CAP.ELCO.RAD</t>
  </si>
  <si>
    <t>55601</t>
  </si>
  <si>
    <t>45819</t>
  </si>
  <si>
    <t>JAMICON</t>
  </si>
  <si>
    <t>43453</t>
  </si>
  <si>
    <t>KOSHIN</t>
  </si>
  <si>
    <t>43090</t>
  </si>
  <si>
    <t>23332</t>
  </si>
  <si>
    <t>10MF X 16V CAP.ELCO.RAD.105G</t>
  </si>
  <si>
    <t>LSECON</t>
  </si>
  <si>
    <t>19173</t>
  </si>
  <si>
    <t>10MF X 16V CAP.ELCO.RAD.105GR</t>
  </si>
  <si>
    <t>10368</t>
  </si>
  <si>
    <t>10MF X 250V CAP.ELCO.RAD</t>
  </si>
  <si>
    <t>44742</t>
  </si>
  <si>
    <t>45647</t>
  </si>
  <si>
    <t>53699</t>
  </si>
  <si>
    <t>44717</t>
  </si>
  <si>
    <t>60151</t>
  </si>
  <si>
    <t>57265</t>
  </si>
  <si>
    <t>10MF X 350V CAP.ELCO.RAD</t>
  </si>
  <si>
    <t>58823</t>
  </si>
  <si>
    <t>42176</t>
  </si>
  <si>
    <t>55210</t>
  </si>
  <si>
    <t>58239</t>
  </si>
  <si>
    <t>19551</t>
  </si>
  <si>
    <t>10MF X 35V CAP.ELCO.RAD</t>
  </si>
  <si>
    <t>43039</t>
  </si>
  <si>
    <t>10MF X 400V CAP.ELCO.RAD</t>
  </si>
  <si>
    <t>59683</t>
  </si>
  <si>
    <t>55603</t>
  </si>
  <si>
    <t>57295</t>
  </si>
  <si>
    <t>43647</t>
  </si>
  <si>
    <t>NICON</t>
  </si>
  <si>
    <t>52971</t>
  </si>
  <si>
    <t>52970</t>
  </si>
  <si>
    <t>52902</t>
  </si>
  <si>
    <t>40131</t>
  </si>
  <si>
    <t>10MF X 400V CAP.ELCO.RAD.105G</t>
  </si>
  <si>
    <t>42017</t>
  </si>
  <si>
    <t>39853</t>
  </si>
  <si>
    <t>MICOM</t>
  </si>
  <si>
    <t>49357</t>
  </si>
  <si>
    <t>10MF X 450V CAP,ELCO.RAD</t>
  </si>
  <si>
    <t>GRP</t>
  </si>
  <si>
    <t>57224</t>
  </si>
  <si>
    <t>10MF X 450V CAP.ELCO.RAD</t>
  </si>
  <si>
    <t>49354</t>
  </si>
  <si>
    <t>10MF X 50V CAP.ELCO.RAD</t>
  </si>
  <si>
    <t>09625</t>
  </si>
  <si>
    <t>55563</t>
  </si>
  <si>
    <t>47225</t>
  </si>
  <si>
    <t>47226</t>
  </si>
  <si>
    <t>11305</t>
  </si>
  <si>
    <t>53804</t>
  </si>
  <si>
    <t>49358</t>
  </si>
  <si>
    <t>15312</t>
  </si>
  <si>
    <t>10MF X 50V CAP.ELCO.RAD FITADO</t>
  </si>
  <si>
    <t>06015</t>
  </si>
  <si>
    <t>10MF X 50V CAP.ELCO.RAD.105GR (5X11MM)</t>
  </si>
  <si>
    <t>55196</t>
  </si>
  <si>
    <t>10MF X 63V CAP.ELCO.RAD</t>
  </si>
  <si>
    <t>49042</t>
  </si>
  <si>
    <t>54480</t>
  </si>
  <si>
    <t>57038</t>
  </si>
  <si>
    <t>06171</t>
  </si>
  <si>
    <t>56656</t>
  </si>
  <si>
    <t>06173</t>
  </si>
  <si>
    <t>07393</t>
  </si>
  <si>
    <t>10MF X 63V CAP.ELCO.RAD.105G</t>
  </si>
  <si>
    <t>40400</t>
  </si>
  <si>
    <t>1200MF X 35V CAP.ELCO.RAD</t>
  </si>
  <si>
    <t>52914</t>
  </si>
  <si>
    <t>120MF X 400V CAP.ELCO</t>
  </si>
  <si>
    <t>29414</t>
  </si>
  <si>
    <t>52959</t>
  </si>
  <si>
    <t>02474</t>
  </si>
  <si>
    <t>15000MF X 16V CAP.ELCO 25X40</t>
  </si>
  <si>
    <t>43127</t>
  </si>
  <si>
    <t>15000MF X 50V CAP.ELCO.RAD</t>
  </si>
  <si>
    <t>56258</t>
  </si>
  <si>
    <t>1500MF X 400V CAP.ELCO.RAD</t>
  </si>
  <si>
    <t>58774</t>
  </si>
  <si>
    <t>1500MF X 75V CAP.ELCO.SNAPIN</t>
  </si>
  <si>
    <t>JIANGHAI</t>
  </si>
  <si>
    <t>48395</t>
  </si>
  <si>
    <t>150MF X 100V CAP.ELCO.RAD</t>
  </si>
  <si>
    <t>BERYL</t>
  </si>
  <si>
    <t>42175</t>
  </si>
  <si>
    <t>54038</t>
  </si>
  <si>
    <t>43086</t>
  </si>
  <si>
    <t>07078</t>
  </si>
  <si>
    <t>150MF X 250V CAP.ELCO.RAD</t>
  </si>
  <si>
    <t>57296</t>
  </si>
  <si>
    <t>150MF X 25V CAP.ELCO.RAD</t>
  </si>
  <si>
    <t>09523</t>
  </si>
  <si>
    <t>57276</t>
  </si>
  <si>
    <t>57253</t>
  </si>
  <si>
    <t>150MF X 350V CAP.ELCO.RAD</t>
  </si>
  <si>
    <t>57196</t>
  </si>
  <si>
    <t>150MF X 400V CAP.ELCO.RAD</t>
  </si>
  <si>
    <t>31908</t>
  </si>
  <si>
    <t>150MF X 400V CAP.ELCO.RAD 105GR</t>
  </si>
  <si>
    <t>15027</t>
  </si>
  <si>
    <t>150MF X 400V CAP.ELCO.RAD 85GR</t>
  </si>
  <si>
    <t>26588</t>
  </si>
  <si>
    <t>150MF X 63V CAP.ELCO.RAD</t>
  </si>
  <si>
    <t>43085</t>
  </si>
  <si>
    <t>15MF X 35V CAP.ELCO.RAD</t>
  </si>
  <si>
    <t>53581</t>
  </si>
  <si>
    <t>18000MF X 200V CAP.ELCO</t>
  </si>
  <si>
    <t>57181</t>
  </si>
  <si>
    <t>1800MF X 250V CAP.ELCO.RAD</t>
  </si>
  <si>
    <t>38726</t>
  </si>
  <si>
    <t>180MF X 420V CAP.ELCO.SNAPIN (22X14MM)</t>
  </si>
  <si>
    <t>54476</t>
  </si>
  <si>
    <t>1MF X 100V CAP.ELCO.RAD</t>
  </si>
  <si>
    <t>COSONIC</t>
  </si>
  <si>
    <t>44979</t>
  </si>
  <si>
    <t>15210</t>
  </si>
  <si>
    <t>40093</t>
  </si>
  <si>
    <t>1MF X 100V CAP.ELCO.RAD 105G</t>
  </si>
  <si>
    <t>03896</t>
  </si>
  <si>
    <t>52384</t>
  </si>
  <si>
    <t>1MF X 250V CAP.ELCO.RAD</t>
  </si>
  <si>
    <t>13762</t>
  </si>
  <si>
    <t>1MF X 350V CAP.ELCO.RAD</t>
  </si>
  <si>
    <t>19754</t>
  </si>
  <si>
    <t>43093</t>
  </si>
  <si>
    <t>10316</t>
  </si>
  <si>
    <t>1MF X 400V CAP.ELCO.RAD</t>
  </si>
  <si>
    <t>23231</t>
  </si>
  <si>
    <t>1MF X 50V CAP.ELCO.RAD</t>
  </si>
  <si>
    <t>57358</t>
  </si>
  <si>
    <t>1MF X 63V CAP.ELCO.RAD</t>
  </si>
  <si>
    <t>06909</t>
  </si>
  <si>
    <t>47303</t>
  </si>
  <si>
    <t>55574</t>
  </si>
  <si>
    <t>54272</t>
  </si>
  <si>
    <t>2,2MF X 100V CAP.ELCO.RAD</t>
  </si>
  <si>
    <t>48714</t>
  </si>
  <si>
    <t>49039</t>
  </si>
  <si>
    <t>45186</t>
  </si>
  <si>
    <t>49108</t>
  </si>
  <si>
    <t>ELCON</t>
  </si>
  <si>
    <t>49107</t>
  </si>
  <si>
    <t>49499</t>
  </si>
  <si>
    <t>49272</t>
  </si>
  <si>
    <t>52354</t>
  </si>
  <si>
    <t>06007</t>
  </si>
  <si>
    <t>43119</t>
  </si>
  <si>
    <t>04300</t>
  </si>
  <si>
    <t>TOPMAY</t>
  </si>
  <si>
    <t>00661</t>
  </si>
  <si>
    <t>2,2MF X 160V CAP.ELCO.RAD</t>
  </si>
  <si>
    <t>55211</t>
  </si>
  <si>
    <t>2,2MF X 25V CAP.ELCO.RAD</t>
  </si>
  <si>
    <t>43084</t>
  </si>
  <si>
    <t>2,2MF X 350V CAP.ELCO.RAD</t>
  </si>
  <si>
    <t>19125</t>
  </si>
  <si>
    <t>TL</t>
  </si>
  <si>
    <t>52362</t>
  </si>
  <si>
    <t>2,2MF X 50V CAP.ELCO</t>
  </si>
  <si>
    <t>51341</t>
  </si>
  <si>
    <t>2,2MF X 50V CAP.ELCO.RAD</t>
  </si>
  <si>
    <t>AISHI</t>
  </si>
  <si>
    <t>06737</t>
  </si>
  <si>
    <t>13857</t>
  </si>
  <si>
    <t>ELTAI</t>
  </si>
  <si>
    <t>13861</t>
  </si>
  <si>
    <t>56274</t>
  </si>
  <si>
    <t>60295</t>
  </si>
  <si>
    <t>09848</t>
  </si>
  <si>
    <t>49424</t>
  </si>
  <si>
    <t>54040</t>
  </si>
  <si>
    <t>60270</t>
  </si>
  <si>
    <t>11372</t>
  </si>
  <si>
    <t>04511</t>
  </si>
  <si>
    <t>10168</t>
  </si>
  <si>
    <t>13860</t>
  </si>
  <si>
    <t>16673</t>
  </si>
  <si>
    <t>2,2MF X 50V CAP.ELCO.RAD 105GR (5X11MM)</t>
  </si>
  <si>
    <t>15202</t>
  </si>
  <si>
    <t>2,2MF X 63V CAP.ELCO.RAD</t>
  </si>
  <si>
    <t>49498</t>
  </si>
  <si>
    <t>04508</t>
  </si>
  <si>
    <t>53580</t>
  </si>
  <si>
    <t>22000MF X 100V CAP.ELCO</t>
  </si>
  <si>
    <t>57182</t>
  </si>
  <si>
    <t>2200MF X 160V CAP.ELCO.RAD</t>
  </si>
  <si>
    <t>37926</t>
  </si>
  <si>
    <t>44768</t>
  </si>
  <si>
    <t>2200MF X 16V CAP.ELCO.RAD</t>
  </si>
  <si>
    <t>15043</t>
  </si>
  <si>
    <t>57106</t>
  </si>
  <si>
    <t>41037</t>
  </si>
  <si>
    <t>00876</t>
  </si>
  <si>
    <t>FAGUER</t>
  </si>
  <si>
    <t>59733</t>
  </si>
  <si>
    <t>KMQ</t>
  </si>
  <si>
    <t>57290</t>
  </si>
  <si>
    <t>42121</t>
  </si>
  <si>
    <t>00873</t>
  </si>
  <si>
    <t>2200MF X 16V CAP.ELCO.RAD.105GR</t>
  </si>
  <si>
    <t>15680</t>
  </si>
  <si>
    <t>2200MF X 16V CAP.ELCO.RAD.B41826</t>
  </si>
  <si>
    <t>06678</t>
  </si>
  <si>
    <t>2200MF X 25V CAP.ELCO.RAD</t>
  </si>
  <si>
    <t>19470</t>
  </si>
  <si>
    <t>52397</t>
  </si>
  <si>
    <t>52985</t>
  </si>
  <si>
    <t>2200MF X 50V CAP.ELCO.RAD</t>
  </si>
  <si>
    <t>54738</t>
  </si>
  <si>
    <t>2200MF X 6,3V CAP.ELCO.RAD</t>
  </si>
  <si>
    <t>23780</t>
  </si>
  <si>
    <t>12306</t>
  </si>
  <si>
    <t>2200MF X 6,3V CAP.ELCO.RAD.105G</t>
  </si>
  <si>
    <t>58902</t>
  </si>
  <si>
    <t>2200MF X 80V CAP.ELCO.SNAPIN</t>
  </si>
  <si>
    <t>58910</t>
  </si>
  <si>
    <t>58909</t>
  </si>
  <si>
    <t>13870</t>
  </si>
  <si>
    <t>220MF X 100V CAP.ELCO.RAD</t>
  </si>
  <si>
    <t>15778</t>
  </si>
  <si>
    <t>220MF X 10V CAP.ELCO RAD</t>
  </si>
  <si>
    <t>56306</t>
  </si>
  <si>
    <t>220MF X 16V CAP.ELCO</t>
  </si>
  <si>
    <t>57709</t>
  </si>
  <si>
    <t>220MF X 16V CAP.ELCO RAD</t>
  </si>
  <si>
    <t>10500</t>
  </si>
  <si>
    <t>14121</t>
  </si>
  <si>
    <t>220MF X 16V CAP.ELCO.RAD</t>
  </si>
  <si>
    <t>53148</t>
  </si>
  <si>
    <t>14980</t>
  </si>
  <si>
    <t>57298</t>
  </si>
  <si>
    <t>20674</t>
  </si>
  <si>
    <t>46373</t>
  </si>
  <si>
    <t>42120</t>
  </si>
  <si>
    <t>53674</t>
  </si>
  <si>
    <t>56978</t>
  </si>
  <si>
    <t>STONE</t>
  </si>
  <si>
    <t>55576</t>
  </si>
  <si>
    <t>15360</t>
  </si>
  <si>
    <t>220MF X 16V CAP.ELCO.RAD.105G</t>
  </si>
  <si>
    <t>56977</t>
  </si>
  <si>
    <t>46713</t>
  </si>
  <si>
    <t>220MF X 25V CAP.ELCO.RAD</t>
  </si>
  <si>
    <t>49038</t>
  </si>
  <si>
    <t>19235</t>
  </si>
  <si>
    <t>00896</t>
  </si>
  <si>
    <t>58016</t>
  </si>
  <si>
    <t>45377</t>
  </si>
  <si>
    <t>58955</t>
  </si>
  <si>
    <t>55573</t>
  </si>
  <si>
    <t>10464</t>
  </si>
  <si>
    <t>220MF X 25V CAP.ELCO.RAD.105G</t>
  </si>
  <si>
    <t>40679</t>
  </si>
  <si>
    <t>220MF X 35V CAP.ELCO RAD.</t>
  </si>
  <si>
    <t>42170</t>
  </si>
  <si>
    <t>220MF X 35V CAP.ELCO.RAD</t>
  </si>
  <si>
    <t>40968</t>
  </si>
  <si>
    <t>11019</t>
  </si>
  <si>
    <t>60245</t>
  </si>
  <si>
    <t>59904</t>
  </si>
  <si>
    <t>59705</t>
  </si>
  <si>
    <t>41043</t>
  </si>
  <si>
    <t>PST</t>
  </si>
  <si>
    <t>55565</t>
  </si>
  <si>
    <t>51348</t>
  </si>
  <si>
    <t>YMN</t>
  </si>
  <si>
    <t>41012</t>
  </si>
  <si>
    <t>17309</t>
  </si>
  <si>
    <t>220MF X 400V CAP.ELCO.RAD</t>
  </si>
  <si>
    <t>57247</t>
  </si>
  <si>
    <t>220MF X 400V CAP.ELCO.SNAPIN</t>
  </si>
  <si>
    <t>40671</t>
  </si>
  <si>
    <t>57274</t>
  </si>
  <si>
    <t>220MF X 500V CAP.ELCO.SNAPIN</t>
  </si>
  <si>
    <t>55564</t>
  </si>
  <si>
    <t>220MF X 50V CAP.ELCO.RAD</t>
  </si>
  <si>
    <t>ALL TECH</t>
  </si>
  <si>
    <t>15026</t>
  </si>
  <si>
    <t>53117</t>
  </si>
  <si>
    <t>43840</t>
  </si>
  <si>
    <t>15787</t>
  </si>
  <si>
    <t>05999</t>
  </si>
  <si>
    <t>LEAGUER</t>
  </si>
  <si>
    <t>15224</t>
  </si>
  <si>
    <t>220MF X 50V CAP.ELCO.RAD.</t>
  </si>
  <si>
    <t>60269</t>
  </si>
  <si>
    <t>06157</t>
  </si>
  <si>
    <t>220MF X 50V CAP.ELCO.RAD.105G</t>
  </si>
  <si>
    <t>58727</t>
  </si>
  <si>
    <t>22MF X 100V CAP.ELCO.RAD</t>
  </si>
  <si>
    <t>16209</t>
  </si>
  <si>
    <t>06030</t>
  </si>
  <si>
    <t>10199</t>
  </si>
  <si>
    <t>22MF X 160V CAP.ELCO.RAD</t>
  </si>
  <si>
    <t>42178</t>
  </si>
  <si>
    <t>22MF X 250V CAP.ELCO.RAD</t>
  </si>
  <si>
    <t>47572</t>
  </si>
  <si>
    <t>49912</t>
  </si>
  <si>
    <t>39361</t>
  </si>
  <si>
    <t>22MF X 250V CAP.ELCO.RAD.105G</t>
  </si>
  <si>
    <t>39407</t>
  </si>
  <si>
    <t>37226</t>
  </si>
  <si>
    <t>22MF X 250V CAP.ELCO.RAD.85GR</t>
  </si>
  <si>
    <t>40231</t>
  </si>
  <si>
    <t>22MF X 25V CAP.ELCO.RAD</t>
  </si>
  <si>
    <t>22121</t>
  </si>
  <si>
    <t>08165</t>
  </si>
  <si>
    <t>15879</t>
  </si>
  <si>
    <t>58959</t>
  </si>
  <si>
    <t>40678</t>
  </si>
  <si>
    <t>22MF X 25V CAP.ELCO.RAD 105G 5X11 *</t>
  </si>
  <si>
    <t>15226</t>
  </si>
  <si>
    <t>22MF X 25V CAP.ELCO.RAD.105G</t>
  </si>
  <si>
    <t>57104</t>
  </si>
  <si>
    <t>22MF X 350V CAP.ELCO.RAD</t>
  </si>
  <si>
    <t>57692</t>
  </si>
  <si>
    <t>52681</t>
  </si>
  <si>
    <t>22MF X 35V CAP.ELCO.RAD</t>
  </si>
  <si>
    <t>46710</t>
  </si>
  <si>
    <t>22MF X 400V CAP.ELCO.RAD</t>
  </si>
  <si>
    <t>49101</t>
  </si>
  <si>
    <t>CHONAX</t>
  </si>
  <si>
    <t>49041</t>
  </si>
  <si>
    <t>51349</t>
  </si>
  <si>
    <t>50016</t>
  </si>
  <si>
    <t>22MF X 400V CAP.ELCO.RAD.105G</t>
  </si>
  <si>
    <t>51303</t>
  </si>
  <si>
    <t>22MF X 450V CAP.ELCO.RAD.</t>
  </si>
  <si>
    <t>55466</t>
  </si>
  <si>
    <t>42164</t>
  </si>
  <si>
    <t>59481</t>
  </si>
  <si>
    <t>59592</t>
  </si>
  <si>
    <t>22MF X 500V CAP.ELCO.RAD</t>
  </si>
  <si>
    <t>55604</t>
  </si>
  <si>
    <t>22MF X 50V CAP.ELCO RAD</t>
  </si>
  <si>
    <t>60403</t>
  </si>
  <si>
    <t>22MF X 50V CAP.ELCO.RAD</t>
  </si>
  <si>
    <t>59588</t>
  </si>
  <si>
    <t>54042</t>
  </si>
  <si>
    <t>05017</t>
  </si>
  <si>
    <t>52540</t>
  </si>
  <si>
    <t>K-CAP</t>
  </si>
  <si>
    <t>06682</t>
  </si>
  <si>
    <t>19218</t>
  </si>
  <si>
    <t>19355</t>
  </si>
  <si>
    <t>52930</t>
  </si>
  <si>
    <t>51218</t>
  </si>
  <si>
    <t>52717</t>
  </si>
  <si>
    <t>22MF X 50V CAP.ELCO.RAD 105G 5X11</t>
  </si>
  <si>
    <t>15296</t>
  </si>
  <si>
    <t>22MF X 50V CAP.ELCO.RAD.105G</t>
  </si>
  <si>
    <t>39411</t>
  </si>
  <si>
    <t>41100</t>
  </si>
  <si>
    <t>24MF X 250V CAP.ELCO.RAD</t>
  </si>
  <si>
    <t>39377</t>
  </si>
  <si>
    <t>41073</t>
  </si>
  <si>
    <t>60828</t>
  </si>
  <si>
    <t>2500MF X 70V CAP.ELCO.SNAPIN</t>
  </si>
  <si>
    <t>58773</t>
  </si>
  <si>
    <t>2700MF X 40V CAP.ELCO.SNAPIN</t>
  </si>
  <si>
    <t>59160</t>
  </si>
  <si>
    <t>270MF X 16V CAP.ELCO.RAD</t>
  </si>
  <si>
    <t>38745</t>
  </si>
  <si>
    <t>270MF X 16V CAP.ELCO.RAD (8X8MM)</t>
  </si>
  <si>
    <t>34521</t>
  </si>
  <si>
    <t>270MF X 400V CAP.ELCO.RAD</t>
  </si>
  <si>
    <t>18875</t>
  </si>
  <si>
    <t>3,3MF X 100V CAP.ELCO.RAD</t>
  </si>
  <si>
    <t>19090</t>
  </si>
  <si>
    <t>3,3MF X 250V CAP.ELCO.RAD</t>
  </si>
  <si>
    <t>MARCON</t>
  </si>
  <si>
    <t>19112</t>
  </si>
  <si>
    <t>55556</t>
  </si>
  <si>
    <t>3,3MF X 25V CAP.ELCO.RAD</t>
  </si>
  <si>
    <t>58318</t>
  </si>
  <si>
    <t>3,3MF X 400V CAP.ELCO.RAD.</t>
  </si>
  <si>
    <t>59613</t>
  </si>
  <si>
    <t>57350</t>
  </si>
  <si>
    <t>09680</t>
  </si>
  <si>
    <t>11571</t>
  </si>
  <si>
    <t>3,3MF X 50V CAP.ELCO RAD</t>
  </si>
  <si>
    <t>43879</t>
  </si>
  <si>
    <t>3,3MF X 50V CAP.ELCO.RAD</t>
  </si>
  <si>
    <t>49110</t>
  </si>
  <si>
    <t>49040</t>
  </si>
  <si>
    <t>55544</t>
  </si>
  <si>
    <t>10634</t>
  </si>
  <si>
    <t>10636</t>
  </si>
  <si>
    <t>3,3MF X 50V CAP.ELCO.RAD MINI</t>
  </si>
  <si>
    <t>04506</t>
  </si>
  <si>
    <t>3,3MF X 63V CAP.ELCO.RAD</t>
  </si>
  <si>
    <t>43126</t>
  </si>
  <si>
    <t>26842</t>
  </si>
  <si>
    <t>35925</t>
  </si>
  <si>
    <t>3300MF X 100V CAP.ELCO.SNAPIN.85G 30X40</t>
  </si>
  <si>
    <t>52936</t>
  </si>
  <si>
    <t>3300MF X 25V CAP.ELCO.RAD</t>
  </si>
  <si>
    <t>CHY</t>
  </si>
  <si>
    <t>20338</t>
  </si>
  <si>
    <t>18979</t>
  </si>
  <si>
    <t>3300MF X 25V CAP.ELCO.RAD.105G</t>
  </si>
  <si>
    <t>07550</t>
  </si>
  <si>
    <t>3300MF X 35V CAP.ELCO.RAD.105G</t>
  </si>
  <si>
    <t>22245</t>
  </si>
  <si>
    <t>3300MF X 50V CAP.ELCO.RAD</t>
  </si>
  <si>
    <t>53681</t>
  </si>
  <si>
    <t>3300MF X 6,3V CAP.ELCO.</t>
  </si>
  <si>
    <t>09490</t>
  </si>
  <si>
    <t>330MF X 16V CAP.ELCO.RAD</t>
  </si>
  <si>
    <t>09552</t>
  </si>
  <si>
    <t>06964</t>
  </si>
  <si>
    <t>06965</t>
  </si>
  <si>
    <t>19156</t>
  </si>
  <si>
    <t>330MF X 200V CAP.ELCO.RAD</t>
  </si>
  <si>
    <t>43120</t>
  </si>
  <si>
    <t>330MF X 250V CAP.ELCO.RAD</t>
  </si>
  <si>
    <t>43121</t>
  </si>
  <si>
    <t>330MF X 25V CAP.ELCO.RAD</t>
  </si>
  <si>
    <t>57052</t>
  </si>
  <si>
    <t>55921</t>
  </si>
  <si>
    <t>03575</t>
  </si>
  <si>
    <t>330MF X 25V CAP.ELCO.RAD.105G</t>
  </si>
  <si>
    <t>22110</t>
  </si>
  <si>
    <t>330MF X 400V CAP.ELCO.RAD</t>
  </si>
  <si>
    <t>21745</t>
  </si>
  <si>
    <t>330MF X 400V CAP.ELCO.SNAPIN 105G</t>
  </si>
  <si>
    <t>00877</t>
  </si>
  <si>
    <t>330MF X 400V CAP.ELCO.SNAPIN 85GR</t>
  </si>
  <si>
    <t>53667</t>
  </si>
  <si>
    <t>330MF X 450V CAP.ELCO.RAD</t>
  </si>
  <si>
    <t>18855</t>
  </si>
  <si>
    <t>330MF X 63V CAP.ELCO.RAD</t>
  </si>
  <si>
    <t>00930</t>
  </si>
  <si>
    <t>33MF X 100V CAP.ELCO.RAD</t>
  </si>
  <si>
    <t>07366</t>
  </si>
  <si>
    <t>33MF X 160V CAP.ELCO.RAD</t>
  </si>
  <si>
    <t>06931</t>
  </si>
  <si>
    <t>33MF X 16V CAP.ELCO.RAD</t>
  </si>
  <si>
    <t>07355</t>
  </si>
  <si>
    <t>08379</t>
  </si>
  <si>
    <t>09527</t>
  </si>
  <si>
    <t>REC</t>
  </si>
  <si>
    <t>06767</t>
  </si>
  <si>
    <t>06742</t>
  </si>
  <si>
    <t>22711</t>
  </si>
  <si>
    <t>33MF X 200V CAP.ELCO.RAD</t>
  </si>
  <si>
    <t>21732</t>
  </si>
  <si>
    <t>33MF X 250V CAP.ELCO.RAD</t>
  </si>
  <si>
    <t>13627</t>
  </si>
  <si>
    <t>33MF X 25V CAP.ELCO.RAD</t>
  </si>
  <si>
    <t>14357</t>
  </si>
  <si>
    <t>33MF X 350V CAP.ELCO.RAD</t>
  </si>
  <si>
    <t>21491</t>
  </si>
  <si>
    <t>33MF X 35V CAP.ELCO.RAD</t>
  </si>
  <si>
    <t>52920</t>
  </si>
  <si>
    <t>25247</t>
  </si>
  <si>
    <t>33MF X 400V CAP.ELCO.RAD</t>
  </si>
  <si>
    <t>60291</t>
  </si>
  <si>
    <t>60310</t>
  </si>
  <si>
    <t>43044</t>
  </si>
  <si>
    <t>52933</t>
  </si>
  <si>
    <t>33MF X 450V CAP.ELCO.RAD</t>
  </si>
  <si>
    <t>10033</t>
  </si>
  <si>
    <t>52988</t>
  </si>
  <si>
    <t>59687</t>
  </si>
  <si>
    <t>33MF X 50V CAP.ELCO.RAD</t>
  </si>
  <si>
    <t>11775</t>
  </si>
  <si>
    <t>33MF X 63V CAP.ELCO.RAD</t>
  </si>
  <si>
    <t>35855</t>
  </si>
  <si>
    <t>390MF X 200V CAP.ELCO.SNAPIN 105G 22X30</t>
  </si>
  <si>
    <t>35857</t>
  </si>
  <si>
    <t>390MF X 250V CAP.ELCO.SNAPIN 105G 30X30</t>
  </si>
  <si>
    <t>51285</t>
  </si>
  <si>
    <t>4,7MF X 100V CAP.ELCO.RAD</t>
  </si>
  <si>
    <t>55600</t>
  </si>
  <si>
    <t>51271</t>
  </si>
  <si>
    <t>43059</t>
  </si>
  <si>
    <t>55703</t>
  </si>
  <si>
    <t>51284</t>
  </si>
  <si>
    <t>42378</t>
  </si>
  <si>
    <t>17263</t>
  </si>
  <si>
    <t>4,7MF X 100V CAP.ELCO.RAD 105G</t>
  </si>
  <si>
    <t>47407</t>
  </si>
  <si>
    <t>4,7MF X 100V CAP.ELCO.RAD 105G 5X11</t>
  </si>
  <si>
    <t>52856</t>
  </si>
  <si>
    <t>15769</t>
  </si>
  <si>
    <t>4,7MF X 100V CAP.ELCO.RAD.85GR</t>
  </si>
  <si>
    <t>03725</t>
  </si>
  <si>
    <t>4,7MF X 100V CAP.ELCO.RAD.B41821</t>
  </si>
  <si>
    <t>21391</t>
  </si>
  <si>
    <t>4,7MF X 25V CAP.ELCO.RAD</t>
  </si>
  <si>
    <t>57046</t>
  </si>
  <si>
    <t>40754</t>
  </si>
  <si>
    <t>43057</t>
  </si>
  <si>
    <t>58238</t>
  </si>
  <si>
    <t>4,7MF X 350V CAP.ELCO.RAD</t>
  </si>
  <si>
    <t>22430</t>
  </si>
  <si>
    <t>58237</t>
  </si>
  <si>
    <t>10172</t>
  </si>
  <si>
    <t>4,7MF X 35V CAP.ELCO.RAD</t>
  </si>
  <si>
    <t>CHUNGHO ELCOM</t>
  </si>
  <si>
    <t>09847</t>
  </si>
  <si>
    <t>43649</t>
  </si>
  <si>
    <t>4,7MF X 400V CAP.ELCO.RAD</t>
  </si>
  <si>
    <t>05290</t>
  </si>
  <si>
    <t>59577</t>
  </si>
  <si>
    <t>57351</t>
  </si>
  <si>
    <t>43731</t>
  </si>
  <si>
    <t>4,7MF X 400V CAP.ELCO.RAD.</t>
  </si>
  <si>
    <t>26344</t>
  </si>
  <si>
    <t>SAMYOUNG</t>
  </si>
  <si>
    <t>40936</t>
  </si>
  <si>
    <t>4,7MF X 400V CAP.ELCO.RAD. 85G</t>
  </si>
  <si>
    <t>00874</t>
  </si>
  <si>
    <t>43804</t>
  </si>
  <si>
    <t>4,7MF X 50V CAP.ELCO.RAD</t>
  </si>
  <si>
    <t>59494</t>
  </si>
  <si>
    <t>47299</t>
  </si>
  <si>
    <t>57066</t>
  </si>
  <si>
    <t>18871</t>
  </si>
  <si>
    <t>56304</t>
  </si>
  <si>
    <t>55166</t>
  </si>
  <si>
    <t>4,7MF X 50V CAP.ELCO.RAD.</t>
  </si>
  <si>
    <t>55554</t>
  </si>
  <si>
    <t>54710</t>
  </si>
  <si>
    <t>19187</t>
  </si>
  <si>
    <t>4,7MF X 50V CAP.ELCO.RAD.105G</t>
  </si>
  <si>
    <t>09728</t>
  </si>
  <si>
    <t>16670</t>
  </si>
  <si>
    <t>55579</t>
  </si>
  <si>
    <t>4,7MF X 50V CAP.ELCO.RAD.MINI</t>
  </si>
  <si>
    <t>19203</t>
  </si>
  <si>
    <t>4,7MF X 63V CAP.ELCO.RAD</t>
  </si>
  <si>
    <t>43053</t>
  </si>
  <si>
    <t>4700MF X 100V CAP.ELCO</t>
  </si>
  <si>
    <t>17199</t>
  </si>
  <si>
    <t>4700MF X 100V CAP.ELCO.SNAPIN</t>
  </si>
  <si>
    <t>59709</t>
  </si>
  <si>
    <t>4700MF X 16V CAP.ELCO.RAD</t>
  </si>
  <si>
    <t>53679</t>
  </si>
  <si>
    <t>4700MF X 35V CAP.ELCO.RAD</t>
  </si>
  <si>
    <t>41085</t>
  </si>
  <si>
    <t>4700MF X 450V CAP.ELCO.C/PARAFUSO</t>
  </si>
  <si>
    <t>56801</t>
  </si>
  <si>
    <t>01084</t>
  </si>
  <si>
    <t>4700MF X 6,3V CAP.ELCO.RAD.105G</t>
  </si>
  <si>
    <t>53582</t>
  </si>
  <si>
    <t>4700MF X 75V CAP.ELCO.SNAPIN</t>
  </si>
  <si>
    <t>02556</t>
  </si>
  <si>
    <t>4700MF X 80V CAP.ELCO.RAD</t>
  </si>
  <si>
    <t>58548</t>
  </si>
  <si>
    <t>470MF X 100V CAP.ELCO.RAD</t>
  </si>
  <si>
    <t>24586</t>
  </si>
  <si>
    <t>07173</t>
  </si>
  <si>
    <t>470MF X 100V CAP.ELCO.RAD 105GR</t>
  </si>
  <si>
    <t>60261</t>
  </si>
  <si>
    <t>470MF X 10V CAP.ELCO.RAD</t>
  </si>
  <si>
    <t>43760</t>
  </si>
  <si>
    <t>43730</t>
  </si>
  <si>
    <t>20069</t>
  </si>
  <si>
    <t>17311</t>
  </si>
  <si>
    <t>13813</t>
  </si>
  <si>
    <t>470MF X 10V CAP.ELCO.RAD.105GR (13X8MM)</t>
  </si>
  <si>
    <t>GHANG</t>
  </si>
  <si>
    <t>60407</t>
  </si>
  <si>
    <t>470MF X 16V CAP.ELCO.RAD</t>
  </si>
  <si>
    <t>11254</t>
  </si>
  <si>
    <t>60404</t>
  </si>
  <si>
    <t>60323</t>
  </si>
  <si>
    <t>49654</t>
  </si>
  <si>
    <t>GENCON</t>
  </si>
  <si>
    <t>59806</t>
  </si>
  <si>
    <t>42169</t>
  </si>
  <si>
    <t>55569</t>
  </si>
  <si>
    <t>49801</t>
  </si>
  <si>
    <t>59070</t>
  </si>
  <si>
    <t>59190</t>
  </si>
  <si>
    <t>59719</t>
  </si>
  <si>
    <t>TWT</t>
  </si>
  <si>
    <t>49829</t>
  </si>
  <si>
    <t>470MF X 200V CAP.ELCO.RAD</t>
  </si>
  <si>
    <t>14884</t>
  </si>
  <si>
    <t>470MF X 200V CAP.ELCO.RAD SNAP IN</t>
  </si>
  <si>
    <t>51220</t>
  </si>
  <si>
    <t>470MF X 25V CAP.ELCO.RAD</t>
  </si>
  <si>
    <t>51226</t>
  </si>
  <si>
    <t>52974</t>
  </si>
  <si>
    <t>52507</t>
  </si>
  <si>
    <t>52712</t>
  </si>
  <si>
    <t>52948</t>
  </si>
  <si>
    <t>42181</t>
  </si>
  <si>
    <t>15780</t>
  </si>
  <si>
    <t>52379</t>
  </si>
  <si>
    <t>52714</t>
  </si>
  <si>
    <t>52950</t>
  </si>
  <si>
    <t>TKS</t>
  </si>
  <si>
    <t>52939</t>
  </si>
  <si>
    <t>46374</t>
  </si>
  <si>
    <t>470MF X 35V CAP.ELCO.RAD</t>
  </si>
  <si>
    <t>13695</t>
  </si>
  <si>
    <t>14532</t>
  </si>
  <si>
    <t>20693</t>
  </si>
  <si>
    <t>470MF X 400V CAP.ELCO.RAD.105G</t>
  </si>
  <si>
    <t>24633</t>
  </si>
  <si>
    <t>470MF X 400V CAP.ELCO.SNAPIN 85GR</t>
  </si>
  <si>
    <t>06755</t>
  </si>
  <si>
    <t>470MF X 450V CAP.ELCO.RAD</t>
  </si>
  <si>
    <t>56834</t>
  </si>
  <si>
    <t>470MF X 500V CAP.ELCO.SNAPIN</t>
  </si>
  <si>
    <t>53121</t>
  </si>
  <si>
    <t>470MF X 50V CAP.ELCO.RAD</t>
  </si>
  <si>
    <t>57275</t>
  </si>
  <si>
    <t>24955</t>
  </si>
  <si>
    <t>47MF X 100V CAP.ELCO.BIPOLAR</t>
  </si>
  <si>
    <t>18867</t>
  </si>
  <si>
    <t>47MF X 100V CAP.ELCO.RAD</t>
  </si>
  <si>
    <t>60300</t>
  </si>
  <si>
    <t>20635</t>
  </si>
  <si>
    <t>47MF X 100V CAP.ELCO.RAD.105G</t>
  </si>
  <si>
    <t>12566</t>
  </si>
  <si>
    <t>47MF X 10V CAP.ELCO.RAD</t>
  </si>
  <si>
    <t>10382</t>
  </si>
  <si>
    <t>47MF X 160V CAP.ELCO.RAD</t>
  </si>
  <si>
    <t>07324</t>
  </si>
  <si>
    <t>47MF X 16V CAP.ELCO.RAD</t>
  </si>
  <si>
    <t>03650</t>
  </si>
  <si>
    <t>12715</t>
  </si>
  <si>
    <t>14824</t>
  </si>
  <si>
    <t>09846</t>
  </si>
  <si>
    <t>16140</t>
  </si>
  <si>
    <t>43070</t>
  </si>
  <si>
    <t>47MF X 250V CAP.ELCO.RAD</t>
  </si>
  <si>
    <t>43116</t>
  </si>
  <si>
    <t>41110</t>
  </si>
  <si>
    <t>57279</t>
  </si>
  <si>
    <t>19434</t>
  </si>
  <si>
    <t>19441</t>
  </si>
  <si>
    <t>47MF X 25V CAP.ELCO.RAD</t>
  </si>
  <si>
    <t>46980</t>
  </si>
  <si>
    <t>15057</t>
  </si>
  <si>
    <t>46981</t>
  </si>
  <si>
    <t>49100</t>
  </si>
  <si>
    <t>HONGFA</t>
  </si>
  <si>
    <t>57042</t>
  </si>
  <si>
    <t>45660</t>
  </si>
  <si>
    <t>47MF X 25V CAP.ELCO.RAD. 105G</t>
  </si>
  <si>
    <t>16298</t>
  </si>
  <si>
    <t>47MF X 25V CAP.ELCO.RAD.105G</t>
  </si>
  <si>
    <t>45661</t>
  </si>
  <si>
    <t>45063</t>
  </si>
  <si>
    <t>16426</t>
  </si>
  <si>
    <t>47MF X 35V CAP.ELCO.RAD</t>
  </si>
  <si>
    <t>55557</t>
  </si>
  <si>
    <t>19066</t>
  </si>
  <si>
    <t>28243</t>
  </si>
  <si>
    <t>08428</t>
  </si>
  <si>
    <t>07948</t>
  </si>
  <si>
    <t>47MF X 35V CAP.ELCO.RAD 105G</t>
  </si>
  <si>
    <t>53702</t>
  </si>
  <si>
    <t>47MF X 400V CAP.ELCO</t>
  </si>
  <si>
    <t>40708</t>
  </si>
  <si>
    <t>47MF X 400V CAP.ELCO.RAD</t>
  </si>
  <si>
    <t>35193</t>
  </si>
  <si>
    <t>DELCON</t>
  </si>
  <si>
    <t>44868</t>
  </si>
  <si>
    <t>15859</t>
  </si>
  <si>
    <t>47MF X 400V CAP.ELCO.RAD.</t>
  </si>
  <si>
    <t>52308</t>
  </si>
  <si>
    <t>47MF X 450V CAP.ELCO.RAD</t>
  </si>
  <si>
    <t>57704</t>
  </si>
  <si>
    <t>19231</t>
  </si>
  <si>
    <t>47MF X 50V CAP.ELCO.RAD</t>
  </si>
  <si>
    <t>15292</t>
  </si>
  <si>
    <t>58234</t>
  </si>
  <si>
    <t>60405</t>
  </si>
  <si>
    <t>47MF X 50V CAP.ELCO.RAD.</t>
  </si>
  <si>
    <t>50266</t>
  </si>
  <si>
    <t>49825</t>
  </si>
  <si>
    <t>55470</t>
  </si>
  <si>
    <t>49138</t>
  </si>
  <si>
    <t>57173</t>
  </si>
  <si>
    <t>49823</t>
  </si>
  <si>
    <t>39424</t>
  </si>
  <si>
    <t>49821</t>
  </si>
  <si>
    <t>55571</t>
  </si>
  <si>
    <t>YIHCON</t>
  </si>
  <si>
    <t>07793</t>
  </si>
  <si>
    <t>47MF X 50V CAP.ELCO.RAD.105G</t>
  </si>
  <si>
    <t>07094</t>
  </si>
  <si>
    <t>47MF X 63V CAP.ELCO.AXIAL</t>
  </si>
  <si>
    <t>58235</t>
  </si>
  <si>
    <t>53627</t>
  </si>
  <si>
    <t>47MF X 63V CAP.ELCO.RAD</t>
  </si>
  <si>
    <t>12040</t>
  </si>
  <si>
    <t>53628</t>
  </si>
  <si>
    <t>43099</t>
  </si>
  <si>
    <t>5600MF X 350V CAP.ELCO.RAD</t>
  </si>
  <si>
    <t>43125</t>
  </si>
  <si>
    <t>5600MF X 80V CAP.ELCO.RAD</t>
  </si>
  <si>
    <t>33116</t>
  </si>
  <si>
    <t>560MF X 450V CAP.ELCO.RAD</t>
  </si>
  <si>
    <t>59157</t>
  </si>
  <si>
    <t>560MF X 6,3V CAP.ELCO RAD</t>
  </si>
  <si>
    <t>43088</t>
  </si>
  <si>
    <t>6,8MF X 100V CAP.ELCO.RAD</t>
  </si>
  <si>
    <t>37729</t>
  </si>
  <si>
    <t>6,8MF X 400V CAP.ELCO.RAD.105G</t>
  </si>
  <si>
    <t>59593</t>
  </si>
  <si>
    <t>6,8MF X 450V CAP.ELCO.RAD</t>
  </si>
  <si>
    <t>52922</t>
  </si>
  <si>
    <t>6,8MF X 50V CAP.ELCO.RAD</t>
  </si>
  <si>
    <t>19175</t>
  </si>
  <si>
    <t>43115</t>
  </si>
  <si>
    <t>6,8MF X 63V CAP.ELCO.RAD</t>
  </si>
  <si>
    <t>43111</t>
  </si>
  <si>
    <t>6800MF X 6,3V CAP.ELCO.RAD</t>
  </si>
  <si>
    <t>25706</t>
  </si>
  <si>
    <t>6800MF X 63V CAP.ELCO,SNAPIN</t>
  </si>
  <si>
    <t>43642</t>
  </si>
  <si>
    <t>680MF X 10V CAP.ELCO.RAD.</t>
  </si>
  <si>
    <t>WT</t>
  </si>
  <si>
    <t>07713</t>
  </si>
  <si>
    <t>680MF X 10V CAP.ELCO.RAD.105G</t>
  </si>
  <si>
    <t>LTEC</t>
  </si>
  <si>
    <t>50267</t>
  </si>
  <si>
    <t>680MF X 160V CAP.ELCO.RAD.</t>
  </si>
  <si>
    <t>31919</t>
  </si>
  <si>
    <t>680MF X 16V CAP.ELCO.RAD</t>
  </si>
  <si>
    <t>43646</t>
  </si>
  <si>
    <t>680MF X 16V CAP.ELCO.RAD.</t>
  </si>
  <si>
    <t>43644</t>
  </si>
  <si>
    <t>43089</t>
  </si>
  <si>
    <t>680MF X 250V CAP.ELCO.RAD</t>
  </si>
  <si>
    <t>52696</t>
  </si>
  <si>
    <t>680MF X 25V CAP.ELCO.RAD</t>
  </si>
  <si>
    <t>32694</t>
  </si>
  <si>
    <t>680MF X 450V CAP.ELCO.RAD</t>
  </si>
  <si>
    <t>56852</t>
  </si>
  <si>
    <t>680MF X 450V CAP.ELCO.SNAPIN</t>
  </si>
  <si>
    <t>09692</t>
  </si>
  <si>
    <t>680MF X 80V CAP.ELCO.RAD.105G</t>
  </si>
  <si>
    <t>06680</t>
  </si>
  <si>
    <t>68MF X 100V CAP.ELCO.RAD 105G</t>
  </si>
  <si>
    <t>51173</t>
  </si>
  <si>
    <t>68MF X 250V CAP.ELCO.RAD</t>
  </si>
  <si>
    <t>53809</t>
  </si>
  <si>
    <t>52986</t>
  </si>
  <si>
    <t>68MF X 400V CAP.ELCO.RAD</t>
  </si>
  <si>
    <t>45075</t>
  </si>
  <si>
    <t>52499</t>
  </si>
  <si>
    <t>52678</t>
  </si>
  <si>
    <t>22247</t>
  </si>
  <si>
    <t>68MF X 400V CAP.ELCO.RAD 105GR (18X26MM)</t>
  </si>
  <si>
    <t>TIANCHEN</t>
  </si>
  <si>
    <t>39560</t>
  </si>
  <si>
    <t>68MF X 400V CAP.ELCO.RAD.105G</t>
  </si>
  <si>
    <t>42151</t>
  </si>
  <si>
    <t>68MF X 450V CAP.ELCO.RAD</t>
  </si>
  <si>
    <t>35856</t>
  </si>
  <si>
    <t>800MF X 200V CAP.ELCO.SNAPIN 105G 30X30</t>
  </si>
  <si>
    <t>59158</t>
  </si>
  <si>
    <t>820MF X 2,5V CAP.ELCO.RAD.</t>
  </si>
  <si>
    <t>43809</t>
  </si>
  <si>
    <t>820MF X 350V CAP.ELCO.RAD</t>
  </si>
  <si>
    <t>24617</t>
  </si>
  <si>
    <t>820MF X 6,3V CAP.ELCO.RAD.</t>
  </si>
  <si>
    <t>25934</t>
  </si>
  <si>
    <t>82MF X 400V CAP.ELCO.RAD</t>
  </si>
  <si>
    <t>52960</t>
  </si>
  <si>
    <t>60153</t>
  </si>
  <si>
    <t>Capacitor Eletrolítico SMD</t>
  </si>
  <si>
    <t>60297</t>
  </si>
  <si>
    <t>1000MF X 10V CAP.ELCO.SMD</t>
  </si>
  <si>
    <t>60184</t>
  </si>
  <si>
    <t>60443</t>
  </si>
  <si>
    <t>1000MF X 6,3V CAP.ELCO.SMD</t>
  </si>
  <si>
    <t>57271</t>
  </si>
  <si>
    <t>1000MF X 6,3V CAP.ELCO.SMD 8X10,5MM</t>
  </si>
  <si>
    <t>23945</t>
  </si>
  <si>
    <t>100MF X 100V CAP.ELCO.SMD</t>
  </si>
  <si>
    <t>51772</t>
  </si>
  <si>
    <t>100MF X 10V CAP.ELCO.SMD</t>
  </si>
  <si>
    <t>59922</t>
  </si>
  <si>
    <t>60328</t>
  </si>
  <si>
    <t>100MF X 16V CAP.ELCO.SMD</t>
  </si>
  <si>
    <t>42011</t>
  </si>
  <si>
    <t>54468</t>
  </si>
  <si>
    <t>50294</t>
  </si>
  <si>
    <t>54043</t>
  </si>
  <si>
    <t>52343</t>
  </si>
  <si>
    <t>60284</t>
  </si>
  <si>
    <t>100MF X 25V CAP.ELCO.SMD</t>
  </si>
  <si>
    <t>57554</t>
  </si>
  <si>
    <t>HONOR</t>
  </si>
  <si>
    <t>40897</t>
  </si>
  <si>
    <t>28245</t>
  </si>
  <si>
    <t>59526</t>
  </si>
  <si>
    <t>35560</t>
  </si>
  <si>
    <t>100MF X 35V CAP.ELCO.SMD</t>
  </si>
  <si>
    <t>58272</t>
  </si>
  <si>
    <t>57287</t>
  </si>
  <si>
    <t>56160</t>
  </si>
  <si>
    <t>100MF X 50V CAP.ELCO.SMD</t>
  </si>
  <si>
    <t>50039</t>
  </si>
  <si>
    <t>48986</t>
  </si>
  <si>
    <t>100MF X 50V CAP.ELCO.SMD 10X10,2MM</t>
  </si>
  <si>
    <t>40899</t>
  </si>
  <si>
    <t>100MF X 6,3V CAP.ELCO.SMD</t>
  </si>
  <si>
    <t>40900</t>
  </si>
  <si>
    <t>60426</t>
  </si>
  <si>
    <t>43106</t>
  </si>
  <si>
    <t>09333</t>
  </si>
  <si>
    <t>10MF X 100V CAP.ELCO.SMD 105GR</t>
  </si>
  <si>
    <t>JB</t>
  </si>
  <si>
    <t>51729</t>
  </si>
  <si>
    <t>10MF X 16V CAP.ELCO. SMD</t>
  </si>
  <si>
    <t>57367</t>
  </si>
  <si>
    <t>10MF X 16V CAP.ELCO.SMD</t>
  </si>
  <si>
    <t>51770</t>
  </si>
  <si>
    <t>60294</t>
  </si>
  <si>
    <t>54062</t>
  </si>
  <si>
    <t>54063</t>
  </si>
  <si>
    <t>48988</t>
  </si>
  <si>
    <t>10MF X 16V CAP.ELCO.SMD 4X5.5MM</t>
  </si>
  <si>
    <t>54190</t>
  </si>
  <si>
    <t>10MF X 35V CAP.ELCO.SMD</t>
  </si>
  <si>
    <t>60301</t>
  </si>
  <si>
    <t>60517</t>
  </si>
  <si>
    <t>10MF X 50V CAP.ELCO.SMD</t>
  </si>
  <si>
    <t>09314</t>
  </si>
  <si>
    <t>10MF X 50V CAP.ELCO.SMD 105GR</t>
  </si>
  <si>
    <t>48985</t>
  </si>
  <si>
    <t>10MF X 50V CAP.ELCO.SMD 6,3X5,4MM</t>
  </si>
  <si>
    <t>43107</t>
  </si>
  <si>
    <t>10MF X 6,3V CAP.ELCO.SMD</t>
  </si>
  <si>
    <t>56096</t>
  </si>
  <si>
    <t>1500MF X 6,3V CAP.ELCO.SMD</t>
  </si>
  <si>
    <t>40903</t>
  </si>
  <si>
    <t>150MF X 10V CAP.ELCO.SMD</t>
  </si>
  <si>
    <t>00639</t>
  </si>
  <si>
    <t>53461</t>
  </si>
  <si>
    <t>150MF X 50V CAP.ELCO.SMD</t>
  </si>
  <si>
    <t>09404</t>
  </si>
  <si>
    <t>150MF X 6,3V CAP.ELCO.SMD 105GR</t>
  </si>
  <si>
    <t>47291</t>
  </si>
  <si>
    <t>1MF X 10V CAP.ELCO.SMD</t>
  </si>
  <si>
    <t>31559</t>
  </si>
  <si>
    <t>1MF X 50V CAP.ELCO.SMD</t>
  </si>
  <si>
    <t>59491</t>
  </si>
  <si>
    <t>48987</t>
  </si>
  <si>
    <t>1MF X 50V CAP.ELCO.SMD 4X5,4MM</t>
  </si>
  <si>
    <t>TAITRON</t>
  </si>
  <si>
    <t>00106</t>
  </si>
  <si>
    <t>1MF X 50V CAP.ELCO.SMD 4X5,5</t>
  </si>
  <si>
    <t>60248</t>
  </si>
  <si>
    <t>1MF X 50V CAP.ELCO.SMD 4X5MM</t>
  </si>
  <si>
    <t>09304</t>
  </si>
  <si>
    <t>2,2MF X 100V CAP.ELCO.SMD 105GR</t>
  </si>
  <si>
    <t>19118</t>
  </si>
  <si>
    <t>2,2MF X 50V CAP.ELCO.SMD 105GR</t>
  </si>
  <si>
    <t>60183</t>
  </si>
  <si>
    <t>220MF X 10V CAP.ELCO.SMD</t>
  </si>
  <si>
    <t>52332</t>
  </si>
  <si>
    <t>36562</t>
  </si>
  <si>
    <t>220MF X 25V CAP.ELCO.SMD</t>
  </si>
  <si>
    <t>48302</t>
  </si>
  <si>
    <t>220MF X 2V CAP.ELCO SMD</t>
  </si>
  <si>
    <t>58273</t>
  </si>
  <si>
    <t>220MF X 35V CAP.ELCO.SMD</t>
  </si>
  <si>
    <t>60259</t>
  </si>
  <si>
    <t>48253</t>
  </si>
  <si>
    <t>220MF X 6,3V CAP.ELCO.SMD</t>
  </si>
  <si>
    <t>47297</t>
  </si>
  <si>
    <t>40566</t>
  </si>
  <si>
    <t>22MF X 10V CAP.ELCO.SMD</t>
  </si>
  <si>
    <t>46761</t>
  </si>
  <si>
    <t>22MF X 16V CAP.ELCO.SMD</t>
  </si>
  <si>
    <t>60279</t>
  </si>
  <si>
    <t>43110</t>
  </si>
  <si>
    <t>60329</t>
  </si>
  <si>
    <t>60250</t>
  </si>
  <si>
    <t>09340</t>
  </si>
  <si>
    <t>22MF X 16V CAP.ELCO.SMD 105GR</t>
  </si>
  <si>
    <t>26522</t>
  </si>
  <si>
    <t>22MF X 35V CAP.ELCO.SMD 105GR N VERDER</t>
  </si>
  <si>
    <t>43112</t>
  </si>
  <si>
    <t>22MF X 6,3V CAP.ELCO.SMD</t>
  </si>
  <si>
    <t>43113</t>
  </si>
  <si>
    <t>38391</t>
  </si>
  <si>
    <t>330MF X 16V CAP.ELCO SMD</t>
  </si>
  <si>
    <t>55976</t>
  </si>
  <si>
    <t>330MF X 25V CAP.ELCO.SMD</t>
  </si>
  <si>
    <t>55975</t>
  </si>
  <si>
    <t>330MF X 50V CAP.ELCO.SMD</t>
  </si>
  <si>
    <t>39885</t>
  </si>
  <si>
    <t>330MF X 6,3V CAP.ELCO.SMD</t>
  </si>
  <si>
    <t>46752</t>
  </si>
  <si>
    <t>10879</t>
  </si>
  <si>
    <t>45555</t>
  </si>
  <si>
    <t>09334</t>
  </si>
  <si>
    <t>330MF X 6,3V CAP.ELCO.SMD 105GR</t>
  </si>
  <si>
    <t>16780</t>
  </si>
  <si>
    <t>4,7MF X 100V CAP.ELCO.SMD</t>
  </si>
  <si>
    <t>09323</t>
  </si>
  <si>
    <t>4,7MF X 100V CAP.ELCO.SMD 105GR</t>
  </si>
  <si>
    <t>16319</t>
  </si>
  <si>
    <t>4,7MF X 25V CAP.ELCO.SMD</t>
  </si>
  <si>
    <t>42097</t>
  </si>
  <si>
    <t>4,7MF X 35V CAP.ELCO SMD</t>
  </si>
  <si>
    <t>08418</t>
  </si>
  <si>
    <t>4,7MF X 35V CAP.ELCO.SMD</t>
  </si>
  <si>
    <t>50292</t>
  </si>
  <si>
    <t>51778</t>
  </si>
  <si>
    <t>4,7MF X 50V CAP.ELCO.SMD</t>
  </si>
  <si>
    <t>36213</t>
  </si>
  <si>
    <t>60299</t>
  </si>
  <si>
    <t>470MF X 10V CAP.ELCO.SMD</t>
  </si>
  <si>
    <t>56154</t>
  </si>
  <si>
    <t>60282</t>
  </si>
  <si>
    <t>50038</t>
  </si>
  <si>
    <t>470MF X 6,3V CAP.ELCO.SMD</t>
  </si>
  <si>
    <t>47043</t>
  </si>
  <si>
    <t>09405</t>
  </si>
  <si>
    <t>470MF X 6,3V CAP.ELCO.SMD 105GR</t>
  </si>
  <si>
    <t>50293</t>
  </si>
  <si>
    <t>47MF X 10V CAP.ELCO.SMD</t>
  </si>
  <si>
    <t>51906</t>
  </si>
  <si>
    <t>47MF X 16V CAP.ELCO.SMD</t>
  </si>
  <si>
    <t>43108</t>
  </si>
  <si>
    <t>45556</t>
  </si>
  <si>
    <t>47MF X 25V CAP.ELCO.SMD</t>
  </si>
  <si>
    <t>60425</t>
  </si>
  <si>
    <t>47MF X 35V CAP.ELCO.SMD</t>
  </si>
  <si>
    <t>36955</t>
  </si>
  <si>
    <t>60655</t>
  </si>
  <si>
    <t>47MF X 50V CAP.ELCO.SMD</t>
  </si>
  <si>
    <t>49618</t>
  </si>
  <si>
    <t>47MF X 50V CAP.ELCO.SMD 6,3X7,7MM*</t>
  </si>
  <si>
    <t>59916</t>
  </si>
  <si>
    <t>47MF X 50V CAP.ELCO.SMD 8X10,2MM</t>
  </si>
  <si>
    <t>52342</t>
  </si>
  <si>
    <t>47MF X 6,3V CAP.ELCO.SMD</t>
  </si>
  <si>
    <t>52265</t>
  </si>
  <si>
    <t>12620</t>
  </si>
  <si>
    <t>47MF X 63V CAP.ELCO.SMD</t>
  </si>
  <si>
    <t>47295</t>
  </si>
  <si>
    <t>68MF X 16V CAP.ELCO.SMD</t>
  </si>
  <si>
    <t>Capacitor de Partida</t>
  </si>
  <si>
    <t>60280</t>
  </si>
  <si>
    <t>42369</t>
  </si>
  <si>
    <t>15MF X 450V CAP.PARTIDA</t>
  </si>
  <si>
    <t>SAMTECH</t>
  </si>
  <si>
    <t>56102</t>
  </si>
  <si>
    <t>20MF X 440VAC CAP.PARTIDA</t>
  </si>
  <si>
    <t>IPC</t>
  </si>
  <si>
    <t>47438</t>
  </si>
  <si>
    <t>20MF X 450V CAP.PARTIDA</t>
  </si>
  <si>
    <t>42363</t>
  </si>
  <si>
    <t>25MF X 400V CAP.PARTIDA</t>
  </si>
  <si>
    <t>42708</t>
  </si>
  <si>
    <t>25MF X 450V CAP.PARTIDA</t>
  </si>
  <si>
    <t>42365</t>
  </si>
  <si>
    <t>30MF X 400V CAP.PARTIDA</t>
  </si>
  <si>
    <t>47437</t>
  </si>
  <si>
    <t>30MF X 450V CAP.PARTIDA</t>
  </si>
  <si>
    <t>42366</t>
  </si>
  <si>
    <t>35MF X 400V CAP.PARTIDA</t>
  </si>
  <si>
    <t>42367</t>
  </si>
  <si>
    <t>50MF X 400V CAP.PARTIDA</t>
  </si>
  <si>
    <t>42710</t>
  </si>
  <si>
    <t>50MF X 450V CAP.PARTIDA</t>
  </si>
  <si>
    <t>53579</t>
  </si>
  <si>
    <t>50MF X 640V CAP.PARTIDA</t>
  </si>
  <si>
    <t>47436</t>
  </si>
  <si>
    <t>5MF X 450V CAP.PARTIDA</t>
  </si>
  <si>
    <t>42368</t>
  </si>
  <si>
    <t>60MF X 450V CAP.PARTIDA</t>
  </si>
  <si>
    <t>Capacitor Poliester/Polipropileno</t>
  </si>
  <si>
    <t>59541</t>
  </si>
  <si>
    <t>0,47MF X 400V CAP.POL.MET</t>
  </si>
  <si>
    <t>00987</t>
  </si>
  <si>
    <t>1,5MF X 250V CAP.POL.MET</t>
  </si>
  <si>
    <t>39337</t>
  </si>
  <si>
    <t>1,5MF X 300V CAP.POL.MET B 32592</t>
  </si>
  <si>
    <t>39764</t>
  </si>
  <si>
    <t>100K X 100V CAP. POL.MET</t>
  </si>
  <si>
    <t>MYLAR</t>
  </si>
  <si>
    <t>39359</t>
  </si>
  <si>
    <t>100K X 100V CAP.POL.MET</t>
  </si>
  <si>
    <t>CBB</t>
  </si>
  <si>
    <t>60289</t>
  </si>
  <si>
    <t>54508</t>
  </si>
  <si>
    <t>49451</t>
  </si>
  <si>
    <t>57059</t>
  </si>
  <si>
    <t>54501</t>
  </si>
  <si>
    <t>04282</t>
  </si>
  <si>
    <t>16942</t>
  </si>
  <si>
    <t>47375</t>
  </si>
  <si>
    <t>39552</t>
  </si>
  <si>
    <t>100K X 100V CAP.POL.MET.</t>
  </si>
  <si>
    <t>47578</t>
  </si>
  <si>
    <t>08288</t>
  </si>
  <si>
    <t>100K X 100V CAP.POL.MKT</t>
  </si>
  <si>
    <t>51189</t>
  </si>
  <si>
    <t>100K X 250V CAP.POL.MET</t>
  </si>
  <si>
    <t>51186</t>
  </si>
  <si>
    <t>49401</t>
  </si>
  <si>
    <t>51180</t>
  </si>
  <si>
    <t>51262</t>
  </si>
  <si>
    <t>49404</t>
  </si>
  <si>
    <t>09573</t>
  </si>
  <si>
    <t>07182</t>
  </si>
  <si>
    <t>100K X 250V CAP.POL.SUPRESSOR</t>
  </si>
  <si>
    <t>52947</t>
  </si>
  <si>
    <t>100K X 275V CAP.POL.MET.X2</t>
  </si>
  <si>
    <t>CARLI</t>
  </si>
  <si>
    <t>55473</t>
  </si>
  <si>
    <t>25254</t>
  </si>
  <si>
    <t>100K X 305V CAP. SUPRESSOR X2</t>
  </si>
  <si>
    <t>35853</t>
  </si>
  <si>
    <t>100K X 305VAC CAP.SUPRESSOR MKPX2</t>
  </si>
  <si>
    <t>57189</t>
  </si>
  <si>
    <t>100K X 310V CAP.POLIPROPILENO</t>
  </si>
  <si>
    <t>WEIDY</t>
  </si>
  <si>
    <t>58961</t>
  </si>
  <si>
    <t>100K X 310V CAP.SUPR.X2</t>
  </si>
  <si>
    <t>60377</t>
  </si>
  <si>
    <t>100K X 400V CAP.POL</t>
  </si>
  <si>
    <t>45809</t>
  </si>
  <si>
    <t>100K X 400V CAP.POL.CL11</t>
  </si>
  <si>
    <t>57286</t>
  </si>
  <si>
    <t>100K X 400V CAP.POL.MET</t>
  </si>
  <si>
    <t>57256</t>
  </si>
  <si>
    <t>53703</t>
  </si>
  <si>
    <t>55744</t>
  </si>
  <si>
    <t>43055</t>
  </si>
  <si>
    <t>55472</t>
  </si>
  <si>
    <t>100K X 630V CAP.POL.MET</t>
  </si>
  <si>
    <t>02239</t>
  </si>
  <si>
    <t>45825</t>
  </si>
  <si>
    <t>100K X 63V CAP.POL.MET</t>
  </si>
  <si>
    <t>22924</t>
  </si>
  <si>
    <t>51350</t>
  </si>
  <si>
    <t>10K X 1000V CAP.POL.MET</t>
  </si>
  <si>
    <t>51193</t>
  </si>
  <si>
    <t>51194</t>
  </si>
  <si>
    <t>51196</t>
  </si>
  <si>
    <t>57102</t>
  </si>
  <si>
    <t>52378</t>
  </si>
  <si>
    <t>10K X 100V CAP POL MET</t>
  </si>
  <si>
    <t>45055</t>
  </si>
  <si>
    <t>10K X 100V CAP.POL.MET</t>
  </si>
  <si>
    <t>23713</t>
  </si>
  <si>
    <t>10K X 100V CAP.POL.MET 5%</t>
  </si>
  <si>
    <t>51181</t>
  </si>
  <si>
    <t>10K X 100V CAP.POL.MET.</t>
  </si>
  <si>
    <t>51182</t>
  </si>
  <si>
    <t>46539</t>
  </si>
  <si>
    <t>49450</t>
  </si>
  <si>
    <t>16113</t>
  </si>
  <si>
    <t>51215</t>
  </si>
  <si>
    <t>10K X 1200V CAP. POL. MET</t>
  </si>
  <si>
    <t>39437</t>
  </si>
  <si>
    <t>51170</t>
  </si>
  <si>
    <t>10K X 1250V CAP.POL.MET</t>
  </si>
  <si>
    <t>51227</t>
  </si>
  <si>
    <t>51347</t>
  </si>
  <si>
    <t>51268</t>
  </si>
  <si>
    <t>51228</t>
  </si>
  <si>
    <t>57215</t>
  </si>
  <si>
    <t>00130</t>
  </si>
  <si>
    <t>10K X 1250V CAP.POLIPROPILENO</t>
  </si>
  <si>
    <t>51190</t>
  </si>
  <si>
    <t>10K X 1600V CAP.POL.MET</t>
  </si>
  <si>
    <t>51353</t>
  </si>
  <si>
    <t>57097</t>
  </si>
  <si>
    <t>16847</t>
  </si>
  <si>
    <t>10K X 1600V CAP.POLIPROPILENO</t>
  </si>
  <si>
    <t>57910</t>
  </si>
  <si>
    <t>10K X 250V CAP.POL.MET</t>
  </si>
  <si>
    <t>47293</t>
  </si>
  <si>
    <t>43123</t>
  </si>
  <si>
    <t>10K X 250V CAP.SUPRESSOR X3</t>
  </si>
  <si>
    <t>25890</t>
  </si>
  <si>
    <t>10K X 305V CAP.POL.MET</t>
  </si>
  <si>
    <t>44731</t>
  </si>
  <si>
    <t>10K X 400V CAP.POL.MET</t>
  </si>
  <si>
    <t>45823</t>
  </si>
  <si>
    <t>47400</t>
  </si>
  <si>
    <t>57255</t>
  </si>
  <si>
    <t>PILKOR</t>
  </si>
  <si>
    <t>43066</t>
  </si>
  <si>
    <t>41189</t>
  </si>
  <si>
    <t>20313</t>
  </si>
  <si>
    <t>10K X 400V CAP.POL.MET.</t>
  </si>
  <si>
    <t>39385</t>
  </si>
  <si>
    <t>10K X 400V CAP.POLIPROPILENO</t>
  </si>
  <si>
    <t>39386</t>
  </si>
  <si>
    <t>10K X 630V CAP.POL.MET</t>
  </si>
  <si>
    <t>18820</t>
  </si>
  <si>
    <t>60236</t>
  </si>
  <si>
    <t>39429</t>
  </si>
  <si>
    <t>10K X 630V CAP.POL.MET.</t>
  </si>
  <si>
    <t>39387</t>
  </si>
  <si>
    <t>45810</t>
  </si>
  <si>
    <t>10K X 63V CAP.POL.MET</t>
  </si>
  <si>
    <t>44887</t>
  </si>
  <si>
    <t>55606</t>
  </si>
  <si>
    <t>51307</t>
  </si>
  <si>
    <t>46693</t>
  </si>
  <si>
    <t>10MF X 400V CAP.POLIPROPILENO</t>
  </si>
  <si>
    <t>57693</t>
  </si>
  <si>
    <t>11MF X 250V CAP.POLIPROPILENO</t>
  </si>
  <si>
    <t>51269</t>
  </si>
  <si>
    <t>13K X 1200V CAP.POL.MET</t>
  </si>
  <si>
    <t>55760</t>
  </si>
  <si>
    <t>150K X 100V CAP.POL.MET</t>
  </si>
  <si>
    <t>13748</t>
  </si>
  <si>
    <t>HWANAM</t>
  </si>
  <si>
    <t>60156</t>
  </si>
  <si>
    <t>150K X 250V CAP.POL.MET</t>
  </si>
  <si>
    <t>60157</t>
  </si>
  <si>
    <t>41108</t>
  </si>
  <si>
    <t>17204</t>
  </si>
  <si>
    <t>10553</t>
  </si>
  <si>
    <t>150K X 305V CAP.SUPRESSOR X2</t>
  </si>
  <si>
    <t>41104</t>
  </si>
  <si>
    <t>150K X 400V CAP.POL.MET</t>
  </si>
  <si>
    <t>00537</t>
  </si>
  <si>
    <t>15534</t>
  </si>
  <si>
    <t>150K X 400V CAP.POL.MET.</t>
  </si>
  <si>
    <t>47419</t>
  </si>
  <si>
    <t>09622</t>
  </si>
  <si>
    <t>150K X 63V CAP.POL.MET</t>
  </si>
  <si>
    <t>51168</t>
  </si>
  <si>
    <t>15K X 1000V CAP.POL.MET</t>
  </si>
  <si>
    <t>60193</t>
  </si>
  <si>
    <t>15K X 100V CAP.POL.MET.</t>
  </si>
  <si>
    <t>47318</t>
  </si>
  <si>
    <t>47323</t>
  </si>
  <si>
    <t>43083</t>
  </si>
  <si>
    <t>15356</t>
  </si>
  <si>
    <t>51276</t>
  </si>
  <si>
    <t>15K X 1200V CAP.POL.MET</t>
  </si>
  <si>
    <t>60192</t>
  </si>
  <si>
    <t>15K X 1200V CAP.POL.MET.</t>
  </si>
  <si>
    <t>41175</t>
  </si>
  <si>
    <t>15K X 1600V CAP.POL.MET</t>
  </si>
  <si>
    <t>10874</t>
  </si>
  <si>
    <t>39622</t>
  </si>
  <si>
    <t>10774</t>
  </si>
  <si>
    <t>15K X 400V CAP.POL.MET</t>
  </si>
  <si>
    <t>46680</t>
  </si>
  <si>
    <t>47411</t>
  </si>
  <si>
    <t>41129</t>
  </si>
  <si>
    <t>15K X 630V CAP.POL.MET</t>
  </si>
  <si>
    <t>10789</t>
  </si>
  <si>
    <t>43067</t>
  </si>
  <si>
    <t>15K X 800V CAP.POL.MET</t>
  </si>
  <si>
    <t>14047</t>
  </si>
  <si>
    <t>180K X 100V CAP.POL.MET</t>
  </si>
  <si>
    <t>43100</t>
  </si>
  <si>
    <t>180K X 400V CAP.POL.MET</t>
  </si>
  <si>
    <t>47922</t>
  </si>
  <si>
    <t>180K X 63V CAP.POL.MET</t>
  </si>
  <si>
    <t>43065</t>
  </si>
  <si>
    <t>18K X 100V CAP.PO.MET</t>
  </si>
  <si>
    <t>43056</t>
  </si>
  <si>
    <t>18K X 100V CAP.POL.MET.</t>
  </si>
  <si>
    <t>11807</t>
  </si>
  <si>
    <t>18K X 250V CAP.POL.MET.</t>
  </si>
  <si>
    <t>03798</t>
  </si>
  <si>
    <t>18K X 250V CAP.POL.MET.B32529 5%</t>
  </si>
  <si>
    <t>26022</t>
  </si>
  <si>
    <t>18K X 400V CAP.POL.MET</t>
  </si>
  <si>
    <t>14054</t>
  </si>
  <si>
    <t>18K X 63V CAP.POL.MET.</t>
  </si>
  <si>
    <t>39221</t>
  </si>
  <si>
    <t>1K X 100V CAP.POL.MET.</t>
  </si>
  <si>
    <t>49405</t>
  </si>
  <si>
    <t>47398</t>
  </si>
  <si>
    <t>47399</t>
  </si>
  <si>
    <t>17524</t>
  </si>
  <si>
    <t>1K X 100V CAP.POL.MET.5%</t>
  </si>
  <si>
    <t>51179</t>
  </si>
  <si>
    <t>1K X 1250V CAP.POL.MET</t>
  </si>
  <si>
    <t>06410</t>
  </si>
  <si>
    <t>1K X 1600V CAP.POL.MET</t>
  </si>
  <si>
    <t>48463</t>
  </si>
  <si>
    <t>1K X 1KV CAP.POL.MET.</t>
  </si>
  <si>
    <t>59982</t>
  </si>
  <si>
    <t>1K X 250V CAP.POL.MET.</t>
  </si>
  <si>
    <t>23285</t>
  </si>
  <si>
    <t>44736</t>
  </si>
  <si>
    <t>1K X 400V CAP.POL.MET.</t>
  </si>
  <si>
    <t>44767</t>
  </si>
  <si>
    <t>47608</t>
  </si>
  <si>
    <t>1K X 630V CAP.POL.MET</t>
  </si>
  <si>
    <t>53843</t>
  </si>
  <si>
    <t>47415</t>
  </si>
  <si>
    <t>51267</t>
  </si>
  <si>
    <t>1K X 630V CAP.POL.MET.</t>
  </si>
  <si>
    <t>51191</t>
  </si>
  <si>
    <t>15507</t>
  </si>
  <si>
    <t>1K X 63V CAP.POL.MET.</t>
  </si>
  <si>
    <t>11834</t>
  </si>
  <si>
    <t>1K2 X 100V CAP.POL.MET.</t>
  </si>
  <si>
    <t>11837</t>
  </si>
  <si>
    <t>47328</t>
  </si>
  <si>
    <t>48462</t>
  </si>
  <si>
    <t>1K2 X 400V CAP.POL.MET.</t>
  </si>
  <si>
    <t>10272</t>
  </si>
  <si>
    <t>47062</t>
  </si>
  <si>
    <t>57111</t>
  </si>
  <si>
    <t>1K4 X 400V CAP.POL.MET</t>
  </si>
  <si>
    <t>47401</t>
  </si>
  <si>
    <t>1K5 X 100V CAP.POL.MET.</t>
  </si>
  <si>
    <t>57190</t>
  </si>
  <si>
    <t>1K5 X 1600V CAP.POL.MET</t>
  </si>
  <si>
    <t>57191</t>
  </si>
  <si>
    <t>55474</t>
  </si>
  <si>
    <t>1K5 X 630V CAP.POL.MET</t>
  </si>
  <si>
    <t>41124</t>
  </si>
  <si>
    <t>25144</t>
  </si>
  <si>
    <t>57219</t>
  </si>
  <si>
    <t>23839</t>
  </si>
  <si>
    <t>1K8 X 1KV CAP.POLIPROPILENO 5%</t>
  </si>
  <si>
    <t>M.E.C.</t>
  </si>
  <si>
    <t>03952</t>
  </si>
  <si>
    <t>1MF X 100V CAP.POL.MET</t>
  </si>
  <si>
    <t>57015</t>
  </si>
  <si>
    <t>45306</t>
  </si>
  <si>
    <t>09053</t>
  </si>
  <si>
    <t>33611</t>
  </si>
  <si>
    <t>1MF X 1250V CAP.POLIPROLILENO</t>
  </si>
  <si>
    <t>53029</t>
  </si>
  <si>
    <t>1MF X 250V CAP.POL.MET.</t>
  </si>
  <si>
    <t>53032</t>
  </si>
  <si>
    <t>23775</t>
  </si>
  <si>
    <t>52376</t>
  </si>
  <si>
    <t>05279</t>
  </si>
  <si>
    <t>19635</t>
  </si>
  <si>
    <t>57012</t>
  </si>
  <si>
    <t>1MF X 250V CAP.POLIPROPILENO</t>
  </si>
  <si>
    <t>60290</t>
  </si>
  <si>
    <t>1MF X 310V CAP. SUPRESSOR MKP X2</t>
  </si>
  <si>
    <t>45384</t>
  </si>
  <si>
    <t>1MF X 400V CAP.POL.MET.</t>
  </si>
  <si>
    <t>19516</t>
  </si>
  <si>
    <t>19510</t>
  </si>
  <si>
    <t>57206</t>
  </si>
  <si>
    <t>41183</t>
  </si>
  <si>
    <t>02557</t>
  </si>
  <si>
    <t>1MF X 630V CAP.POL.AXIAL</t>
  </si>
  <si>
    <t>41114</t>
  </si>
  <si>
    <t>18815</t>
  </si>
  <si>
    <t>1MF X 630V CAP.POLIPROPILENO</t>
  </si>
  <si>
    <t>16308</t>
  </si>
  <si>
    <t>1MF X 63V CAP.POL.MET.</t>
  </si>
  <si>
    <t>49985</t>
  </si>
  <si>
    <t>2,2MF X 250V CAP.POL.MET.</t>
  </si>
  <si>
    <t>49779</t>
  </si>
  <si>
    <t>05599</t>
  </si>
  <si>
    <t>55178</t>
  </si>
  <si>
    <t>2,2MF X 400V CAP.POL.MET</t>
  </si>
  <si>
    <t>54732</t>
  </si>
  <si>
    <t>44737</t>
  </si>
  <si>
    <t>44177</t>
  </si>
  <si>
    <t>SURGE COMPONENTS</t>
  </si>
  <si>
    <t>60409</t>
  </si>
  <si>
    <t>2,2MF X 400V CAP.POLIPROPILENO</t>
  </si>
  <si>
    <t>44179</t>
  </si>
  <si>
    <t>2,2MF X 630V CAP.POL.MET</t>
  </si>
  <si>
    <t>51192</t>
  </si>
  <si>
    <t>220K X 100V CAP.POL.MET</t>
  </si>
  <si>
    <t>51172</t>
  </si>
  <si>
    <t>51195</t>
  </si>
  <si>
    <t>56305</t>
  </si>
  <si>
    <t>47327</t>
  </si>
  <si>
    <t>24021</t>
  </si>
  <si>
    <t>44020</t>
  </si>
  <si>
    <t>220K X 100V CAP.POL.MET.</t>
  </si>
  <si>
    <t>04076</t>
  </si>
  <si>
    <t>220K X 250V CAP.POL.MET</t>
  </si>
  <si>
    <t>05473</t>
  </si>
  <si>
    <t>59981</t>
  </si>
  <si>
    <t>39336</t>
  </si>
  <si>
    <t>220K X 250V CAP.SUPRESSOR X 3</t>
  </si>
  <si>
    <t>59003</t>
  </si>
  <si>
    <t>220K X 275V CAP.POL.X2</t>
  </si>
  <si>
    <t>39545</t>
  </si>
  <si>
    <t>220K X 275V CAP.POLIPROPILENO X2 MPX</t>
  </si>
  <si>
    <t>50141</t>
  </si>
  <si>
    <t>220K X 305V CAP.POLIPROPILENO</t>
  </si>
  <si>
    <t>16783</t>
  </si>
  <si>
    <t>220K X 400V CAP.POL.MET</t>
  </si>
  <si>
    <t>51345</t>
  </si>
  <si>
    <t>220K X 400V CAP.POL.MET.</t>
  </si>
  <si>
    <t>46696</t>
  </si>
  <si>
    <t>59530</t>
  </si>
  <si>
    <t>07526</t>
  </si>
  <si>
    <t>220K X 400V CAP.POLIPROPILENO</t>
  </si>
  <si>
    <t>60246</t>
  </si>
  <si>
    <t>220K X 630V CAP.POL.MET</t>
  </si>
  <si>
    <t>08237</t>
  </si>
  <si>
    <t>55588</t>
  </si>
  <si>
    <t>51343</t>
  </si>
  <si>
    <t>22K X 1000V CAP.POL.MET</t>
  </si>
  <si>
    <t>59844</t>
  </si>
  <si>
    <t>22K X 100V CAP.POL.MET</t>
  </si>
  <si>
    <t>51219</t>
  </si>
  <si>
    <t>06894</t>
  </si>
  <si>
    <t>38747</t>
  </si>
  <si>
    <t>22K X 100V CAP.POLIESTER VERDE</t>
  </si>
  <si>
    <t>56301</t>
  </si>
  <si>
    <t>22K X 1KV CAP.POL</t>
  </si>
  <si>
    <t>03913</t>
  </si>
  <si>
    <t>22K X 250V CAP.POL.MET.</t>
  </si>
  <si>
    <t>53707</t>
  </si>
  <si>
    <t>22K X 275V CAP.POL.SUPR.</t>
  </si>
  <si>
    <t>58960</t>
  </si>
  <si>
    <t>22K X 275V CAP.POL.SUPR.X2</t>
  </si>
  <si>
    <t>08280</t>
  </si>
  <si>
    <t>22K X 400V CAP.POL.MET</t>
  </si>
  <si>
    <t>52459</t>
  </si>
  <si>
    <t>06938</t>
  </si>
  <si>
    <t>12286</t>
  </si>
  <si>
    <t>56278</t>
  </si>
  <si>
    <t>55607</t>
  </si>
  <si>
    <t>43036</t>
  </si>
  <si>
    <t>53805</t>
  </si>
  <si>
    <t>22K X 400V CAP.POLIPROPILENO</t>
  </si>
  <si>
    <t>13787</t>
  </si>
  <si>
    <t>22K X 400V CAP.POLIPROPILENO 5%</t>
  </si>
  <si>
    <t>57212</t>
  </si>
  <si>
    <t>22K X 630V CAP.POL.MET</t>
  </si>
  <si>
    <t>59801</t>
  </si>
  <si>
    <t>41105</t>
  </si>
  <si>
    <t>22K X 63V CAP.POL.MET</t>
  </si>
  <si>
    <t>12570</t>
  </si>
  <si>
    <t>22K X 63V CAP.POL.MET.B32529</t>
  </si>
  <si>
    <t>43060</t>
  </si>
  <si>
    <t>270K X 100V CAP.POL.MET</t>
  </si>
  <si>
    <t>19759</t>
  </si>
  <si>
    <t>2K2 X 100V CAP.POL.MET</t>
  </si>
  <si>
    <t>24018</t>
  </si>
  <si>
    <t>2K2 X 100V CAP.POL.MET.</t>
  </si>
  <si>
    <t>47352</t>
  </si>
  <si>
    <t>39421</t>
  </si>
  <si>
    <t>2K2 X 1200V CAP.POL.MET</t>
  </si>
  <si>
    <t>39382</t>
  </si>
  <si>
    <t>2K2 X 1250V CAP. POL. MET.</t>
  </si>
  <si>
    <t>60158</t>
  </si>
  <si>
    <t>2K2 X 1250V CAP.POL.MET</t>
  </si>
  <si>
    <t>60159</t>
  </si>
  <si>
    <t>41106</t>
  </si>
  <si>
    <t>55477</t>
  </si>
  <si>
    <t>2K2 X 1600V CAP.POL.MET.</t>
  </si>
  <si>
    <t>19534</t>
  </si>
  <si>
    <t>40711</t>
  </si>
  <si>
    <t>2K2 X 2000V CAP. POLIPROPILENO</t>
  </si>
  <si>
    <t>57283</t>
  </si>
  <si>
    <t>2K2 X 400V CAP.POL.MET.</t>
  </si>
  <si>
    <t>49400</t>
  </si>
  <si>
    <t>57292</t>
  </si>
  <si>
    <t>60277</t>
  </si>
  <si>
    <t>59990</t>
  </si>
  <si>
    <t>59524</t>
  </si>
  <si>
    <t>57356</t>
  </si>
  <si>
    <t>09561</t>
  </si>
  <si>
    <t>2K2 X 400V CAP.POL.MET.B32529 5%</t>
  </si>
  <si>
    <t>45824</t>
  </si>
  <si>
    <t>2K2 X 50V CAP.POL.MET.</t>
  </si>
  <si>
    <t>23721</t>
  </si>
  <si>
    <t>2K2 X 50V CAP.POL.MET.5%</t>
  </si>
  <si>
    <t>60198</t>
  </si>
  <si>
    <t>2K2 X 630V CAP.POL.MET</t>
  </si>
  <si>
    <t>60197</t>
  </si>
  <si>
    <t>41126</t>
  </si>
  <si>
    <t>20646</t>
  </si>
  <si>
    <t>47417</t>
  </si>
  <si>
    <t>22810</t>
  </si>
  <si>
    <t>2K2 X 63V CAP.POL.MET.5%</t>
  </si>
  <si>
    <t>47329</t>
  </si>
  <si>
    <t>2K7 X 100V CAP.POL.MET</t>
  </si>
  <si>
    <t>47354</t>
  </si>
  <si>
    <t>43097</t>
  </si>
  <si>
    <t>57094</t>
  </si>
  <si>
    <t>3,3MF X 250V CAP.POL.MET</t>
  </si>
  <si>
    <t>60378</t>
  </si>
  <si>
    <t>3,3MF X 250V CAP.POLIPROPILENO</t>
  </si>
  <si>
    <t>57202</t>
  </si>
  <si>
    <t>30K X 630V CAP.POL.MET</t>
  </si>
  <si>
    <t>12699</t>
  </si>
  <si>
    <t>330K X 100V CAP.POL.MET</t>
  </si>
  <si>
    <t>14955</t>
  </si>
  <si>
    <t>47413</t>
  </si>
  <si>
    <t>14072</t>
  </si>
  <si>
    <t>330K X 250V CAP.POL.MET</t>
  </si>
  <si>
    <t>52697</t>
  </si>
  <si>
    <t>330K X 275V CAP.POL.MET</t>
  </si>
  <si>
    <t>45505</t>
  </si>
  <si>
    <t>330K X 275V CAP.POL.MET X2</t>
  </si>
  <si>
    <t>52654</t>
  </si>
  <si>
    <t>52931</t>
  </si>
  <si>
    <t>45509</t>
  </si>
  <si>
    <t>EUROPTRONIC</t>
  </si>
  <si>
    <t>45506</t>
  </si>
  <si>
    <t>52929</t>
  </si>
  <si>
    <t>UTX</t>
  </si>
  <si>
    <t>52719</t>
  </si>
  <si>
    <t>330K X 275V CAP.POL.MET X2 MPX</t>
  </si>
  <si>
    <t>45147</t>
  </si>
  <si>
    <t>330K X 275V CAP.SUPRESSOR X2</t>
  </si>
  <si>
    <t>55428</t>
  </si>
  <si>
    <t>51312</t>
  </si>
  <si>
    <t>330K X 305V CAP.POLIPROPILENO X2</t>
  </si>
  <si>
    <t>23747</t>
  </si>
  <si>
    <t>330K X 400V CAP.POL.MET</t>
  </si>
  <si>
    <t>60638</t>
  </si>
  <si>
    <t>02041</t>
  </si>
  <si>
    <t>330K X 630V CAP.POL.MET.</t>
  </si>
  <si>
    <t>53698</t>
  </si>
  <si>
    <t>330K X 63V CAP.POL.MET</t>
  </si>
  <si>
    <t>51344</t>
  </si>
  <si>
    <t>33K X 1000V CAP.POL.MET</t>
  </si>
  <si>
    <t>39430</t>
  </si>
  <si>
    <t>51167</t>
  </si>
  <si>
    <t>G-LIGHT</t>
  </si>
  <si>
    <t>24013</t>
  </si>
  <si>
    <t>33K X 100V CAP.POL.MET</t>
  </si>
  <si>
    <t>39765</t>
  </si>
  <si>
    <t>51289</t>
  </si>
  <si>
    <t>39409</t>
  </si>
  <si>
    <t>33K X 1200V CAP.POL.MET</t>
  </si>
  <si>
    <t>04407</t>
  </si>
  <si>
    <t>33K X 1250V CAP.POL.MET.</t>
  </si>
  <si>
    <t>57100</t>
  </si>
  <si>
    <t>33K X 1600V CAP.POL.MET</t>
  </si>
  <si>
    <t>12723</t>
  </si>
  <si>
    <t>33K X 250V CAP.POL</t>
  </si>
  <si>
    <t>59988</t>
  </si>
  <si>
    <t>33K X 250V CAP.POL.MET</t>
  </si>
  <si>
    <t>11569</t>
  </si>
  <si>
    <t>33K X 250VCA CAP.SUPRESSOR</t>
  </si>
  <si>
    <t>43420</t>
  </si>
  <si>
    <t>33K X 275V CAP.SUPRESSOR X2</t>
  </si>
  <si>
    <t>53695</t>
  </si>
  <si>
    <t>09666</t>
  </si>
  <si>
    <t>OKAYA</t>
  </si>
  <si>
    <t>48391</t>
  </si>
  <si>
    <t>33K X 310V CAP.POL.MET</t>
  </si>
  <si>
    <t>52923</t>
  </si>
  <si>
    <t>33K X 400V CAP.POL.MET</t>
  </si>
  <si>
    <t>15454</t>
  </si>
  <si>
    <t>57218</t>
  </si>
  <si>
    <t>21737</t>
  </si>
  <si>
    <t>33K X 630V CAP.POL.MET</t>
  </si>
  <si>
    <t>19756</t>
  </si>
  <si>
    <t>33K X 63V CAP.POL.MET.B32529</t>
  </si>
  <si>
    <t>48222</t>
  </si>
  <si>
    <t>33MF X 10V CAP.POL.MET</t>
  </si>
  <si>
    <t>25627</t>
  </si>
  <si>
    <t>390K X 100V CAP.POL.MET</t>
  </si>
  <si>
    <t>51203</t>
  </si>
  <si>
    <t>3K3 X 1000V CAP.POL.MET.</t>
  </si>
  <si>
    <t>49402</t>
  </si>
  <si>
    <t>3K3 X 100V CAP.POL.MET.</t>
  </si>
  <si>
    <t>47406</t>
  </si>
  <si>
    <t>09292</t>
  </si>
  <si>
    <t>60190</t>
  </si>
  <si>
    <t>3K3 X 1500V CAP.POL.MET.</t>
  </si>
  <si>
    <t>60643</t>
  </si>
  <si>
    <t>51245</t>
  </si>
  <si>
    <t>3K3 X 1600V CAP.POL.MET</t>
  </si>
  <si>
    <t>41996</t>
  </si>
  <si>
    <t>3K3 X 1KV CAP.POLIPROPILENO</t>
  </si>
  <si>
    <t>35346</t>
  </si>
  <si>
    <t>3K3 X 2500V CAP.POLIPROPILENO</t>
  </si>
  <si>
    <t>07982</t>
  </si>
  <si>
    <t>3K3 X 250V CAP.POL.MET</t>
  </si>
  <si>
    <t>58781</t>
  </si>
  <si>
    <t>3K3 X 400V CAP.POLIESTER</t>
  </si>
  <si>
    <t>41122</t>
  </si>
  <si>
    <t>3K3 X 630V CAP.POL.MET</t>
  </si>
  <si>
    <t>39390</t>
  </si>
  <si>
    <t>3K3 X 630V CAP.POL.MET.</t>
  </si>
  <si>
    <t>57016</t>
  </si>
  <si>
    <t>3K9 X 100V CAP.POL.MET.</t>
  </si>
  <si>
    <t>47330</t>
  </si>
  <si>
    <t>08177</t>
  </si>
  <si>
    <t>22712</t>
  </si>
  <si>
    <t>3K9 X 1600V CAP.POL.MET.</t>
  </si>
  <si>
    <t>29317</t>
  </si>
  <si>
    <t>3K9 X 630V CAP.POL.MET.</t>
  </si>
  <si>
    <t>57164</t>
  </si>
  <si>
    <t>4,7MF X 100V CAP.POL.MET</t>
  </si>
  <si>
    <t>49986</t>
  </si>
  <si>
    <t>26611</t>
  </si>
  <si>
    <t>4,7MF X 250V CAP.POL.MET.</t>
  </si>
  <si>
    <t>56303</t>
  </si>
  <si>
    <t>470K X 100V CAP.POL.MET</t>
  </si>
  <si>
    <t>60063</t>
  </si>
  <si>
    <t>54525</t>
  </si>
  <si>
    <t>55585</t>
  </si>
  <si>
    <t>03942</t>
  </si>
  <si>
    <t>17264</t>
  </si>
  <si>
    <t>03968</t>
  </si>
  <si>
    <t>470K X 100V CAP.POL.MET.</t>
  </si>
  <si>
    <t>10156</t>
  </si>
  <si>
    <t>470K X 250V CAP.POL.MET</t>
  </si>
  <si>
    <t>53033</t>
  </si>
  <si>
    <t>19757</t>
  </si>
  <si>
    <t>43995</t>
  </si>
  <si>
    <t>22370</t>
  </si>
  <si>
    <t>470K X 250V CAP.POLIESTER SMD</t>
  </si>
  <si>
    <t>21966</t>
  </si>
  <si>
    <t>470K X 250V CAP.POLIPROPILENO 5% B32613</t>
  </si>
  <si>
    <t>15791</t>
  </si>
  <si>
    <t>470K X 250V CAP.SUPRESSOR B81192</t>
  </si>
  <si>
    <t>52924</t>
  </si>
  <si>
    <t>470K X 275V CAP.POL.MET</t>
  </si>
  <si>
    <t>47966</t>
  </si>
  <si>
    <t>58969</t>
  </si>
  <si>
    <t>470K X 275V CAP.POL.X2</t>
  </si>
  <si>
    <t>07104</t>
  </si>
  <si>
    <t>470K X 275V CAP.SUPRESSOR X2</t>
  </si>
  <si>
    <t>DAIN</t>
  </si>
  <si>
    <t>58970</t>
  </si>
  <si>
    <t>470K X 280V CAP.POL.X2</t>
  </si>
  <si>
    <t>SRC</t>
  </si>
  <si>
    <t>41075</t>
  </si>
  <si>
    <t>470K X 305V CAP.SUPRESSOR X2</t>
  </si>
  <si>
    <t>41080</t>
  </si>
  <si>
    <t>52928</t>
  </si>
  <si>
    <t>470K X 310V CAP.POL.MET X2</t>
  </si>
  <si>
    <t>SUNG</t>
  </si>
  <si>
    <t>52926</t>
  </si>
  <si>
    <t>58989</t>
  </si>
  <si>
    <t>06749</t>
  </si>
  <si>
    <t>470K X 400V CAP.POL.MET</t>
  </si>
  <si>
    <t>39040</t>
  </si>
  <si>
    <t>TOPDIODE</t>
  </si>
  <si>
    <t>12547</t>
  </si>
  <si>
    <t>470K X 630V CAP.POL.MET</t>
  </si>
  <si>
    <t>43835</t>
  </si>
  <si>
    <t>470K X 630V CAP.POL.MET.</t>
  </si>
  <si>
    <t>43834</t>
  </si>
  <si>
    <t>58275</t>
  </si>
  <si>
    <t>470K X 63V CAP.POL.MET.</t>
  </si>
  <si>
    <t>55974</t>
  </si>
  <si>
    <t>470MF X 305V CAP.SUPRESSOR MKP X2</t>
  </si>
  <si>
    <t>51266</t>
  </si>
  <si>
    <t>47K X 100V CAP.POL.MET</t>
  </si>
  <si>
    <t>47573</t>
  </si>
  <si>
    <t>58730</t>
  </si>
  <si>
    <t>58732</t>
  </si>
  <si>
    <t>11925</t>
  </si>
  <si>
    <t>10533</t>
  </si>
  <si>
    <t>51260</t>
  </si>
  <si>
    <t>58728</t>
  </si>
  <si>
    <t>11932</t>
  </si>
  <si>
    <t>44769</t>
  </si>
  <si>
    <t>13199</t>
  </si>
  <si>
    <t>47K X 100V CAP.POL.MET.</t>
  </si>
  <si>
    <t>18409</t>
  </si>
  <si>
    <t>55708</t>
  </si>
  <si>
    <t>47K X 160V CAP.POLIPROPILENO AXIAL</t>
  </si>
  <si>
    <t>39618</t>
  </si>
  <si>
    <t>47K X 250V CAP. POL. MKT</t>
  </si>
  <si>
    <t>44744</t>
  </si>
  <si>
    <t>47K X 250V CAP.POL.MET</t>
  </si>
  <si>
    <t>44773</t>
  </si>
  <si>
    <t>49448</t>
  </si>
  <si>
    <t>51258</t>
  </si>
  <si>
    <t>56308</t>
  </si>
  <si>
    <t>14383</t>
  </si>
  <si>
    <t>57210</t>
  </si>
  <si>
    <t>09436</t>
  </si>
  <si>
    <t>49062</t>
  </si>
  <si>
    <t>47K X 300V CAP.POL.MET</t>
  </si>
  <si>
    <t>59578</t>
  </si>
  <si>
    <t>47K X 400V CAP.POL,MET</t>
  </si>
  <si>
    <t>13839</t>
  </si>
  <si>
    <t>51174</t>
  </si>
  <si>
    <t>47K X 400V CAP.POL.MET</t>
  </si>
  <si>
    <t>45190</t>
  </si>
  <si>
    <t>51176</t>
  </si>
  <si>
    <t>16816</t>
  </si>
  <si>
    <t>06822</t>
  </si>
  <si>
    <t>57207</t>
  </si>
  <si>
    <t>51337</t>
  </si>
  <si>
    <t>43102</t>
  </si>
  <si>
    <t>60412</t>
  </si>
  <si>
    <t>47K X 400V CAP.POLIPROPILENO</t>
  </si>
  <si>
    <t>60411</t>
  </si>
  <si>
    <t>39419</t>
  </si>
  <si>
    <t>16830</t>
  </si>
  <si>
    <t>47K X 630V CAP.POL.MET.</t>
  </si>
  <si>
    <t>41194</t>
  </si>
  <si>
    <t>51177</t>
  </si>
  <si>
    <t>47K X 63V CAP.POL.MET.</t>
  </si>
  <si>
    <t>47579</t>
  </si>
  <si>
    <t>4K7 X 1000V CAP.POL.MET</t>
  </si>
  <si>
    <t>51175</t>
  </si>
  <si>
    <t>43101</t>
  </si>
  <si>
    <t>60325</t>
  </si>
  <si>
    <t>4K7 X 100V CAP.POL.MET</t>
  </si>
  <si>
    <t>23762</t>
  </si>
  <si>
    <t>4K7 X 100V CAP.POL.MET.</t>
  </si>
  <si>
    <t>22093</t>
  </si>
  <si>
    <t>39623</t>
  </si>
  <si>
    <t>4K7 X 1200V CAP.POL.MET</t>
  </si>
  <si>
    <t>51166</t>
  </si>
  <si>
    <t>4K7 X 1250V CAP.POL.MET</t>
  </si>
  <si>
    <t>39427</t>
  </si>
  <si>
    <t>51165</t>
  </si>
  <si>
    <t>14952</t>
  </si>
  <si>
    <t>4K7 X 1250V CAP.POLIPROPILENO</t>
  </si>
  <si>
    <t>60191</t>
  </si>
  <si>
    <t>4K7 X 1500V CAP.POL.MET.</t>
  </si>
  <si>
    <t>59987</t>
  </si>
  <si>
    <t>4K7 X 1600V CAP.POL.MET.</t>
  </si>
  <si>
    <t>08248</t>
  </si>
  <si>
    <t>4K7 X 250V CAP.POL.MET</t>
  </si>
  <si>
    <t>13764</t>
  </si>
  <si>
    <t>4K7 X 250V CAP.POLIPROPILENO</t>
  </si>
  <si>
    <t>57058</t>
  </si>
  <si>
    <t>4K7 X 400V CAP.POL.MET</t>
  </si>
  <si>
    <t>53729</t>
  </si>
  <si>
    <t>49403</t>
  </si>
  <si>
    <t>60194</t>
  </si>
  <si>
    <t>4K7 X 630V CAP.POL.MET.</t>
  </si>
  <si>
    <t>60642</t>
  </si>
  <si>
    <t>41127</t>
  </si>
  <si>
    <t>04541</t>
  </si>
  <si>
    <t>43761</t>
  </si>
  <si>
    <t>50K X 50V CAP.MAFICO</t>
  </si>
  <si>
    <t>00651</t>
  </si>
  <si>
    <t>560K X 250V CAP.POL.MET.</t>
  </si>
  <si>
    <t>17105</t>
  </si>
  <si>
    <t>56K X 100V CAP.POL.MET</t>
  </si>
  <si>
    <t>29287</t>
  </si>
  <si>
    <t>56K X 400V CAP.POL.MET</t>
  </si>
  <si>
    <t>00716</t>
  </si>
  <si>
    <t>56K X 63V CAP.POL.MET</t>
  </si>
  <si>
    <t>47377</t>
  </si>
  <si>
    <t>5K6 X 100V CAP.POL.MET</t>
  </si>
  <si>
    <t>47342</t>
  </si>
  <si>
    <t>16623</t>
  </si>
  <si>
    <t>43098</t>
  </si>
  <si>
    <t>41177</t>
  </si>
  <si>
    <t>5K6 X 1600V CAP.POL.MET</t>
  </si>
  <si>
    <t>23769</t>
  </si>
  <si>
    <t>5K6 X 630V CAP.POL.MET.</t>
  </si>
  <si>
    <t>06730</t>
  </si>
  <si>
    <t>5MF X 440VCA CAP.POLIPROPILENO</t>
  </si>
  <si>
    <t>43048</t>
  </si>
  <si>
    <t>680K X 100V CAP.POL.MET</t>
  </si>
  <si>
    <t>04503</t>
  </si>
  <si>
    <t>60283</t>
  </si>
  <si>
    <t>680K X 250V CAP.POL.MET</t>
  </si>
  <si>
    <t>23718</t>
  </si>
  <si>
    <t>59989</t>
  </si>
  <si>
    <t>55866</t>
  </si>
  <si>
    <t>680K X 305V CAP.SUPRESSOR X2</t>
  </si>
  <si>
    <t>40140</t>
  </si>
  <si>
    <t>680K X 400V CAP.POL.MET</t>
  </si>
  <si>
    <t>41181</t>
  </si>
  <si>
    <t>54799</t>
  </si>
  <si>
    <t>12258</t>
  </si>
  <si>
    <t>49058</t>
  </si>
  <si>
    <t>HANWAY</t>
  </si>
  <si>
    <t>55972</t>
  </si>
  <si>
    <t>680K X 400V CAP.POL.MET.</t>
  </si>
  <si>
    <t>55427</t>
  </si>
  <si>
    <t>680K X 400V CAP.SUPRESSOR</t>
  </si>
  <si>
    <t>32695</t>
  </si>
  <si>
    <t>680K X 63V CAP.POL.MET</t>
  </si>
  <si>
    <t>51171</t>
  </si>
  <si>
    <t>68K X 100V CAP.POL.MET.</t>
  </si>
  <si>
    <t>51183</t>
  </si>
  <si>
    <t>13828</t>
  </si>
  <si>
    <t>51231</t>
  </si>
  <si>
    <t>11770</t>
  </si>
  <si>
    <t>47336</t>
  </si>
  <si>
    <t>23719</t>
  </si>
  <si>
    <t>68K X 1KV CAP.POL.MET.</t>
  </si>
  <si>
    <t>28333</t>
  </si>
  <si>
    <t>68K X 275V CAP.SUPRESSOR</t>
  </si>
  <si>
    <t>19099</t>
  </si>
  <si>
    <t>68K X 400V CAP.POL.MET</t>
  </si>
  <si>
    <t>19086</t>
  </si>
  <si>
    <t>68K X 400V CAP.POL.MET.B32592</t>
  </si>
  <si>
    <t>31236</t>
  </si>
  <si>
    <t>68K X 630V CAP.POL.MET</t>
  </si>
  <si>
    <t>11768</t>
  </si>
  <si>
    <t>68K X 63V CAP.POL.MET.</t>
  </si>
  <si>
    <t>08020</t>
  </si>
  <si>
    <t>6K8 X 100V CAP.POL.</t>
  </si>
  <si>
    <t>22112</t>
  </si>
  <si>
    <t>6K8 X 100V CAP.POL.MET.</t>
  </si>
  <si>
    <t>51208</t>
  </si>
  <si>
    <t>39363</t>
  </si>
  <si>
    <t>6K8 X 1200V CAP.POL.MET.</t>
  </si>
  <si>
    <t>39410</t>
  </si>
  <si>
    <t>6K8 X 1250V CAP.POL.MET</t>
  </si>
  <si>
    <t>51207</t>
  </si>
  <si>
    <t>39625</t>
  </si>
  <si>
    <t>39420</t>
  </si>
  <si>
    <t>57199</t>
  </si>
  <si>
    <t>6K8 X 1600V CAP.POL.MET</t>
  </si>
  <si>
    <t>47574</t>
  </si>
  <si>
    <t>ETOPMAX</t>
  </si>
  <si>
    <t>22429</t>
  </si>
  <si>
    <t>6K8 X 1KV CAP.POLIPROPILENO</t>
  </si>
  <si>
    <t>41161</t>
  </si>
  <si>
    <t>6K8 X 2500V CAP.POL.MET</t>
  </si>
  <si>
    <t>39391</t>
  </si>
  <si>
    <t>6K8 X 400V CAP.POL.MET</t>
  </si>
  <si>
    <t>39425</t>
  </si>
  <si>
    <t>60249</t>
  </si>
  <si>
    <t>19246</t>
  </si>
  <si>
    <t>6K8 X 400V CAP.POL.MET.</t>
  </si>
  <si>
    <t>60195</t>
  </si>
  <si>
    <t>39357</t>
  </si>
  <si>
    <t>39356</t>
  </si>
  <si>
    <t>60152</t>
  </si>
  <si>
    <t>51300</t>
  </si>
  <si>
    <t>6K8 X 600V CAP.POLIPROPILENO</t>
  </si>
  <si>
    <t>41128</t>
  </si>
  <si>
    <t>6K8 X 630V CAP.POL.MET.</t>
  </si>
  <si>
    <t>23761</t>
  </si>
  <si>
    <t>46694</t>
  </si>
  <si>
    <t>47414</t>
  </si>
  <si>
    <t>10194</t>
  </si>
  <si>
    <t>6K8 X 63V CAP.POL.MET.</t>
  </si>
  <si>
    <t>11574</t>
  </si>
  <si>
    <t>57108</t>
  </si>
  <si>
    <t>82K X 63V CAP.POL.MET</t>
  </si>
  <si>
    <t>25162</t>
  </si>
  <si>
    <t>8K2 X 100V CAP.POL.MET</t>
  </si>
  <si>
    <t>51346</t>
  </si>
  <si>
    <t>8K2 X 1250V CAP.POL.MET</t>
  </si>
  <si>
    <t>51201</t>
  </si>
  <si>
    <t>51200</t>
  </si>
  <si>
    <t>51206</t>
  </si>
  <si>
    <t>26741</t>
  </si>
  <si>
    <t>14726</t>
  </si>
  <si>
    <t>8K2 X 1600V CAP.POL.MET</t>
  </si>
  <si>
    <t>47546</t>
  </si>
  <si>
    <t>8K2 X 1KV CAP.POL.MET.</t>
  </si>
  <si>
    <t>41121</t>
  </si>
  <si>
    <t>8K2 X 630V CAP.POL.MET.</t>
  </si>
  <si>
    <t>23763</t>
  </si>
  <si>
    <t>47418</t>
  </si>
  <si>
    <t>23812</t>
  </si>
  <si>
    <t>0,10MF X 35V CAP.TANTALO</t>
  </si>
  <si>
    <t>41459</t>
  </si>
  <si>
    <t>0,1MF X 35V CAP. TANTALO</t>
  </si>
  <si>
    <t>41396</t>
  </si>
  <si>
    <t>1,5MF X 35V CAP.TANTALO</t>
  </si>
  <si>
    <t>08200</t>
  </si>
  <si>
    <t>100MF X 16V CAP.TANTALO</t>
  </si>
  <si>
    <t>02094</t>
  </si>
  <si>
    <t>100MF X 25V CAP.TANTALO GOTA</t>
  </si>
  <si>
    <t>15039</t>
  </si>
  <si>
    <t>1MF X 16V CAP.TANTALO</t>
  </si>
  <si>
    <t>55791</t>
  </si>
  <si>
    <t>1MF X 50V CAP.TANTALO GOTA</t>
  </si>
  <si>
    <t>05767</t>
  </si>
  <si>
    <t>3,3MF X 16V CAP.TANTALO</t>
  </si>
  <si>
    <t>08123</t>
  </si>
  <si>
    <t>24033</t>
  </si>
  <si>
    <t>3,3MF X 35V CAP.TANTALO</t>
  </si>
  <si>
    <t>56657</t>
  </si>
  <si>
    <t>33MF X 16V CAP.TANTALO</t>
  </si>
  <si>
    <t>58232</t>
  </si>
  <si>
    <t>06743</t>
  </si>
  <si>
    <t>33MF X 16V CAP.TANTALO 10%</t>
  </si>
  <si>
    <t>13626</t>
  </si>
  <si>
    <t>33MF X 25V CAP.TANTALO</t>
  </si>
  <si>
    <t>16438</t>
  </si>
  <si>
    <t>33MF X 35V CAP.TANTALO</t>
  </si>
  <si>
    <t>09599</t>
  </si>
  <si>
    <t>4,7MF X 16V CAP.TANTALO</t>
  </si>
  <si>
    <t>16809</t>
  </si>
  <si>
    <t>13629</t>
  </si>
  <si>
    <t>47MF X 16V CAP.TANTALO</t>
  </si>
  <si>
    <t>08195</t>
  </si>
  <si>
    <t>34856</t>
  </si>
  <si>
    <t>47MF X 25V CAP.TANTALO</t>
  </si>
  <si>
    <t>08363</t>
  </si>
  <si>
    <t>05377</t>
  </si>
  <si>
    <t>47MF X 35V CAP.TANTALO</t>
  </si>
  <si>
    <t>08359</t>
  </si>
  <si>
    <t>13624</t>
  </si>
  <si>
    <t>6,8MF X 16V CAP.TANTALO</t>
  </si>
  <si>
    <t>16250</t>
  </si>
  <si>
    <t>6,8MF X 35V CAP.TANTALO</t>
  </si>
  <si>
    <t>13625</t>
  </si>
  <si>
    <t>68MF X 16V CAP.TANTALO</t>
  </si>
  <si>
    <t>13445</t>
  </si>
  <si>
    <t>68MF X 25V CAP.TANTALO</t>
  </si>
  <si>
    <t>Capacitor Tântalo PTH</t>
  </si>
  <si>
    <t>Capacitor Tântalo SMD - Case A</t>
  </si>
  <si>
    <t>19492</t>
  </si>
  <si>
    <t>0,47MF X 25V CAP.CASE A TANTALO SMD</t>
  </si>
  <si>
    <t>32948</t>
  </si>
  <si>
    <t>10MF X 16V CAP.CASE A TANTALO SMD</t>
  </si>
  <si>
    <t>39009</t>
  </si>
  <si>
    <t>51771</t>
  </si>
  <si>
    <t>51804</t>
  </si>
  <si>
    <t>17433</t>
  </si>
  <si>
    <t>10MF X 6,3V CAP.CASE A TANTALO SMD</t>
  </si>
  <si>
    <t>06018</t>
  </si>
  <si>
    <t>43838</t>
  </si>
  <si>
    <t>22446</t>
  </si>
  <si>
    <t>15MF X 6,3V CAP.CASE A TANTALO SMD</t>
  </si>
  <si>
    <t>56961</t>
  </si>
  <si>
    <t>1MF X 16V CAP.CASE A TANTALO SMD</t>
  </si>
  <si>
    <t>59469</t>
  </si>
  <si>
    <t>1MF X 16V CAP.TANTALO CASE A</t>
  </si>
  <si>
    <t>55897</t>
  </si>
  <si>
    <t>1MF X 25V CAP.CASE A TANTALO SMD</t>
  </si>
  <si>
    <t>04913</t>
  </si>
  <si>
    <t>2,2MF X 10V CAP.CASE A TANTALO SMD</t>
  </si>
  <si>
    <t>51732</t>
  </si>
  <si>
    <t>2,2MF X 16V CAP.CASE A TANTALO SMD</t>
  </si>
  <si>
    <t>39644</t>
  </si>
  <si>
    <t>45214</t>
  </si>
  <si>
    <t>2,2MF X 6,3V CAP.CASE A TANTALO SMD</t>
  </si>
  <si>
    <t>45217</t>
  </si>
  <si>
    <t>45193</t>
  </si>
  <si>
    <t>45212</t>
  </si>
  <si>
    <t>56952</t>
  </si>
  <si>
    <t>22MF X 10V CAP.CASE A TANTALO SMD</t>
  </si>
  <si>
    <t>40617</t>
  </si>
  <si>
    <t>31562</t>
  </si>
  <si>
    <t>22MF X 6,3V CAP.CASE A TANTALO SMD</t>
  </si>
  <si>
    <t>07096</t>
  </si>
  <si>
    <t>33MF X 16V CAP.CASE A TANTALO SMD</t>
  </si>
  <si>
    <t>56125</t>
  </si>
  <si>
    <t>33MF X 4V CAP.CASE A TANTALO SMD</t>
  </si>
  <si>
    <t>TOKIN</t>
  </si>
  <si>
    <t>13928</t>
  </si>
  <si>
    <t>4,7MF X 10V CAP.CASE A TANTALO SMD</t>
  </si>
  <si>
    <t>41149</t>
  </si>
  <si>
    <t>4,7MF X 20V CAP.CASE A TANTALO SMD</t>
  </si>
  <si>
    <t>46136</t>
  </si>
  <si>
    <t>47MF X 10V CAP.CASE A TANTALO SMD</t>
  </si>
  <si>
    <t>51801</t>
  </si>
  <si>
    <t>47MF X 16V CAP.CASE A TANTALO SMD</t>
  </si>
  <si>
    <t>19045</t>
  </si>
  <si>
    <t>6,8MF X 16V CAP.TANTALO SMD CASE A</t>
  </si>
  <si>
    <t>Capacitor Tântalo SMD - Case B</t>
  </si>
  <si>
    <t>51805</t>
  </si>
  <si>
    <t>100MF X 16V CAP.CASE B TANTALO SMD</t>
  </si>
  <si>
    <t>04000</t>
  </si>
  <si>
    <t>100MF X 4V CAP.CASE B TANTALO SMD</t>
  </si>
  <si>
    <t>59863</t>
  </si>
  <si>
    <t>100MF X 6,3V CAP.CASE B TANTALO SMD</t>
  </si>
  <si>
    <t>29406</t>
  </si>
  <si>
    <t>58874</t>
  </si>
  <si>
    <t>10MF X 10V CAP.CASE A TANTALO SMD</t>
  </si>
  <si>
    <t>39645</t>
  </si>
  <si>
    <t>10MF X 10V CAP.CASE B TANTALO SMD</t>
  </si>
  <si>
    <t>56157</t>
  </si>
  <si>
    <t>10MF X 20V CAP.CASE B TANTALO SMD</t>
  </si>
  <si>
    <t>32719</t>
  </si>
  <si>
    <t>10MF X 25V CAP.CASE B TANTALO SMD</t>
  </si>
  <si>
    <t>55747</t>
  </si>
  <si>
    <t>45784</t>
  </si>
  <si>
    <t>1MF X 35V CAP.CASE B TANTALO SMD</t>
  </si>
  <si>
    <t>50082</t>
  </si>
  <si>
    <t>2,2MF X 35V CAP.CASE B TANT. SMD</t>
  </si>
  <si>
    <t>50085</t>
  </si>
  <si>
    <t>22456</t>
  </si>
  <si>
    <t>22MF X 10V CAP.CASE B TANTALO SMD</t>
  </si>
  <si>
    <t>04908</t>
  </si>
  <si>
    <t>22MF X 16V CAP.CASE B TANTALO SMD</t>
  </si>
  <si>
    <t>13279</t>
  </si>
  <si>
    <t>3,3MF X 16V CAP.CASE B TANTALO SMD</t>
  </si>
  <si>
    <t>45782</t>
  </si>
  <si>
    <t>33MF X 16V CAP.CASE B TANTALO SMD</t>
  </si>
  <si>
    <t>17059</t>
  </si>
  <si>
    <t>33MF X 6,3 CAP.CASE B TANTALO SMD</t>
  </si>
  <si>
    <t>53852</t>
  </si>
  <si>
    <t>4,7MF X 10V CAP.CASE B TANTALO SMD</t>
  </si>
  <si>
    <t>45987</t>
  </si>
  <si>
    <t>22452</t>
  </si>
  <si>
    <t>4,7MF X 16V CAP.CASE B TANTALO SMD</t>
  </si>
  <si>
    <t>46531</t>
  </si>
  <si>
    <t>47MF X 10V CAP.CASE B TANTALO SMD</t>
  </si>
  <si>
    <t>60529</t>
  </si>
  <si>
    <t>55537</t>
  </si>
  <si>
    <t>47MF X 16V CAP.CASE B TANTALO SMD</t>
  </si>
  <si>
    <t>18137</t>
  </si>
  <si>
    <t>47MF X 6,3V CAP.CASE B TANTALO SMD</t>
  </si>
  <si>
    <t>15313</t>
  </si>
  <si>
    <t>30071</t>
  </si>
  <si>
    <t>20856</t>
  </si>
  <si>
    <t>6,8MF X 25V CAP.CASE B TANTALO SMD</t>
  </si>
  <si>
    <t>06123</t>
  </si>
  <si>
    <t>10MF X 16V CAP.CASE C TANTALO SMD</t>
  </si>
  <si>
    <t>45725</t>
  </si>
  <si>
    <t>1MF X 35V CAP.CASE C TANTALO SMD</t>
  </si>
  <si>
    <t>56458</t>
  </si>
  <si>
    <t>2,2MF X 35V CAP.CASE C TANT. SMD</t>
  </si>
  <si>
    <t>02334</t>
  </si>
  <si>
    <t>220MF X 6,3V CAP.CASE C TANTALO SMD</t>
  </si>
  <si>
    <t>35236</t>
  </si>
  <si>
    <t>22MF X 10V CAP.CASE C TANTALO SMD</t>
  </si>
  <si>
    <t>05638</t>
  </si>
  <si>
    <t>45969</t>
  </si>
  <si>
    <t>22MF X 16V CAP.CASE C TANTALO SMD</t>
  </si>
  <si>
    <t>15130</t>
  </si>
  <si>
    <t>23711</t>
  </si>
  <si>
    <t>09740</t>
  </si>
  <si>
    <t>3,3MF X 16V CAP.CASE C TANTALO SMD</t>
  </si>
  <si>
    <t>45985</t>
  </si>
  <si>
    <t>3,3MF X 50V CAP.CASE C TANTALO SMD</t>
  </si>
  <si>
    <t>51377</t>
  </si>
  <si>
    <t>33MF X 10V CAP.CASE C TANTALO SMD</t>
  </si>
  <si>
    <t>59756</t>
  </si>
  <si>
    <t>45838</t>
  </si>
  <si>
    <t>4,7MF X 10V CAP.CASE C TANTALO SMD</t>
  </si>
  <si>
    <t>03785</t>
  </si>
  <si>
    <t>4,7MF X 25V CAP.CASE C TANTALO SMD</t>
  </si>
  <si>
    <t>04363</t>
  </si>
  <si>
    <t>47MF X 10V CAP.CASE C TANTALO SMD</t>
  </si>
  <si>
    <t>55907</t>
  </si>
  <si>
    <t>47MF X 16V CAP.CASE C TANTALO SMD</t>
  </si>
  <si>
    <t>46500</t>
  </si>
  <si>
    <t>59208</t>
  </si>
  <si>
    <t>47MF X 16V CAP.TANTALO CASE C SMD</t>
  </si>
  <si>
    <t>45984</t>
  </si>
  <si>
    <t>6,8MF X 35V CAP.CASE C TANTALO SMD</t>
  </si>
  <si>
    <t>Capacitor Tântalo SMD - Case C</t>
  </si>
  <si>
    <t>24251</t>
  </si>
  <si>
    <t>1,5MF X 50V CAP.CASE D TANTALO SMD</t>
  </si>
  <si>
    <t>42802</t>
  </si>
  <si>
    <t>100MF X 10V CAP.CASE D TANTALO SMD</t>
  </si>
  <si>
    <t>55910</t>
  </si>
  <si>
    <t>100MF X 16V CAP.CASE D TANTALO SMD</t>
  </si>
  <si>
    <t>60546</t>
  </si>
  <si>
    <t>02109</t>
  </si>
  <si>
    <t>100MF X 6,3V CAP.CASE D TANTALO SMD</t>
  </si>
  <si>
    <t>54940</t>
  </si>
  <si>
    <t>44607</t>
  </si>
  <si>
    <t>51733</t>
  </si>
  <si>
    <t>10MF X 25V CAP.CASE D TANTALO SMD</t>
  </si>
  <si>
    <t>17258</t>
  </si>
  <si>
    <t>44608</t>
  </si>
  <si>
    <t>150MF X 2V CAP.CASE D TANTALO SMD</t>
  </si>
  <si>
    <t>47834</t>
  </si>
  <si>
    <t>150MF X 6,3V CAP.CASE D TANTALO SMD</t>
  </si>
  <si>
    <t>36627</t>
  </si>
  <si>
    <t>15MF X 35V CAP.CASE D TANTALO SMD</t>
  </si>
  <si>
    <t>18243</t>
  </si>
  <si>
    <t>22MF X 16V CAP.CASE D TANTALO SMD</t>
  </si>
  <si>
    <t>12009</t>
  </si>
  <si>
    <t>22421</t>
  </si>
  <si>
    <t>22MF X 20V CAP.CASE D TANTALO SMD</t>
  </si>
  <si>
    <t>54483</t>
  </si>
  <si>
    <t>22346</t>
  </si>
  <si>
    <t>22MF X 6,3V CAP.CASE D TANTALO SMD</t>
  </si>
  <si>
    <t>49747</t>
  </si>
  <si>
    <t>330MF X 10V CAP.CASE D TANTALO SMD</t>
  </si>
  <si>
    <t>48307</t>
  </si>
  <si>
    <t>330MF X 2,5V CAP.CASE D TANTALO SMD</t>
  </si>
  <si>
    <t>51869</t>
  </si>
  <si>
    <t>330MF X 6V CAP.CASE D TANTALO SMD</t>
  </si>
  <si>
    <t>06903</t>
  </si>
  <si>
    <t>33MF X 16V CAP.CASE D TANTALO SMD</t>
  </si>
  <si>
    <t>23228</t>
  </si>
  <si>
    <t>33MF X 20V CAP.CASE D TANTALO SMD</t>
  </si>
  <si>
    <t>45001</t>
  </si>
  <si>
    <t>4,7MF X 20V CAP.CASE D TANTALO SMD</t>
  </si>
  <si>
    <t>04911</t>
  </si>
  <si>
    <t>47MF X 10V CAP.CASE D TANTALO SMD</t>
  </si>
  <si>
    <t>05760</t>
  </si>
  <si>
    <t>18894</t>
  </si>
  <si>
    <t>47MF X 16V CAP.CASE D TANTALO SMD</t>
  </si>
  <si>
    <t>45474</t>
  </si>
  <si>
    <t>59581</t>
  </si>
  <si>
    <t>47MF X 20V CAP.CASE D TANTALO SMD</t>
  </si>
  <si>
    <t>12572</t>
  </si>
  <si>
    <t>44340</t>
  </si>
  <si>
    <t>47MF X 25V CAP.CASE D TANTALO SMD</t>
  </si>
  <si>
    <t>44341</t>
  </si>
  <si>
    <t>09054</t>
  </si>
  <si>
    <t>6,8MF X 35V CAP.CASE D TANTALO SMD</t>
  </si>
  <si>
    <t>59210</t>
  </si>
  <si>
    <t>68MF X 16V CAP.TANTALO CASE D SMD</t>
  </si>
  <si>
    <t>18901</t>
  </si>
  <si>
    <t>68MF X 6V CAP.CASE D TANTALO SMD</t>
  </si>
  <si>
    <t>Capacitor Tântalo SMD - Case D</t>
  </si>
  <si>
    <t>16233</t>
  </si>
  <si>
    <t>100MF X 16V CAP.CASE E TANTALO SMD</t>
  </si>
  <si>
    <t>47674</t>
  </si>
  <si>
    <t>10MF X 25V CAP.CASE E TANTALO SMD</t>
  </si>
  <si>
    <t>47505</t>
  </si>
  <si>
    <t>150MF X 10V CAP.CASE E TANTALO SMD</t>
  </si>
  <si>
    <t>55906</t>
  </si>
  <si>
    <t>220MF X 10V CAP.CASE E TANTALO SMD</t>
  </si>
  <si>
    <t>55896</t>
  </si>
  <si>
    <t>22MF X 20V CAP.CASE E TANTALO SMD</t>
  </si>
  <si>
    <t>48176</t>
  </si>
  <si>
    <t>330MF X 2,5V CAP.CASE E TANTALO SMD</t>
  </si>
  <si>
    <t>43672</t>
  </si>
  <si>
    <t>47MF X 10V CAP.CASE E TANTALO SMD</t>
  </si>
  <si>
    <t>57852</t>
  </si>
  <si>
    <t>47MF X 20V CAP.CASE E TANTALO SMD</t>
  </si>
  <si>
    <t>45401</t>
  </si>
  <si>
    <t>47MF X 35V CAP.CASE E TANTALO SMD</t>
  </si>
  <si>
    <t>42138</t>
  </si>
  <si>
    <t>680MF X 6,3V CAP.CASE E TANTALO SMD</t>
  </si>
  <si>
    <t>Capacitor Tântalo SMD - Case E</t>
  </si>
  <si>
    <t>59486</t>
  </si>
  <si>
    <t>10MF X 16V CAP. CASE B TANTALO SMD</t>
  </si>
  <si>
    <t>48581</t>
  </si>
  <si>
    <t>10MF X 6,3V CAP.CASE P TANTALO SMD</t>
  </si>
  <si>
    <t>40560</t>
  </si>
  <si>
    <t>150MF X 6,3V CAP. TANTALO SMD</t>
  </si>
  <si>
    <t>46890</t>
  </si>
  <si>
    <t>1MF X 10V CAP.CASE P TANTALO SMD</t>
  </si>
  <si>
    <t>45207</t>
  </si>
  <si>
    <t>TRIMMER 10PF 3MM SMD</t>
  </si>
  <si>
    <t>06744</t>
  </si>
  <si>
    <t>TRIMMER 20PF ROSA</t>
  </si>
  <si>
    <t>60103</t>
  </si>
  <si>
    <t>TRIMMER 25PF SMD</t>
  </si>
  <si>
    <t>16640</t>
  </si>
  <si>
    <t>TRIMMER 30PF</t>
  </si>
  <si>
    <t>31210</t>
  </si>
  <si>
    <t>TRIMMER 30PF VERDE</t>
  </si>
  <si>
    <t>10570</t>
  </si>
  <si>
    <t>TRIMMER 60PF MARRON</t>
  </si>
  <si>
    <t>52126</t>
  </si>
  <si>
    <t>TRIMMER 7PF AZUL</t>
  </si>
  <si>
    <t>Capacitor Trimmer</t>
  </si>
  <si>
    <t>Supercapacitor</t>
  </si>
  <si>
    <t>57866</t>
  </si>
  <si>
    <t>0,022F X 5V SUPERCAP</t>
  </si>
  <si>
    <t>47101</t>
  </si>
  <si>
    <t>0,047F X 5,5V SUPERCAP</t>
  </si>
  <si>
    <t>06895</t>
  </si>
  <si>
    <t>0,10F X 10V SUPERCAP</t>
  </si>
  <si>
    <t>07764</t>
  </si>
  <si>
    <t>0,22F X 5,5V SUPERCAP</t>
  </si>
  <si>
    <t>08294</t>
  </si>
  <si>
    <t>0,33F X 5,5V SUPERCAP</t>
  </si>
  <si>
    <t>00581</t>
  </si>
  <si>
    <t>0,47F X 5,5 CAP.SUPERCAP</t>
  </si>
  <si>
    <t>52367</t>
  </si>
  <si>
    <t>0,47F X 5,5V SUPERCAP 11X20</t>
  </si>
  <si>
    <t>37068</t>
  </si>
  <si>
    <t>1F X 5,5V SUPERCAP</t>
  </si>
  <si>
    <t>DYNACAP</t>
  </si>
  <si>
    <t>46096</t>
  </si>
  <si>
    <t>4,7F X 5,5V SUPERCAP</t>
  </si>
  <si>
    <t>Capacitor Outros</t>
  </si>
  <si>
    <t>60106</t>
  </si>
  <si>
    <t>0,2MF X 25V CAP.FEED THROUGH 1806</t>
  </si>
  <si>
    <t>58181</t>
  </si>
  <si>
    <t>47PF X 500V CAP. SILVER MICA</t>
  </si>
  <si>
    <t>16791</t>
  </si>
  <si>
    <t>100PF X 400VAC CAP.SAFETY</t>
  </si>
  <si>
    <t>43724</t>
  </si>
  <si>
    <t>10ELS2 DIODO</t>
  </si>
  <si>
    <t>42396</t>
  </si>
  <si>
    <t>10F60UHF DIODO TO220</t>
  </si>
  <si>
    <t>JILIN</t>
  </si>
  <si>
    <t>19404</t>
  </si>
  <si>
    <t>16CTQ100 DIODO TO220</t>
  </si>
  <si>
    <t>11952</t>
  </si>
  <si>
    <t>1N3190 DIODO</t>
  </si>
  <si>
    <t>58511</t>
  </si>
  <si>
    <t>1N4001 DIODO</t>
  </si>
  <si>
    <t>16223</t>
  </si>
  <si>
    <t>1N4004 DIODO RET.</t>
  </si>
  <si>
    <t>58482</t>
  </si>
  <si>
    <t>59714</t>
  </si>
  <si>
    <t>1N4004RLG DIODO RET.</t>
  </si>
  <si>
    <t>40037</t>
  </si>
  <si>
    <t>1N4006 (ERB12) DIODO RET.</t>
  </si>
  <si>
    <t>18904</t>
  </si>
  <si>
    <t>1N4006 DIODO RET.</t>
  </si>
  <si>
    <t>10505</t>
  </si>
  <si>
    <t>1N4007 (TVR10GV7A 4) DIODO RET.</t>
  </si>
  <si>
    <t>22764</t>
  </si>
  <si>
    <t>1N4007 DIODO RET.</t>
  </si>
  <si>
    <t>52868</t>
  </si>
  <si>
    <t>47641</t>
  </si>
  <si>
    <t>16698</t>
  </si>
  <si>
    <t>PANJIT</t>
  </si>
  <si>
    <t>15853</t>
  </si>
  <si>
    <t>1N4146 DIODO SINAL</t>
  </si>
  <si>
    <t>53154</t>
  </si>
  <si>
    <t>1N4148 DIODO</t>
  </si>
  <si>
    <t>59718</t>
  </si>
  <si>
    <t>55561</t>
  </si>
  <si>
    <t>53312</t>
  </si>
  <si>
    <t>53906</t>
  </si>
  <si>
    <t>1N4148 DIODO DO35</t>
  </si>
  <si>
    <t>20906</t>
  </si>
  <si>
    <t>1N4148 DIODO SINAL</t>
  </si>
  <si>
    <t>55214</t>
  </si>
  <si>
    <t>47312</t>
  </si>
  <si>
    <t>09895</t>
  </si>
  <si>
    <t>10200</t>
  </si>
  <si>
    <t>GUANGDA</t>
  </si>
  <si>
    <t>55213</t>
  </si>
  <si>
    <t>60414</t>
  </si>
  <si>
    <t>45728</t>
  </si>
  <si>
    <t>13793</t>
  </si>
  <si>
    <t>TAKCHEONG</t>
  </si>
  <si>
    <t>55277</t>
  </si>
  <si>
    <t>1N4148TA DIODO SINAL</t>
  </si>
  <si>
    <t>20962</t>
  </si>
  <si>
    <t>1N4148TR DIODO SINAL</t>
  </si>
  <si>
    <t>44959</t>
  </si>
  <si>
    <t>1N4150 DIODO</t>
  </si>
  <si>
    <t>47861</t>
  </si>
  <si>
    <t>1N4154 DIODO</t>
  </si>
  <si>
    <t>30618</t>
  </si>
  <si>
    <t>1N4448 DIODO SINAL</t>
  </si>
  <si>
    <t>19808</t>
  </si>
  <si>
    <t>1N4532 DIODO RAPIDO</t>
  </si>
  <si>
    <t>17930</t>
  </si>
  <si>
    <t>1N4937 DIODO RET.</t>
  </si>
  <si>
    <t>58510</t>
  </si>
  <si>
    <t>1N5060 DIODO</t>
  </si>
  <si>
    <t>58520</t>
  </si>
  <si>
    <t>1N5061 DIODO</t>
  </si>
  <si>
    <t>41893</t>
  </si>
  <si>
    <t>1N5281 DIODO RET.</t>
  </si>
  <si>
    <t>17055</t>
  </si>
  <si>
    <t>1N5390 DIODO RET.</t>
  </si>
  <si>
    <t>51294</t>
  </si>
  <si>
    <t>1N5398 DIODO RET.</t>
  </si>
  <si>
    <t>51351</t>
  </si>
  <si>
    <t>41502</t>
  </si>
  <si>
    <t>1N5399 DIODO RET.</t>
  </si>
  <si>
    <t>41466</t>
  </si>
  <si>
    <t>1N5400 DIODO</t>
  </si>
  <si>
    <t>41474</t>
  </si>
  <si>
    <t>09821</t>
  </si>
  <si>
    <t>1N5401 DIODO RET.</t>
  </si>
  <si>
    <t>41399</t>
  </si>
  <si>
    <t>1N5402 DIODO RET.</t>
  </si>
  <si>
    <t>13068</t>
  </si>
  <si>
    <t>59001</t>
  </si>
  <si>
    <t>1N5404 DIODO RET.</t>
  </si>
  <si>
    <t>09777</t>
  </si>
  <si>
    <t>13727</t>
  </si>
  <si>
    <t>1N5406 DIODO RET.</t>
  </si>
  <si>
    <t>52867</t>
  </si>
  <si>
    <t>SEP</t>
  </si>
  <si>
    <t>16903</t>
  </si>
  <si>
    <t>1N5408 DIODO RET.</t>
  </si>
  <si>
    <t>30771</t>
  </si>
  <si>
    <t>47016</t>
  </si>
  <si>
    <t>47485</t>
  </si>
  <si>
    <t>18984</t>
  </si>
  <si>
    <t>1N5418 DIODO</t>
  </si>
  <si>
    <t>10520</t>
  </si>
  <si>
    <t>1N5817 DIODO SCHOTTKY</t>
  </si>
  <si>
    <t>52019</t>
  </si>
  <si>
    <t>17007</t>
  </si>
  <si>
    <t>41707</t>
  </si>
  <si>
    <t>13374</t>
  </si>
  <si>
    <t>15420</t>
  </si>
  <si>
    <t>1N5818 DIODO SCHOTTKY</t>
  </si>
  <si>
    <t>44855</t>
  </si>
  <si>
    <t>40094</t>
  </si>
  <si>
    <t>1N5819 DIODO SCHOTTKY</t>
  </si>
  <si>
    <t>21398</t>
  </si>
  <si>
    <t>16547</t>
  </si>
  <si>
    <t>52346</t>
  </si>
  <si>
    <t>1N5821 DIODO SCHOTTKY</t>
  </si>
  <si>
    <t>32111</t>
  </si>
  <si>
    <t>58463</t>
  </si>
  <si>
    <t>1N5822 DIODO SCHOTTKY</t>
  </si>
  <si>
    <t>13077</t>
  </si>
  <si>
    <t>58289</t>
  </si>
  <si>
    <t>58575</t>
  </si>
  <si>
    <t>1N60 DIODO</t>
  </si>
  <si>
    <t>19342</t>
  </si>
  <si>
    <t>1SS133 T77 DIODO RAP.</t>
  </si>
  <si>
    <t>43722</t>
  </si>
  <si>
    <t>1SS270 DIODO</t>
  </si>
  <si>
    <t>04902</t>
  </si>
  <si>
    <t>20M40 DIODO 60A 400V</t>
  </si>
  <si>
    <t>11787</t>
  </si>
  <si>
    <t>30CPQ100 DIODO</t>
  </si>
  <si>
    <t>38964</t>
  </si>
  <si>
    <t>30CPQ100PBF DIODO</t>
  </si>
  <si>
    <t>58200</t>
  </si>
  <si>
    <t>30EPF06 DIODO</t>
  </si>
  <si>
    <t>58172</t>
  </si>
  <si>
    <t>30EPH06 DIODO</t>
  </si>
  <si>
    <t>15589</t>
  </si>
  <si>
    <t>40EPS12 DIODO</t>
  </si>
  <si>
    <t>58222</t>
  </si>
  <si>
    <t>50PF80 DIODO</t>
  </si>
  <si>
    <t>58221</t>
  </si>
  <si>
    <t>50PFR80 DIODO</t>
  </si>
  <si>
    <t>57377</t>
  </si>
  <si>
    <t>6A10 DIODO</t>
  </si>
  <si>
    <t>33321</t>
  </si>
  <si>
    <t>44721</t>
  </si>
  <si>
    <t>6A4 DIODO</t>
  </si>
  <si>
    <t>26634</t>
  </si>
  <si>
    <t>70CRU02 DIODO</t>
  </si>
  <si>
    <t>32954</t>
  </si>
  <si>
    <t>95PF80 DIODO</t>
  </si>
  <si>
    <t>58381</t>
  </si>
  <si>
    <t>BA159 DIODO</t>
  </si>
  <si>
    <t>11949</t>
  </si>
  <si>
    <t>BA379 DIODO</t>
  </si>
  <si>
    <t>47107</t>
  </si>
  <si>
    <t>BA479G DIODO</t>
  </si>
  <si>
    <t>11260</t>
  </si>
  <si>
    <t>BA482 DIODO</t>
  </si>
  <si>
    <t>16873</t>
  </si>
  <si>
    <t>BA483 DIODO</t>
  </si>
  <si>
    <t>13028</t>
  </si>
  <si>
    <t>BA718 DIODO</t>
  </si>
  <si>
    <t>16843</t>
  </si>
  <si>
    <t>BAT46 DIODO</t>
  </si>
  <si>
    <t>04260</t>
  </si>
  <si>
    <t>03420</t>
  </si>
  <si>
    <t>BAT49 DIODO</t>
  </si>
  <si>
    <t>29343</t>
  </si>
  <si>
    <t>BAT85 DIODO</t>
  </si>
  <si>
    <t>29260</t>
  </si>
  <si>
    <t>00861</t>
  </si>
  <si>
    <t>BAV20 DIODO</t>
  </si>
  <si>
    <t>58445</t>
  </si>
  <si>
    <t>BAV21 DIODO</t>
  </si>
  <si>
    <t>11266</t>
  </si>
  <si>
    <t>58637</t>
  </si>
  <si>
    <t>BAW62 DIODO</t>
  </si>
  <si>
    <t>03183</t>
  </si>
  <si>
    <t>BAX18 DIODO</t>
  </si>
  <si>
    <t>11261</t>
  </si>
  <si>
    <t>BAY46 DIODO</t>
  </si>
  <si>
    <t>06484</t>
  </si>
  <si>
    <t>BY208 / PG208 DIODO</t>
  </si>
  <si>
    <t>58449</t>
  </si>
  <si>
    <t>BY228GP DIODO</t>
  </si>
  <si>
    <t>58203</t>
  </si>
  <si>
    <t>BY229F-800 DIODO ISOLADO</t>
  </si>
  <si>
    <t>35820</t>
  </si>
  <si>
    <t>BY329 1200 DIODO</t>
  </si>
  <si>
    <t>17987</t>
  </si>
  <si>
    <t>BY329X / FMQ-G1FS DIODO</t>
  </si>
  <si>
    <t>58447</t>
  </si>
  <si>
    <t>BY399 DIODO</t>
  </si>
  <si>
    <t>58455</t>
  </si>
  <si>
    <t>BY448GP DIODO</t>
  </si>
  <si>
    <t>09366</t>
  </si>
  <si>
    <t>BYS28-90 DIODO</t>
  </si>
  <si>
    <t>58068</t>
  </si>
  <si>
    <t>BYT03-400 DIODO</t>
  </si>
  <si>
    <t>58201</t>
  </si>
  <si>
    <t>BYT30-1000 DIODO</t>
  </si>
  <si>
    <t>11263</t>
  </si>
  <si>
    <t>BYT51G DIODO</t>
  </si>
  <si>
    <t>47432</t>
  </si>
  <si>
    <t>BYT56D DIODO</t>
  </si>
  <si>
    <t>21407</t>
  </si>
  <si>
    <t>BYV10-40 DIODO</t>
  </si>
  <si>
    <t>14161</t>
  </si>
  <si>
    <t>BYV21-40 DIODO</t>
  </si>
  <si>
    <t>58454</t>
  </si>
  <si>
    <t>BYV26C DIODO</t>
  </si>
  <si>
    <t>50126</t>
  </si>
  <si>
    <t>BYV26G DIODO</t>
  </si>
  <si>
    <t>58451</t>
  </si>
  <si>
    <t>BYV27-150 DIODO</t>
  </si>
  <si>
    <t>34165</t>
  </si>
  <si>
    <t>BYV27-200 DIODO</t>
  </si>
  <si>
    <t>58444</t>
  </si>
  <si>
    <t>BYV28-400 DIODO</t>
  </si>
  <si>
    <t>58191</t>
  </si>
  <si>
    <t>BYV32-200 DIODO</t>
  </si>
  <si>
    <t>43495</t>
  </si>
  <si>
    <t>BYV32E-200 DIODO</t>
  </si>
  <si>
    <t>58204</t>
  </si>
  <si>
    <t>BYV54V200 DIODO</t>
  </si>
  <si>
    <t>06689</t>
  </si>
  <si>
    <t>BYW100 200 DIODO</t>
  </si>
  <si>
    <t>15915</t>
  </si>
  <si>
    <t>BYW32 DIODO</t>
  </si>
  <si>
    <t>19323</t>
  </si>
  <si>
    <t>BYW51 150 DIODO</t>
  </si>
  <si>
    <t>41669</t>
  </si>
  <si>
    <t>BYW51 200 DIODO</t>
  </si>
  <si>
    <t>44957</t>
  </si>
  <si>
    <t>BYW74TAP DIODO</t>
  </si>
  <si>
    <t>08857</t>
  </si>
  <si>
    <t>BYW77 100 DIODO</t>
  </si>
  <si>
    <t>09096</t>
  </si>
  <si>
    <t>BYW95A DIODO</t>
  </si>
  <si>
    <t>58446</t>
  </si>
  <si>
    <t>BYW95C DIODO</t>
  </si>
  <si>
    <t>58450</t>
  </si>
  <si>
    <t>BYW96C DIODO</t>
  </si>
  <si>
    <t>41886</t>
  </si>
  <si>
    <t>BYW96D DIODO</t>
  </si>
  <si>
    <t>12017</t>
  </si>
  <si>
    <t>BYW96E DIODO</t>
  </si>
  <si>
    <t>58079</t>
  </si>
  <si>
    <t>BYW98 200 DIODO</t>
  </si>
  <si>
    <t>40282</t>
  </si>
  <si>
    <t>CD4148WP DIODO 1206</t>
  </si>
  <si>
    <t>17098</t>
  </si>
  <si>
    <t>DMV1500M DIODO</t>
  </si>
  <si>
    <t>08856</t>
  </si>
  <si>
    <t>DSAI17-12A DIODO</t>
  </si>
  <si>
    <t>BBC</t>
  </si>
  <si>
    <t>37768</t>
  </si>
  <si>
    <t>DSP25-12A DIODO</t>
  </si>
  <si>
    <t>48505</t>
  </si>
  <si>
    <t>DSP45-12A DIODO</t>
  </si>
  <si>
    <t>16923</t>
  </si>
  <si>
    <t>DTV1500MFP DIODO ISOLADO TO220</t>
  </si>
  <si>
    <t>60253</t>
  </si>
  <si>
    <t>EGP10D DIODO</t>
  </si>
  <si>
    <t>01795</t>
  </si>
  <si>
    <t>EGP20D DIODO</t>
  </si>
  <si>
    <t>08272</t>
  </si>
  <si>
    <t>EGP30D DIODO</t>
  </si>
  <si>
    <t>43476</t>
  </si>
  <si>
    <t>EGP50D DIODO</t>
  </si>
  <si>
    <t>43679</t>
  </si>
  <si>
    <t>EGP50G DIODO</t>
  </si>
  <si>
    <t>52651</t>
  </si>
  <si>
    <t>EN220A DIODO</t>
  </si>
  <si>
    <t>04303</t>
  </si>
  <si>
    <t>ERC81-006V11 DIODO</t>
  </si>
  <si>
    <t>37090</t>
  </si>
  <si>
    <t>FCH10A15 DIODO SCHOTTKY 150V 10A TO220</t>
  </si>
  <si>
    <t>37089</t>
  </si>
  <si>
    <t>FCH10U10 DIODO SCHOTTKY 100V 10A TO220</t>
  </si>
  <si>
    <t>58657</t>
  </si>
  <si>
    <t>FDH400 DIODO</t>
  </si>
  <si>
    <t>44645</t>
  </si>
  <si>
    <t>FDH440 DIODO</t>
  </si>
  <si>
    <t>58170</t>
  </si>
  <si>
    <t>FEP16AT DIODO</t>
  </si>
  <si>
    <t>58168</t>
  </si>
  <si>
    <t>FEP16CT DIODO</t>
  </si>
  <si>
    <t>42426</t>
  </si>
  <si>
    <t>FEP16DT DIODO</t>
  </si>
  <si>
    <t>58195</t>
  </si>
  <si>
    <t>FEP30DP DIODO</t>
  </si>
  <si>
    <t>47956</t>
  </si>
  <si>
    <t>FFP08H60S DIODO</t>
  </si>
  <si>
    <t>45701</t>
  </si>
  <si>
    <t>FFPF20UP20S DIODO</t>
  </si>
  <si>
    <t>39218</t>
  </si>
  <si>
    <t>FR104 DIODO</t>
  </si>
  <si>
    <t>GW</t>
  </si>
  <si>
    <t>52871</t>
  </si>
  <si>
    <t>FR105 DIODO</t>
  </si>
  <si>
    <t>52952</t>
  </si>
  <si>
    <t>FR107 DIODO</t>
  </si>
  <si>
    <t>52718</t>
  </si>
  <si>
    <t>58303</t>
  </si>
  <si>
    <t>39220</t>
  </si>
  <si>
    <t>52837</t>
  </si>
  <si>
    <t>52505</t>
  </si>
  <si>
    <t>WILLAS</t>
  </si>
  <si>
    <t>39210</t>
  </si>
  <si>
    <t>FR153 DIODO</t>
  </si>
  <si>
    <t>52870</t>
  </si>
  <si>
    <t>22509</t>
  </si>
  <si>
    <t>FR154 DIODO</t>
  </si>
  <si>
    <t>MSC</t>
  </si>
  <si>
    <t>52983</t>
  </si>
  <si>
    <t>FR206 DIODO</t>
  </si>
  <si>
    <t>58287</t>
  </si>
  <si>
    <t>FR207 DIODO</t>
  </si>
  <si>
    <t>58654</t>
  </si>
  <si>
    <t>39219</t>
  </si>
  <si>
    <t>FR302 DIODO</t>
  </si>
  <si>
    <t>15932</t>
  </si>
  <si>
    <t>FR303 DIODO RET.</t>
  </si>
  <si>
    <t>11274</t>
  </si>
  <si>
    <t>G3J DIODO 3A/600V BOLINHA</t>
  </si>
  <si>
    <t>47809</t>
  </si>
  <si>
    <t>GI250-1 DIODO</t>
  </si>
  <si>
    <t>59587</t>
  </si>
  <si>
    <t>GI250-4-E3/54 DIODO</t>
  </si>
  <si>
    <t>60799</t>
  </si>
  <si>
    <t>GP02-30-E3/54 DIODO</t>
  </si>
  <si>
    <t>09440</t>
  </si>
  <si>
    <t>GP20J DIODO</t>
  </si>
  <si>
    <t>07740</t>
  </si>
  <si>
    <t>11596</t>
  </si>
  <si>
    <t>GP30D DIODO</t>
  </si>
  <si>
    <t>58484</t>
  </si>
  <si>
    <t>HER207 DIODO</t>
  </si>
  <si>
    <t>49735</t>
  </si>
  <si>
    <t>HFA15PB60 DIODO TO247</t>
  </si>
  <si>
    <t>19030</t>
  </si>
  <si>
    <t>HFA30TA60C DIODO</t>
  </si>
  <si>
    <t>58179</t>
  </si>
  <si>
    <t>IR40CPQ045 DIODO</t>
  </si>
  <si>
    <t>58202</t>
  </si>
  <si>
    <t>ISL9R460PF2 DIODO ISOLADO</t>
  </si>
  <si>
    <t>37087</t>
  </si>
  <si>
    <t>MBFR10100CT DIODO RET.100V 10A TO220</t>
  </si>
  <si>
    <t>37086</t>
  </si>
  <si>
    <t>MBFR10150CT DIODO SCHOTTKY 60V 10A TO220</t>
  </si>
  <si>
    <t>58176</t>
  </si>
  <si>
    <t>MBR10100F DIODO ISOLADO</t>
  </si>
  <si>
    <t>PSC</t>
  </si>
  <si>
    <t>49970</t>
  </si>
  <si>
    <t>MBR10100G DIODO</t>
  </si>
  <si>
    <t>32294</t>
  </si>
  <si>
    <t>38930</t>
  </si>
  <si>
    <t>MBR1080 DIODO</t>
  </si>
  <si>
    <t>44215</t>
  </si>
  <si>
    <t>MBR150 DIODO</t>
  </si>
  <si>
    <t>58189</t>
  </si>
  <si>
    <t>MBR1545CT DIODO</t>
  </si>
  <si>
    <t>37759</t>
  </si>
  <si>
    <t>MBR1545CTG DIODO</t>
  </si>
  <si>
    <t>58699</t>
  </si>
  <si>
    <t>MBR160 DIODO</t>
  </si>
  <si>
    <t>38736</t>
  </si>
  <si>
    <t>MBR16S45T DIODO TO220</t>
  </si>
  <si>
    <t>17303</t>
  </si>
  <si>
    <t>MBR20100CT DIODO</t>
  </si>
  <si>
    <t>42318</t>
  </si>
  <si>
    <t>MBR20100CTP DIODO</t>
  </si>
  <si>
    <t>59032</t>
  </si>
  <si>
    <t>MBR20100F DIODO</t>
  </si>
  <si>
    <t>42319</t>
  </si>
  <si>
    <t>MBR20100FCT DIODO</t>
  </si>
  <si>
    <t>38929</t>
  </si>
  <si>
    <t>MBR20100G DIODO</t>
  </si>
  <si>
    <t>53761</t>
  </si>
  <si>
    <t>MBR20100LCT DIODO</t>
  </si>
  <si>
    <t>42393</t>
  </si>
  <si>
    <t>MBR20120CTFW DIODO TO220</t>
  </si>
  <si>
    <t>42397</t>
  </si>
  <si>
    <t>MBR20150C DIODO TO220</t>
  </si>
  <si>
    <t>42399</t>
  </si>
  <si>
    <t>MBR20150CT DIODO TO220</t>
  </si>
  <si>
    <t>42398</t>
  </si>
  <si>
    <t>TSC</t>
  </si>
  <si>
    <t>58171</t>
  </si>
  <si>
    <t>MBR2045CTG DIODO</t>
  </si>
  <si>
    <t>07984</t>
  </si>
  <si>
    <t>MBR2045CTR DIODO</t>
  </si>
  <si>
    <t>58293</t>
  </si>
  <si>
    <t>MBR2060CT DIODO</t>
  </si>
  <si>
    <t>58291</t>
  </si>
  <si>
    <t>MBR2060CT-E3/45 DIODO</t>
  </si>
  <si>
    <t>38740</t>
  </si>
  <si>
    <t>MBR20S45 DIODO TO220</t>
  </si>
  <si>
    <t>58174</t>
  </si>
  <si>
    <t>MBR25100 DIODO</t>
  </si>
  <si>
    <t>12187</t>
  </si>
  <si>
    <t>MBR2535CTL DIODO</t>
  </si>
  <si>
    <t>58175</t>
  </si>
  <si>
    <t>MBR2545CT DIODO</t>
  </si>
  <si>
    <t>58177</t>
  </si>
  <si>
    <t>MBR2545CTG DIODO</t>
  </si>
  <si>
    <t>15240</t>
  </si>
  <si>
    <t>MBR3035 DIODO</t>
  </si>
  <si>
    <t>11525</t>
  </si>
  <si>
    <t>MBR3045PT DIODO</t>
  </si>
  <si>
    <t>58208</t>
  </si>
  <si>
    <t>MBR3045WT DIODO</t>
  </si>
  <si>
    <t>20611</t>
  </si>
  <si>
    <t>MBR4045PT DIODO</t>
  </si>
  <si>
    <t>58649</t>
  </si>
  <si>
    <t>MBR580 DIODO</t>
  </si>
  <si>
    <t>33214</t>
  </si>
  <si>
    <t>MBR6045PT DIODO</t>
  </si>
  <si>
    <t>46318</t>
  </si>
  <si>
    <t>MBR60H100CTG DIODO</t>
  </si>
  <si>
    <t>42315</t>
  </si>
  <si>
    <t>MBRF10100CT DIODO</t>
  </si>
  <si>
    <t>39004</t>
  </si>
  <si>
    <t>MBRF1545CT DIODO</t>
  </si>
  <si>
    <t>38932</t>
  </si>
  <si>
    <t>GENERAL SEMICONDUTOR</t>
  </si>
  <si>
    <t>58188</t>
  </si>
  <si>
    <t>MBRF2045CT DIODO ISOLADO</t>
  </si>
  <si>
    <t>58330</t>
  </si>
  <si>
    <t>MM10FU120K DIODO</t>
  </si>
  <si>
    <t>13945</t>
  </si>
  <si>
    <t>MR752 DIODO</t>
  </si>
  <si>
    <t>58643</t>
  </si>
  <si>
    <t>MR754 DIODO</t>
  </si>
  <si>
    <t>14354</t>
  </si>
  <si>
    <t>MR810 DIODO</t>
  </si>
  <si>
    <t>58640</t>
  </si>
  <si>
    <t>MR851 DIODO</t>
  </si>
  <si>
    <t>58659</t>
  </si>
  <si>
    <t>MR854 DIODO</t>
  </si>
  <si>
    <t>13073</t>
  </si>
  <si>
    <t>MR856 DIODO</t>
  </si>
  <si>
    <t>58693</t>
  </si>
  <si>
    <t>MUR1100 DIODO</t>
  </si>
  <si>
    <t>04374</t>
  </si>
  <si>
    <t>MUR140 DIODO</t>
  </si>
  <si>
    <t>20263</t>
  </si>
  <si>
    <t>MUR1520 DIODO</t>
  </si>
  <si>
    <t>58169</t>
  </si>
  <si>
    <t>MUR1520CTG DIODO</t>
  </si>
  <si>
    <t>38931</t>
  </si>
  <si>
    <t>MUR1540 DIODO</t>
  </si>
  <si>
    <t>57273</t>
  </si>
  <si>
    <t>MUR1620 DIODO TO220</t>
  </si>
  <si>
    <t>52812</t>
  </si>
  <si>
    <t>MUR1620CT DIODO</t>
  </si>
  <si>
    <t>TOBA</t>
  </si>
  <si>
    <t>19286</t>
  </si>
  <si>
    <t>MUR1620CTR DIODO</t>
  </si>
  <si>
    <t>58325</t>
  </si>
  <si>
    <t>MUR1620CTRG DIODO TO220</t>
  </si>
  <si>
    <t>46691</t>
  </si>
  <si>
    <t>MUR1620G DIODO</t>
  </si>
  <si>
    <t>46692</t>
  </si>
  <si>
    <t>MUR1620RG DIODO</t>
  </si>
  <si>
    <t>58310</t>
  </si>
  <si>
    <t>MUR1650CT DIODO</t>
  </si>
  <si>
    <t>38944</t>
  </si>
  <si>
    <t>MUR1660G DIODO</t>
  </si>
  <si>
    <t>15790</t>
  </si>
  <si>
    <t>MUR16C40CT DIODO</t>
  </si>
  <si>
    <t>PHOTRON</t>
  </si>
  <si>
    <t>58196</t>
  </si>
  <si>
    <t>MUR2020G DIODO</t>
  </si>
  <si>
    <t>58329</t>
  </si>
  <si>
    <t>MUR2060CTG DIODO</t>
  </si>
  <si>
    <t>58696</t>
  </si>
  <si>
    <t>MUR260 DIODO</t>
  </si>
  <si>
    <t>58311</t>
  </si>
  <si>
    <t>MUR2620CTR DIODO</t>
  </si>
  <si>
    <t>58681</t>
  </si>
  <si>
    <t>MUR280 DIODO</t>
  </si>
  <si>
    <t>58319</t>
  </si>
  <si>
    <t>MUR3020PT DIODO</t>
  </si>
  <si>
    <t>57892</t>
  </si>
  <si>
    <t>MUR3020WT DIODO</t>
  </si>
  <si>
    <t>48676</t>
  </si>
  <si>
    <t>MUR3040PT DIODO</t>
  </si>
  <si>
    <t>58236</t>
  </si>
  <si>
    <t>MUR3060PT DIODO</t>
  </si>
  <si>
    <t>58403</t>
  </si>
  <si>
    <t>MUR360 DIODO</t>
  </si>
  <si>
    <t>56275</t>
  </si>
  <si>
    <t>MUR410 DIODO</t>
  </si>
  <si>
    <t>58692</t>
  </si>
  <si>
    <t>MUR415 DIODO</t>
  </si>
  <si>
    <t>51304</t>
  </si>
  <si>
    <t>MUR420 DIODO</t>
  </si>
  <si>
    <t>58694</t>
  </si>
  <si>
    <t>51334</t>
  </si>
  <si>
    <t>MUR420RLG DIODO</t>
  </si>
  <si>
    <t>35972</t>
  </si>
  <si>
    <t>MUR460 DIODO</t>
  </si>
  <si>
    <t>49971</t>
  </si>
  <si>
    <t>MUR460RLG DIODO</t>
  </si>
  <si>
    <t>58323</t>
  </si>
  <si>
    <t>MUR6040 DIODO</t>
  </si>
  <si>
    <t>09534</t>
  </si>
  <si>
    <t>MUR620CT DIODO</t>
  </si>
  <si>
    <t>58198</t>
  </si>
  <si>
    <t>MUR8100 DIODO</t>
  </si>
  <si>
    <t>58312</t>
  </si>
  <si>
    <t>MUR810G DIODO</t>
  </si>
  <si>
    <t>58326</t>
  </si>
  <si>
    <t>MUR815 DIODO</t>
  </si>
  <si>
    <t>38760</t>
  </si>
  <si>
    <t>MUR820 (16F020C) DIODO. TO220 3 TER</t>
  </si>
  <si>
    <t>37469</t>
  </si>
  <si>
    <t>MUR820 DIODO TO220</t>
  </si>
  <si>
    <t>57759</t>
  </si>
  <si>
    <t>MUR8200 DIODO TO220</t>
  </si>
  <si>
    <t>58280</t>
  </si>
  <si>
    <t>MUR820C DIODO</t>
  </si>
  <si>
    <t>58309</t>
  </si>
  <si>
    <t>MUR840 DIODO</t>
  </si>
  <si>
    <t>55401</t>
  </si>
  <si>
    <t>MUR840CT DIODO TO220</t>
  </si>
  <si>
    <t>39858</t>
  </si>
  <si>
    <t>MUR860 DIODO</t>
  </si>
  <si>
    <t>39641</t>
  </si>
  <si>
    <t>MURB1620CTG DIODO</t>
  </si>
  <si>
    <t>58691</t>
  </si>
  <si>
    <t>MURS140T3G DIODO</t>
  </si>
  <si>
    <t>58499</t>
  </si>
  <si>
    <t>NTE751 DIODO</t>
  </si>
  <si>
    <t>59138</t>
  </si>
  <si>
    <t>P600K DIODO</t>
  </si>
  <si>
    <t>59482</t>
  </si>
  <si>
    <t>P600M-TR DIODO</t>
  </si>
  <si>
    <t>52709</t>
  </si>
  <si>
    <t>PR1004 DIODO</t>
  </si>
  <si>
    <t>52502</t>
  </si>
  <si>
    <t>PR1007 DIODO</t>
  </si>
  <si>
    <t>39562</t>
  </si>
  <si>
    <t>PR1503S-TR-LT DIODO DO41</t>
  </si>
  <si>
    <t>25282</t>
  </si>
  <si>
    <t>RGP01-15 DIODO</t>
  </si>
  <si>
    <t>44956</t>
  </si>
  <si>
    <t>RGP30K-2W-T DIODO</t>
  </si>
  <si>
    <t>56857</t>
  </si>
  <si>
    <t>RHRG75120 DIODO</t>
  </si>
  <si>
    <t>56777</t>
  </si>
  <si>
    <t>RHRP1560 TO220</t>
  </si>
  <si>
    <t>58316</t>
  </si>
  <si>
    <t>RHRP860 DIODO</t>
  </si>
  <si>
    <t>08518</t>
  </si>
  <si>
    <t>RL204 DIODO</t>
  </si>
  <si>
    <t>47045</t>
  </si>
  <si>
    <t>RL205 DIODO</t>
  </si>
  <si>
    <t>58210</t>
  </si>
  <si>
    <t>RL207 DIODO</t>
  </si>
  <si>
    <t>24971</t>
  </si>
  <si>
    <t>58304</t>
  </si>
  <si>
    <t>RL257 DIODO</t>
  </si>
  <si>
    <t>12220</t>
  </si>
  <si>
    <t>RMPG06D DIODO RET.</t>
  </si>
  <si>
    <t>43721</t>
  </si>
  <si>
    <t>RU1P DIODO</t>
  </si>
  <si>
    <t>58313</t>
  </si>
  <si>
    <t>RURP3060 DIODO</t>
  </si>
  <si>
    <t>52815</t>
  </si>
  <si>
    <t>S16C45C DIODO</t>
  </si>
  <si>
    <t>23394</t>
  </si>
  <si>
    <t>S30D40C DIODO TO218</t>
  </si>
  <si>
    <t>MOSPEC</t>
  </si>
  <si>
    <t>52873</t>
  </si>
  <si>
    <t>S30D40C DIODO TO247</t>
  </si>
  <si>
    <t>SL</t>
  </si>
  <si>
    <t>53037</t>
  </si>
  <si>
    <t>S30D40L DIODO</t>
  </si>
  <si>
    <t>53747</t>
  </si>
  <si>
    <t>SB020 DIODO</t>
  </si>
  <si>
    <t>37088</t>
  </si>
  <si>
    <t>SB1060FCT DIODO SCHOTTKY 60V 10A TO220</t>
  </si>
  <si>
    <t>57791</t>
  </si>
  <si>
    <t>SB1060FCT DIODO TO220</t>
  </si>
  <si>
    <t>16665</t>
  </si>
  <si>
    <t>SB160E DIODO SCHOTTKY 1A/60V</t>
  </si>
  <si>
    <t>48607</t>
  </si>
  <si>
    <t>SB245R DIODO SCHOTTKY</t>
  </si>
  <si>
    <t>CHONG</t>
  </si>
  <si>
    <t>43732</t>
  </si>
  <si>
    <t>58684</t>
  </si>
  <si>
    <t>SB260 DIODO</t>
  </si>
  <si>
    <t>57376</t>
  </si>
  <si>
    <t>SB3010 DIODO</t>
  </si>
  <si>
    <t>57375</t>
  </si>
  <si>
    <t>SB3100 DIODO</t>
  </si>
  <si>
    <t>YST</t>
  </si>
  <si>
    <t>58682</t>
  </si>
  <si>
    <t>SB3150-TB DIODO</t>
  </si>
  <si>
    <t>GOOD ARK</t>
  </si>
  <si>
    <t>53812</t>
  </si>
  <si>
    <t>SB340 DIODO SCHOTTKY</t>
  </si>
  <si>
    <t>13066</t>
  </si>
  <si>
    <t>52872</t>
  </si>
  <si>
    <t>58771</t>
  </si>
  <si>
    <t>ZRE</t>
  </si>
  <si>
    <t>57787</t>
  </si>
  <si>
    <t>SB5100 DIODO</t>
  </si>
  <si>
    <t>52700</t>
  </si>
  <si>
    <t>SB540 DIODO SCHOTTHY</t>
  </si>
  <si>
    <t>43640</t>
  </si>
  <si>
    <t>58717</t>
  </si>
  <si>
    <t>SD103 DIODO</t>
  </si>
  <si>
    <t>58078</t>
  </si>
  <si>
    <t>SF14 DIODO</t>
  </si>
  <si>
    <t>47937</t>
  </si>
  <si>
    <t>37878</t>
  </si>
  <si>
    <t>01320</t>
  </si>
  <si>
    <t>SF84 DIODO TO220</t>
  </si>
  <si>
    <t>DSK</t>
  </si>
  <si>
    <t>01314</t>
  </si>
  <si>
    <t>SF86 DIODO TO220</t>
  </si>
  <si>
    <t>59671</t>
  </si>
  <si>
    <t>SK3/08 DIODO</t>
  </si>
  <si>
    <t>SEMIKRON</t>
  </si>
  <si>
    <t>12667</t>
  </si>
  <si>
    <t>SKE3M2/04 DIODO</t>
  </si>
  <si>
    <t>58214</t>
  </si>
  <si>
    <t>SKR240/12 DIODO</t>
  </si>
  <si>
    <t>37091</t>
  </si>
  <si>
    <t>SP10100 DIODO SCHOTTKY 100V 10A TO220</t>
  </si>
  <si>
    <t>06807</t>
  </si>
  <si>
    <t>SR106 DIODO</t>
  </si>
  <si>
    <t>40239</t>
  </si>
  <si>
    <t>SR260R DIODO</t>
  </si>
  <si>
    <t>06363</t>
  </si>
  <si>
    <t>SR306-TR DIODO SCHOTTKY 3A 60V</t>
  </si>
  <si>
    <t>MC</t>
  </si>
  <si>
    <t>51360</t>
  </si>
  <si>
    <t>SR3100 DIODO</t>
  </si>
  <si>
    <t>52866</t>
  </si>
  <si>
    <t>SR360 DIODO SCHOTTKY</t>
  </si>
  <si>
    <t>58295</t>
  </si>
  <si>
    <t>52864</t>
  </si>
  <si>
    <t>52843</t>
  </si>
  <si>
    <t>RECTRON</t>
  </si>
  <si>
    <t>52653</t>
  </si>
  <si>
    <t>SR540 DIODO SCHOTTHY</t>
  </si>
  <si>
    <t>CHONGQING</t>
  </si>
  <si>
    <t>43638</t>
  </si>
  <si>
    <t>40240</t>
  </si>
  <si>
    <t>SR560 DIODO</t>
  </si>
  <si>
    <t>52479</t>
  </si>
  <si>
    <t>STPR2020CTW DIODO</t>
  </si>
  <si>
    <t>42395</t>
  </si>
  <si>
    <t>STPS10LCD100C DIODO TO220</t>
  </si>
  <si>
    <t>00444</t>
  </si>
  <si>
    <t>STPS10LCD150C DIODO ISOLADO</t>
  </si>
  <si>
    <t>06598</t>
  </si>
  <si>
    <t>STPS16045TV DIODO</t>
  </si>
  <si>
    <t>24853</t>
  </si>
  <si>
    <t>STPS2045CT DIODO</t>
  </si>
  <si>
    <t>52713</t>
  </si>
  <si>
    <t>STPS20H100CT DIODO</t>
  </si>
  <si>
    <t>57258</t>
  </si>
  <si>
    <t>38710</t>
  </si>
  <si>
    <t>STPS20L60CT DIODO TO-220</t>
  </si>
  <si>
    <t>00543</t>
  </si>
  <si>
    <t>STPS20LCD150CFP DIODO ISOLADO</t>
  </si>
  <si>
    <t>06829</t>
  </si>
  <si>
    <t>STPS30L40CW DIODO.</t>
  </si>
  <si>
    <t>57083</t>
  </si>
  <si>
    <t>STPS30L45CFP DIODO</t>
  </si>
  <si>
    <t>57076</t>
  </si>
  <si>
    <t>STPS30SM100SFP DIODO</t>
  </si>
  <si>
    <t>11276</t>
  </si>
  <si>
    <t>STTA1206DI DIODO</t>
  </si>
  <si>
    <t>11860</t>
  </si>
  <si>
    <t>STTA2006P DIODO</t>
  </si>
  <si>
    <t>58317</t>
  </si>
  <si>
    <t>STTA6006TV2 DIODO</t>
  </si>
  <si>
    <t>40120</t>
  </si>
  <si>
    <t>STTH102 DIODO</t>
  </si>
  <si>
    <t>58071</t>
  </si>
  <si>
    <t>STTH1R06 DIODO</t>
  </si>
  <si>
    <t>06089</t>
  </si>
  <si>
    <t>T6A20L DIODO</t>
  </si>
  <si>
    <t>46951</t>
  </si>
  <si>
    <t>UF1007 DIODO</t>
  </si>
  <si>
    <t>57007</t>
  </si>
  <si>
    <t>UF1010 DIODO</t>
  </si>
  <si>
    <t>10002</t>
  </si>
  <si>
    <t>UF1010 DIODO RAPIDO</t>
  </si>
  <si>
    <t>57234</t>
  </si>
  <si>
    <t>UF2010 DIODO</t>
  </si>
  <si>
    <t>57004</t>
  </si>
  <si>
    <t>UF202 DIODO</t>
  </si>
  <si>
    <t>57048</t>
  </si>
  <si>
    <t>UF204 DIODO</t>
  </si>
  <si>
    <t>23797</t>
  </si>
  <si>
    <t>UF4002 DIODO</t>
  </si>
  <si>
    <t>55595</t>
  </si>
  <si>
    <t>UF4007 DIODO</t>
  </si>
  <si>
    <t>39006</t>
  </si>
  <si>
    <t>55594</t>
  </si>
  <si>
    <t>58485</t>
  </si>
  <si>
    <t>31361</t>
  </si>
  <si>
    <t>23050</t>
  </si>
  <si>
    <t>19043</t>
  </si>
  <si>
    <t>49103</t>
  </si>
  <si>
    <t>41315</t>
  </si>
  <si>
    <t>UF5406 DIODO</t>
  </si>
  <si>
    <t>41723</t>
  </si>
  <si>
    <t>49926</t>
  </si>
  <si>
    <t>17224</t>
  </si>
  <si>
    <t>51164</t>
  </si>
  <si>
    <t>UF5408 DIODO</t>
  </si>
  <si>
    <t>51223</t>
  </si>
  <si>
    <t>58601</t>
  </si>
  <si>
    <t>41273</t>
  </si>
  <si>
    <t>58294</t>
  </si>
  <si>
    <t>UF804 DIODO</t>
  </si>
  <si>
    <t>02945</t>
  </si>
  <si>
    <t>USD835 DIODO</t>
  </si>
  <si>
    <t>58220</t>
  </si>
  <si>
    <t>VS-97PF120 DIODO</t>
  </si>
  <si>
    <t>58216</t>
  </si>
  <si>
    <t>VS-97PFR120 DIODO</t>
  </si>
  <si>
    <t>Diodo Retificador PTH</t>
  </si>
  <si>
    <t>Diodo Retificador SMD</t>
  </si>
  <si>
    <t>26911</t>
  </si>
  <si>
    <t>1N4001 (M1) DIODO SMD SMA</t>
  </si>
  <si>
    <t>58513</t>
  </si>
  <si>
    <t>1N4004 DIODO SMD SMA</t>
  </si>
  <si>
    <t>02125</t>
  </si>
  <si>
    <t>1N4007 (DL4007) DIODO SMD MELF</t>
  </si>
  <si>
    <t>32004</t>
  </si>
  <si>
    <t>1N4007 (M7) DIODO SMD SMA</t>
  </si>
  <si>
    <t>30827</t>
  </si>
  <si>
    <t>16931</t>
  </si>
  <si>
    <t>48398</t>
  </si>
  <si>
    <t>18066</t>
  </si>
  <si>
    <t>1N4007 DL4007 DIODO SMD MELF</t>
  </si>
  <si>
    <t>13298</t>
  </si>
  <si>
    <t>1N4007 LL4007 DIODO SMD MELF</t>
  </si>
  <si>
    <t>59016</t>
  </si>
  <si>
    <t>1N4007 LL4007 DIODO SMD MINI MELF</t>
  </si>
  <si>
    <t>40135</t>
  </si>
  <si>
    <t>1N4007 SM4007 DIODO SMD MELF</t>
  </si>
  <si>
    <t>49924</t>
  </si>
  <si>
    <t>47023</t>
  </si>
  <si>
    <t>1N4148 (FDLL4148) MINI MELF SMD</t>
  </si>
  <si>
    <t>49923</t>
  </si>
  <si>
    <t>1N4148 (MMBD4148) SMD SOT23</t>
  </si>
  <si>
    <t>08991</t>
  </si>
  <si>
    <t>1N4148 (MMBD4148) SOT23 SMD</t>
  </si>
  <si>
    <t>29408</t>
  </si>
  <si>
    <t>47089</t>
  </si>
  <si>
    <t>1N4148 (MMBD4148W-7-F) SMD SOT123</t>
  </si>
  <si>
    <t>58878</t>
  </si>
  <si>
    <t>1N4148 (PMLL4148) MINI MELF SMD</t>
  </si>
  <si>
    <t>48169</t>
  </si>
  <si>
    <t>1N4148 (RLS4148NTE-11) MINI MELF SMD</t>
  </si>
  <si>
    <t>43506</t>
  </si>
  <si>
    <t>1N4148 DIODO SMD SOD123</t>
  </si>
  <si>
    <t>42245</t>
  </si>
  <si>
    <t>1N4148/GS18 MINI MELF SMD</t>
  </si>
  <si>
    <t>59507</t>
  </si>
  <si>
    <t>1N4148-7F DIODO SMD SOD23</t>
  </si>
  <si>
    <t>43505</t>
  </si>
  <si>
    <t>1N4148W DIODO SMD SOD123</t>
  </si>
  <si>
    <t>45276</t>
  </si>
  <si>
    <t>45278</t>
  </si>
  <si>
    <t>1N4148W DIODO SMD SOD323</t>
  </si>
  <si>
    <t>58942</t>
  </si>
  <si>
    <t>1N4148WS (SOD123) DIODO SMD</t>
  </si>
  <si>
    <t>51157</t>
  </si>
  <si>
    <t>1N4148WS (SOD323) DIODO SMD</t>
  </si>
  <si>
    <t>32598</t>
  </si>
  <si>
    <t>33475</t>
  </si>
  <si>
    <t>52180</t>
  </si>
  <si>
    <t>43504</t>
  </si>
  <si>
    <t>1N4148WT4 DIODO SMD SOD123</t>
  </si>
  <si>
    <t>41857</t>
  </si>
  <si>
    <t>1N4150 (FDLL4150) DIODO SMD</t>
  </si>
  <si>
    <t>19111</t>
  </si>
  <si>
    <t>1N4448 (MCL4448TR) SMD</t>
  </si>
  <si>
    <t>38789</t>
  </si>
  <si>
    <t>1N5817 (B120) DIODO SMD</t>
  </si>
  <si>
    <t>15464</t>
  </si>
  <si>
    <t>1N5817 (DL5817) DIODO SMD MELF</t>
  </si>
  <si>
    <t>18730</t>
  </si>
  <si>
    <t>1N5818 (DL5818) DIODO SMD MELF</t>
  </si>
  <si>
    <t>60444</t>
  </si>
  <si>
    <t>1N5819 (SM5819) DIODO SMD MELF</t>
  </si>
  <si>
    <t>58580</t>
  </si>
  <si>
    <t>1N60 DIODO SMD MINI MELF</t>
  </si>
  <si>
    <t>51868</t>
  </si>
  <si>
    <t>1PS76SB10 DIODO SMD</t>
  </si>
  <si>
    <t>02801</t>
  </si>
  <si>
    <t>1SM2G 06GP DIODO SCHOTTKY SMD</t>
  </si>
  <si>
    <t>41858</t>
  </si>
  <si>
    <t>1SR154-400TE25 DIODO SMD</t>
  </si>
  <si>
    <t>39137</t>
  </si>
  <si>
    <t>1SS355 DIODO SMD SOD 323</t>
  </si>
  <si>
    <t>47681</t>
  </si>
  <si>
    <t>1SS355TE DIODO SMD</t>
  </si>
  <si>
    <t>58217</t>
  </si>
  <si>
    <t>1SS355TE-17 DIODO SMD</t>
  </si>
  <si>
    <t>57727</t>
  </si>
  <si>
    <t>1SS400T1G DIODO SOD-523</t>
  </si>
  <si>
    <t>46360</t>
  </si>
  <si>
    <t>30BQ040 DIODO SMD</t>
  </si>
  <si>
    <t>49361</t>
  </si>
  <si>
    <t>30ETH06SPBF DIODO SMD D2PACK</t>
  </si>
  <si>
    <t>03838</t>
  </si>
  <si>
    <t>B120-13 DIODO SCHOTTKY SMD SMA</t>
  </si>
  <si>
    <t>54582</t>
  </si>
  <si>
    <t>B140 DIODO SMA</t>
  </si>
  <si>
    <t>24114</t>
  </si>
  <si>
    <t>B140-13 DIODO SCHOTTKY SMD SMA</t>
  </si>
  <si>
    <t>51980</t>
  </si>
  <si>
    <t>B140-13 DIODO SMD</t>
  </si>
  <si>
    <t>43839</t>
  </si>
  <si>
    <t>B140-E3/61T DIODO SCHOTTKY SMD SMA</t>
  </si>
  <si>
    <t>59573</t>
  </si>
  <si>
    <t>B160-E3/61T DIODO SMD (SMA)</t>
  </si>
  <si>
    <t>43843</t>
  </si>
  <si>
    <t>B320A-13F DIODO SMD SME</t>
  </si>
  <si>
    <t>04109</t>
  </si>
  <si>
    <t>B320B-13 DIODO SCHOTTKY SMD SMA</t>
  </si>
  <si>
    <t>41896</t>
  </si>
  <si>
    <t>B330A-13 DIODO SMD</t>
  </si>
  <si>
    <t>59957</t>
  </si>
  <si>
    <t>B360A 13F DIODO SMD</t>
  </si>
  <si>
    <t>43844</t>
  </si>
  <si>
    <t>B520C-13F DIODO SMD SMC</t>
  </si>
  <si>
    <t>47041</t>
  </si>
  <si>
    <t>BAP50-03 DIODO SMD SOD123</t>
  </si>
  <si>
    <t>58745</t>
  </si>
  <si>
    <t>BAP64-05 DIODO SMD</t>
  </si>
  <si>
    <t>21877</t>
  </si>
  <si>
    <t>BAR18 DIODO SCHOTTKY SMD SOT23</t>
  </si>
  <si>
    <t>58867</t>
  </si>
  <si>
    <t>BAR43C DIODO SMD</t>
  </si>
  <si>
    <t>18911</t>
  </si>
  <si>
    <t>BAR74 DIODO RAPIDO SMD SOT23</t>
  </si>
  <si>
    <t>55691</t>
  </si>
  <si>
    <t>BAS16 DIODO SMD SOT23</t>
  </si>
  <si>
    <t>36563</t>
  </si>
  <si>
    <t>39692</t>
  </si>
  <si>
    <t>BAS16PT DIODO SMD SOT23</t>
  </si>
  <si>
    <t>59582</t>
  </si>
  <si>
    <t>BAS16RRG DIODO SMD SOD323</t>
  </si>
  <si>
    <t>TAIWAN SEMI</t>
  </si>
  <si>
    <t>45109</t>
  </si>
  <si>
    <t>BAS16T/R DIODO SMD SOT23</t>
  </si>
  <si>
    <t>46877</t>
  </si>
  <si>
    <t>BAS16UY DIODO SMD SOT363</t>
  </si>
  <si>
    <t>47719</t>
  </si>
  <si>
    <t>BAS19 DIODO SMD</t>
  </si>
  <si>
    <t>47025</t>
  </si>
  <si>
    <t>BAS19 DIODO SMD SOT23</t>
  </si>
  <si>
    <t>58383</t>
  </si>
  <si>
    <t>BAS20 DIODO SMD SOT23</t>
  </si>
  <si>
    <t>19445</t>
  </si>
  <si>
    <t>BAS316 DIODO SMD</t>
  </si>
  <si>
    <t>14440</t>
  </si>
  <si>
    <t>BAS32 DIODO SMD MINI MELF</t>
  </si>
  <si>
    <t>03477</t>
  </si>
  <si>
    <t>BAS32L DIODO SMD</t>
  </si>
  <si>
    <t>58877</t>
  </si>
  <si>
    <t>BAS32L DIODO SMD MINI MELF</t>
  </si>
  <si>
    <t>05239</t>
  </si>
  <si>
    <t>BAS32L/S DIODO SMD</t>
  </si>
  <si>
    <t>47221</t>
  </si>
  <si>
    <t>BAS40-00GS08 DIODO SMD SOT23</t>
  </si>
  <si>
    <t>12483</t>
  </si>
  <si>
    <t>BAS40-05 DIODO SMD</t>
  </si>
  <si>
    <t>45132</t>
  </si>
  <si>
    <t>BAS40-05-7F DIODO SMD SOT23</t>
  </si>
  <si>
    <t>45891</t>
  </si>
  <si>
    <t>BAS40WS T/R DIODO SMD SOD123</t>
  </si>
  <si>
    <t>46873</t>
  </si>
  <si>
    <t>BAS70-05-7-F DIODO SMD SOT323</t>
  </si>
  <si>
    <t>46872</t>
  </si>
  <si>
    <t>BAS70-06W DIODO SMD SOT323</t>
  </si>
  <si>
    <t>60384</t>
  </si>
  <si>
    <t>BAT17-06W DIODO SMD</t>
  </si>
  <si>
    <t>16775</t>
  </si>
  <si>
    <t>BAT254 DIODO SMD SOD110</t>
  </si>
  <si>
    <t>04775</t>
  </si>
  <si>
    <t>BAT43 DIODO SMD</t>
  </si>
  <si>
    <t>56999</t>
  </si>
  <si>
    <t>BAT43W DIODO SMD SOT123</t>
  </si>
  <si>
    <t>46870</t>
  </si>
  <si>
    <t>BAT46 DIODO SMD SOT323</t>
  </si>
  <si>
    <t>05233</t>
  </si>
  <si>
    <t>BAT54 7 DIODO SMD SOT23</t>
  </si>
  <si>
    <t>60783</t>
  </si>
  <si>
    <t>BAT54 DIODO SMD</t>
  </si>
  <si>
    <t>60072</t>
  </si>
  <si>
    <t>BAT54 DIODO SMD SOT23</t>
  </si>
  <si>
    <t>41852</t>
  </si>
  <si>
    <t>08474</t>
  </si>
  <si>
    <t>BAT54A DIODO SMD SOT23</t>
  </si>
  <si>
    <t>08445</t>
  </si>
  <si>
    <t>45010</t>
  </si>
  <si>
    <t>BAT54APT DIODO SMD SOT23</t>
  </si>
  <si>
    <t>10311</t>
  </si>
  <si>
    <t>BAT54C 7 DIODO SMD SOT23</t>
  </si>
  <si>
    <t>59155</t>
  </si>
  <si>
    <t>BAT54C 7-F DIODO SMD SOT23</t>
  </si>
  <si>
    <t>08452</t>
  </si>
  <si>
    <t>BAT54C DIODO SMD SOT23</t>
  </si>
  <si>
    <t>08477</t>
  </si>
  <si>
    <t>22672</t>
  </si>
  <si>
    <t>BAT54CW DIODO SMD SOT323</t>
  </si>
  <si>
    <t>08446</t>
  </si>
  <si>
    <t>BAT54HRT1 DIODO SMD SOD323</t>
  </si>
  <si>
    <t>LRC</t>
  </si>
  <si>
    <t>44982</t>
  </si>
  <si>
    <t>BAT54HT1 DIODO SMD</t>
  </si>
  <si>
    <t>58388</t>
  </si>
  <si>
    <t>BAT54LT1G DIODO SMD SOT23</t>
  </si>
  <si>
    <t>14257</t>
  </si>
  <si>
    <t>BAT54S DIODO SMD SOT23</t>
  </si>
  <si>
    <t>44977</t>
  </si>
  <si>
    <t>47365</t>
  </si>
  <si>
    <t>BAT54TA DIODO SMD SOT23</t>
  </si>
  <si>
    <t>53846</t>
  </si>
  <si>
    <t>BAT54W DIODO SCHOTTKY SMD</t>
  </si>
  <si>
    <t>04701</t>
  </si>
  <si>
    <t>BAT54WA L DIODO SMD SOT323</t>
  </si>
  <si>
    <t>24476</t>
  </si>
  <si>
    <t>BAT54WS DIODO SMD SOD323</t>
  </si>
  <si>
    <t>51740</t>
  </si>
  <si>
    <t>BAT62-02W DIODO SMD</t>
  </si>
  <si>
    <t>42616</t>
  </si>
  <si>
    <t>BAT64-06 DIODO SMD</t>
  </si>
  <si>
    <t>10167</t>
  </si>
  <si>
    <t>BAT74 DIODO SMD SOT23-4</t>
  </si>
  <si>
    <t>58385</t>
  </si>
  <si>
    <t>BAV100-GS08 DIODO MINI MELF SMD</t>
  </si>
  <si>
    <t>00929</t>
  </si>
  <si>
    <t>BAV102 DIODO SMD MINI MELF</t>
  </si>
  <si>
    <t>01839</t>
  </si>
  <si>
    <t>22391</t>
  </si>
  <si>
    <t>BAV70 DIODO SMD SOT23</t>
  </si>
  <si>
    <t>53742</t>
  </si>
  <si>
    <t>53743</t>
  </si>
  <si>
    <t>53736</t>
  </si>
  <si>
    <t>53739</t>
  </si>
  <si>
    <t>19195</t>
  </si>
  <si>
    <t>BAV70T DIODO SMD SOT23</t>
  </si>
  <si>
    <t>58384</t>
  </si>
  <si>
    <t>BAV70WT1G DIODO SMD SOT23</t>
  </si>
  <si>
    <t>19194</t>
  </si>
  <si>
    <t>BAV74 DIODO SMD SOT23</t>
  </si>
  <si>
    <t>42344</t>
  </si>
  <si>
    <t>BAV99 DIODO SMD SOT23</t>
  </si>
  <si>
    <t>43401</t>
  </si>
  <si>
    <t>58885</t>
  </si>
  <si>
    <t>43437</t>
  </si>
  <si>
    <t>46868</t>
  </si>
  <si>
    <t>BAV99 DIODO SMD SOT323</t>
  </si>
  <si>
    <t>44074</t>
  </si>
  <si>
    <t>BAV99LT1 DIODO SMD SOT23</t>
  </si>
  <si>
    <t>44688</t>
  </si>
  <si>
    <t>58756</t>
  </si>
  <si>
    <t>BAV99LT1G DIODO SMD SOT23</t>
  </si>
  <si>
    <t>46017</t>
  </si>
  <si>
    <t>42255</t>
  </si>
  <si>
    <t>BAV99S DIODO SMD SOT363</t>
  </si>
  <si>
    <t>44257</t>
  </si>
  <si>
    <t>BAV99T/R DIODO SMD SOT23</t>
  </si>
  <si>
    <t>53848</t>
  </si>
  <si>
    <t>BAV99WPT DIODO SMD SOT323</t>
  </si>
  <si>
    <t>22309</t>
  </si>
  <si>
    <t>BAW56 DIODO SMD SOT23</t>
  </si>
  <si>
    <t>55418</t>
  </si>
  <si>
    <t>09575</t>
  </si>
  <si>
    <t>BAW56T/R DIODO SMD SOT23</t>
  </si>
  <si>
    <t>58402</t>
  </si>
  <si>
    <t>BBY56-02V DIODO SMD</t>
  </si>
  <si>
    <t>43821</t>
  </si>
  <si>
    <t>BGX50A DIODO SMD</t>
  </si>
  <si>
    <t>52393</t>
  </si>
  <si>
    <t>BYD17G DIODO MINIMELF</t>
  </si>
  <si>
    <t>23099</t>
  </si>
  <si>
    <t>BYM10-100 DIODO SMD DO213AB MELF</t>
  </si>
  <si>
    <t>20950</t>
  </si>
  <si>
    <t>BYM10-400 DIODO SMD DO213AB MELF</t>
  </si>
  <si>
    <t>06905</t>
  </si>
  <si>
    <t>BYM11-200 DIODO SMD</t>
  </si>
  <si>
    <t>51735</t>
  </si>
  <si>
    <t>BYM11-800-E3/96 DIODO SMD</t>
  </si>
  <si>
    <t>52061</t>
  </si>
  <si>
    <t>BYM13-40 DIODO SMD</t>
  </si>
  <si>
    <t>52062</t>
  </si>
  <si>
    <t>25899</t>
  </si>
  <si>
    <t>BYV32EB 200 DIODO SMD D2PAK</t>
  </si>
  <si>
    <t>43430</t>
  </si>
  <si>
    <t>CH551H-30PT DIODO SMD</t>
  </si>
  <si>
    <t>48248</t>
  </si>
  <si>
    <t>CHP202UPT DIODO SMD</t>
  </si>
  <si>
    <t>23206</t>
  </si>
  <si>
    <t>DAN202K DIODO SMD</t>
  </si>
  <si>
    <t>47680</t>
  </si>
  <si>
    <t>DAN202UT106 DIODO SMD</t>
  </si>
  <si>
    <t>23266</t>
  </si>
  <si>
    <t>DAP202K DIODO SMD</t>
  </si>
  <si>
    <t>57749</t>
  </si>
  <si>
    <t>DL4002-13 DIODO MELF SMD</t>
  </si>
  <si>
    <t>59485</t>
  </si>
  <si>
    <t>DL4004-13-F DIODO</t>
  </si>
  <si>
    <t>13078</t>
  </si>
  <si>
    <t>EGL41B DIODO MELF SMD</t>
  </si>
  <si>
    <t>25415</t>
  </si>
  <si>
    <t>EGL41G 26 DIODO SMD MELF</t>
  </si>
  <si>
    <t>46880</t>
  </si>
  <si>
    <t>ES1B-E3/61T DIODO SMD SMA</t>
  </si>
  <si>
    <t>40137</t>
  </si>
  <si>
    <t>ES1G DIODO SMD</t>
  </si>
  <si>
    <t>47825</t>
  </si>
  <si>
    <t>ES2D DIODO SMD</t>
  </si>
  <si>
    <t>42009</t>
  </si>
  <si>
    <t>ES3A DIODO SMD</t>
  </si>
  <si>
    <t>01434</t>
  </si>
  <si>
    <t>ES3BB 13 DIODO SMD</t>
  </si>
  <si>
    <t>59038</t>
  </si>
  <si>
    <t>FFD06UP20S DIODO DPACK</t>
  </si>
  <si>
    <t>59039</t>
  </si>
  <si>
    <t>FFD10UP20S DIODO DPACK</t>
  </si>
  <si>
    <t>53634</t>
  </si>
  <si>
    <t>FR106 DIODO SMD</t>
  </si>
  <si>
    <t>55494</t>
  </si>
  <si>
    <t>FR107FLG DIODO SMD</t>
  </si>
  <si>
    <t>LISION</t>
  </si>
  <si>
    <t>35602</t>
  </si>
  <si>
    <t>FR1J DIODO SMD SMA</t>
  </si>
  <si>
    <t>DIOTEC</t>
  </si>
  <si>
    <t>58658</t>
  </si>
  <si>
    <t>GF1A DIODO SMD SMA</t>
  </si>
  <si>
    <t>58642</t>
  </si>
  <si>
    <t>GF1G DIODO SMD SMA</t>
  </si>
  <si>
    <t>46118</t>
  </si>
  <si>
    <t>GF1G-E3/67A DIODO SMD SMA</t>
  </si>
  <si>
    <t>54726</t>
  </si>
  <si>
    <t>GF1M-E3/67A SMD SMA</t>
  </si>
  <si>
    <t>59489</t>
  </si>
  <si>
    <t>GL41G-E3/95 SMD</t>
  </si>
  <si>
    <t>54961</t>
  </si>
  <si>
    <t>GRA4007G DIODO SMD SMA</t>
  </si>
  <si>
    <t>04113</t>
  </si>
  <si>
    <t>GS1AT/R SMA DIODO SMD</t>
  </si>
  <si>
    <t>56973</t>
  </si>
  <si>
    <t>HFA220FA120 DIODO SOT227-4</t>
  </si>
  <si>
    <t>04362</t>
  </si>
  <si>
    <t>LS4151-GS18 DIODO SMD MINI MELF</t>
  </si>
  <si>
    <t>22378</t>
  </si>
  <si>
    <t>M1MA152WKT1 DIODO SMD SOT23</t>
  </si>
  <si>
    <t>58700</t>
  </si>
  <si>
    <t>MBR0520LT1 DIODO SMD SOD123</t>
  </si>
  <si>
    <t>43407</t>
  </si>
  <si>
    <t>MBR0530T1 DIODO SMD</t>
  </si>
  <si>
    <t>42287</t>
  </si>
  <si>
    <t>MBR1100LB-13 DIODO SMD</t>
  </si>
  <si>
    <t>42219</t>
  </si>
  <si>
    <t>MBR140 DIODO SMD SMA</t>
  </si>
  <si>
    <t>58990</t>
  </si>
  <si>
    <t>MBR140SFT1G DIODO SMD</t>
  </si>
  <si>
    <t>39594</t>
  </si>
  <si>
    <t>MBR20100CTG DIODO SMD D2PACK</t>
  </si>
  <si>
    <t>45527</t>
  </si>
  <si>
    <t>MBRA140T3 DIODO SMD SMA</t>
  </si>
  <si>
    <t>57747</t>
  </si>
  <si>
    <t>MBRA340T3G DIODO SMD</t>
  </si>
  <si>
    <t>29581</t>
  </si>
  <si>
    <t>47324</t>
  </si>
  <si>
    <t>MBRB1645T4G DIODO SMD D2PAK</t>
  </si>
  <si>
    <t>40359</t>
  </si>
  <si>
    <t>MBRD360T4G DIODO SMD DPACK</t>
  </si>
  <si>
    <t>43562</t>
  </si>
  <si>
    <t>MBRD640CTT4 DIODO SMD</t>
  </si>
  <si>
    <t>24364</t>
  </si>
  <si>
    <t>MBRD745 DIODO SMD</t>
  </si>
  <si>
    <t>53908</t>
  </si>
  <si>
    <t>MBRD835LT4G DIODO SCHOTTKY SMD</t>
  </si>
  <si>
    <t>03040</t>
  </si>
  <si>
    <t>MBRM120ET3G DIODO SMD</t>
  </si>
  <si>
    <t>58687</t>
  </si>
  <si>
    <t>MBRM360 DIODO SMD</t>
  </si>
  <si>
    <t>58716</t>
  </si>
  <si>
    <t>MBRS120 DIODO SMD</t>
  </si>
  <si>
    <t>02914</t>
  </si>
  <si>
    <t>MBRS120T03 DIODO SMD</t>
  </si>
  <si>
    <t>02561</t>
  </si>
  <si>
    <t>MBRS130LT3 DIODO SMD SMB</t>
  </si>
  <si>
    <t>42114</t>
  </si>
  <si>
    <t>MBRS3100T3G DIODO SMD</t>
  </si>
  <si>
    <t>43855</t>
  </si>
  <si>
    <t>MBRS320T3 DIODO SMD</t>
  </si>
  <si>
    <t>57762</t>
  </si>
  <si>
    <t>MBRS320T3G DIODO SMD</t>
  </si>
  <si>
    <t>58847</t>
  </si>
  <si>
    <t>MBRS340T3G DIODO SMD</t>
  </si>
  <si>
    <t>39161</t>
  </si>
  <si>
    <t>MBRX0520 DIODO SMD SOD-323</t>
  </si>
  <si>
    <t>59867</t>
  </si>
  <si>
    <t>MBRX160-TP DIODO SMD</t>
  </si>
  <si>
    <t>MCC</t>
  </si>
  <si>
    <t>51847</t>
  </si>
  <si>
    <t>MCL103C-TR3 DIODO SMD</t>
  </si>
  <si>
    <t>01979</t>
  </si>
  <si>
    <t>MMBD4448HTC-7F DIODO SMD</t>
  </si>
  <si>
    <t>23241</t>
  </si>
  <si>
    <t>MMBD6050LT1 DIODO SMD SOT23</t>
  </si>
  <si>
    <t>25204</t>
  </si>
  <si>
    <t>MMBD7000 DIODO SMD</t>
  </si>
  <si>
    <t>46878</t>
  </si>
  <si>
    <t>MMBD7000-7-F DIODO SMD SOT23</t>
  </si>
  <si>
    <t>60071</t>
  </si>
  <si>
    <t>MMBD7000LT1 DIODO SMD SOT23</t>
  </si>
  <si>
    <t>60746</t>
  </si>
  <si>
    <t>MMBD914 DIODO SMD</t>
  </si>
  <si>
    <t>58647</t>
  </si>
  <si>
    <t>MMBD914LT1 DIODO SMD SOT23</t>
  </si>
  <si>
    <t>58680</t>
  </si>
  <si>
    <t>MRA4004T3 DIODO SMD</t>
  </si>
  <si>
    <t>59474</t>
  </si>
  <si>
    <t>MRA4007L-3TG DIODO SMD SMA</t>
  </si>
  <si>
    <t>47334</t>
  </si>
  <si>
    <t>MRA4007T3G DIODO SMD</t>
  </si>
  <si>
    <t>47228</t>
  </si>
  <si>
    <t>MURS110T3G DIODO SMD</t>
  </si>
  <si>
    <t>05016</t>
  </si>
  <si>
    <t>MURS120T3 DIODO SMD</t>
  </si>
  <si>
    <t>37649</t>
  </si>
  <si>
    <t>MURS120T3G DIODO SMD</t>
  </si>
  <si>
    <t>32698</t>
  </si>
  <si>
    <t>39011</t>
  </si>
  <si>
    <t>MURS320E3 DIODO SMD</t>
  </si>
  <si>
    <t>58685</t>
  </si>
  <si>
    <t>MURS340 DIODO SMD</t>
  </si>
  <si>
    <t>60625</t>
  </si>
  <si>
    <t>NSR15SDW1T1 DIODO SMD</t>
  </si>
  <si>
    <t>55499</t>
  </si>
  <si>
    <t>P3L300B DIODO SMD</t>
  </si>
  <si>
    <t>PFC DEVICE</t>
  </si>
  <si>
    <t>50225</t>
  </si>
  <si>
    <t>PD3S230L-7 DIODO SMD</t>
  </si>
  <si>
    <t>15620</t>
  </si>
  <si>
    <t>PMBD2838 DIODO SMD</t>
  </si>
  <si>
    <t>13386</t>
  </si>
  <si>
    <t>PMBD2838 DIODO SMD DUPLO ALT. RES.RAP</t>
  </si>
  <si>
    <t>56964</t>
  </si>
  <si>
    <t>PMEG2010EA DIODO SMD</t>
  </si>
  <si>
    <t>10091</t>
  </si>
  <si>
    <t>PMLL4448 MINIMELF SMD</t>
  </si>
  <si>
    <t>04661</t>
  </si>
  <si>
    <t>RB160L 40 DIODO SMD</t>
  </si>
  <si>
    <t>46134</t>
  </si>
  <si>
    <t>RB160M-60TR DIODO SMD</t>
  </si>
  <si>
    <t>47707</t>
  </si>
  <si>
    <t>RB411DT 146 DIODO SMD</t>
  </si>
  <si>
    <t>47720</t>
  </si>
  <si>
    <t>RB461F DIODO SMD</t>
  </si>
  <si>
    <t>10784</t>
  </si>
  <si>
    <t>RB520S30T1G DIODO SMD SOD523</t>
  </si>
  <si>
    <t>42387</t>
  </si>
  <si>
    <t>RB558W DIODO SMD SOT323</t>
  </si>
  <si>
    <t>39163</t>
  </si>
  <si>
    <t>RB706F-40T106 DIODO SMD SOT 323</t>
  </si>
  <si>
    <t>LITTE DIODES</t>
  </si>
  <si>
    <t>45760</t>
  </si>
  <si>
    <t>RB715F DIODO SMD SOT23</t>
  </si>
  <si>
    <t>54956</t>
  </si>
  <si>
    <t>RB751V-40 DIODO SOT323</t>
  </si>
  <si>
    <t>50223</t>
  </si>
  <si>
    <t>RB751V40T1G DIODO SMD SOD323</t>
  </si>
  <si>
    <t>48249</t>
  </si>
  <si>
    <t>RB751V-40TE17 DIODO SMD</t>
  </si>
  <si>
    <t>23116</t>
  </si>
  <si>
    <t>RGF1D DIODO SMD DO214AB</t>
  </si>
  <si>
    <t>59959</t>
  </si>
  <si>
    <t>RS1G-13-F DIODO SMD SMA</t>
  </si>
  <si>
    <t>58845</t>
  </si>
  <si>
    <t>RS1J DIODO SMD SMA</t>
  </si>
  <si>
    <t>31530</t>
  </si>
  <si>
    <t>RS1M DIODO SMD SMA</t>
  </si>
  <si>
    <t>55999</t>
  </si>
  <si>
    <t>60627</t>
  </si>
  <si>
    <t>52008</t>
  </si>
  <si>
    <t>S07G-LF DIODO SMD</t>
  </si>
  <si>
    <t>59627</t>
  </si>
  <si>
    <t>S100DKR DIODO SMD SMA</t>
  </si>
  <si>
    <t>49852</t>
  </si>
  <si>
    <t>S1B-13-F DIODO SMD SMA</t>
  </si>
  <si>
    <t>47076</t>
  </si>
  <si>
    <t>S1BR2 DIODO SMD SMA</t>
  </si>
  <si>
    <t>52078</t>
  </si>
  <si>
    <t>S1G DIODO SMD SMA</t>
  </si>
  <si>
    <t>51851</t>
  </si>
  <si>
    <t>13957</t>
  </si>
  <si>
    <t>G SEM</t>
  </si>
  <si>
    <t>52244</t>
  </si>
  <si>
    <t>S1M DIODO SMD SMA</t>
  </si>
  <si>
    <t>56007</t>
  </si>
  <si>
    <t>57781</t>
  </si>
  <si>
    <t>29678</t>
  </si>
  <si>
    <t>52482</t>
  </si>
  <si>
    <t>S1ML DIODO SMD</t>
  </si>
  <si>
    <t>49519</t>
  </si>
  <si>
    <t>S2G-87-T70 DIODO SMD</t>
  </si>
  <si>
    <t>43735</t>
  </si>
  <si>
    <t>S2M /1,2A/1000V DIODO SMD SOD123FL</t>
  </si>
  <si>
    <t>43734</t>
  </si>
  <si>
    <t>S2ML / 1,2A /1000V DIODO SMD SOD123FL</t>
  </si>
  <si>
    <t>08483</t>
  </si>
  <si>
    <t>S3D-E3 DIODO SMD DO214 SMC</t>
  </si>
  <si>
    <t>58671</t>
  </si>
  <si>
    <t>S3M DIODO SMD</t>
  </si>
  <si>
    <t>60514</t>
  </si>
  <si>
    <t>S3M-13-F DIODO SMD</t>
  </si>
  <si>
    <t>43513</t>
  </si>
  <si>
    <t>SB140 DIODO SMD</t>
  </si>
  <si>
    <t>42239</t>
  </si>
  <si>
    <t>SBM1040-13F DIODO SMD</t>
  </si>
  <si>
    <t>11490</t>
  </si>
  <si>
    <t>SBT30-01 DIODO SMD</t>
  </si>
  <si>
    <t>59585</t>
  </si>
  <si>
    <t>SCS160P 1A 60V SOD123</t>
  </si>
  <si>
    <t>57422</t>
  </si>
  <si>
    <t>SD101AW-7-F DIODO SMD</t>
  </si>
  <si>
    <t>57421</t>
  </si>
  <si>
    <t>49861</t>
  </si>
  <si>
    <t>SK14-TR DIODO SMD</t>
  </si>
  <si>
    <t>18519</t>
  </si>
  <si>
    <t>SK24-13F DIODO SMD</t>
  </si>
  <si>
    <t>04112</t>
  </si>
  <si>
    <t>SK32 DIODO SCHOTTKY SMD SMA</t>
  </si>
  <si>
    <t>51607</t>
  </si>
  <si>
    <t>SK34A DIODO SMD</t>
  </si>
  <si>
    <t>49862</t>
  </si>
  <si>
    <t>SK34-TR DIODO SMD</t>
  </si>
  <si>
    <t>59599</t>
  </si>
  <si>
    <t>SK54BR4 DIODO SMD</t>
  </si>
  <si>
    <t>57322</t>
  </si>
  <si>
    <t>SM140A DIODO SMA</t>
  </si>
  <si>
    <t>SECOS</t>
  </si>
  <si>
    <t>57321</t>
  </si>
  <si>
    <t>SM4004A DIODO SMA</t>
  </si>
  <si>
    <t>16713</t>
  </si>
  <si>
    <t>SR32T/R DIODO SMD SMA</t>
  </si>
  <si>
    <t>45510</t>
  </si>
  <si>
    <t>SRGC10MH DIODO SMD 1206S</t>
  </si>
  <si>
    <t>04623</t>
  </si>
  <si>
    <t>SS12L DIODO SMD</t>
  </si>
  <si>
    <t>04110</t>
  </si>
  <si>
    <t>SS12T/R DIODO SMD SMA</t>
  </si>
  <si>
    <t>16710</t>
  </si>
  <si>
    <t>50261</t>
  </si>
  <si>
    <t>SS13 DIODO SMD SMA</t>
  </si>
  <si>
    <t>41005</t>
  </si>
  <si>
    <t>SS24 DIODO SMD</t>
  </si>
  <si>
    <t>54936</t>
  </si>
  <si>
    <t>SS24-E3 DIODO SMD</t>
  </si>
  <si>
    <t>46119</t>
  </si>
  <si>
    <t>SS26/2T DIODO SMD SMA</t>
  </si>
  <si>
    <t>32921</t>
  </si>
  <si>
    <t>SS36 DIODO SMD SMC</t>
  </si>
  <si>
    <t>58060</t>
  </si>
  <si>
    <t>SS510 DIODO SMD SMA</t>
  </si>
  <si>
    <t>44481</t>
  </si>
  <si>
    <t>SSB44-E3/52T DIODO SMD</t>
  </si>
  <si>
    <t>55368</t>
  </si>
  <si>
    <t>SSC54-E3/57T DIODO SCHOTTKY SMD</t>
  </si>
  <si>
    <t>12410</t>
  </si>
  <si>
    <t>STPS100V DIODO SMD</t>
  </si>
  <si>
    <t>01819</t>
  </si>
  <si>
    <t>STPS140V DIODO SMD</t>
  </si>
  <si>
    <t>45035</t>
  </si>
  <si>
    <t>STPS15H100CB DIODO SMD</t>
  </si>
  <si>
    <t>38969</t>
  </si>
  <si>
    <t>STPS20H100CG-TR DIODO SMD D2PACK</t>
  </si>
  <si>
    <t>58999</t>
  </si>
  <si>
    <t>STPS2H100V DIODO SMD SMB</t>
  </si>
  <si>
    <t>55883</t>
  </si>
  <si>
    <t>STPS2L30A DIODO SMD</t>
  </si>
  <si>
    <t>51922</t>
  </si>
  <si>
    <t>STPS2L40U DIODO SMD</t>
  </si>
  <si>
    <t>53900</t>
  </si>
  <si>
    <t>STPS340 DIODO SCHOTTKY SMD</t>
  </si>
  <si>
    <t>59120</t>
  </si>
  <si>
    <t>STPS340U DIODO SMA</t>
  </si>
  <si>
    <t>08429</t>
  </si>
  <si>
    <t>STPS340U DIODO SMD DO214AA SMB</t>
  </si>
  <si>
    <t>60590</t>
  </si>
  <si>
    <t>STPS3L60Q (MBR360) DIODO</t>
  </si>
  <si>
    <t>58973</t>
  </si>
  <si>
    <t>STPS3L60V DIODO SMD</t>
  </si>
  <si>
    <t>59958</t>
  </si>
  <si>
    <t>STTH102A DIODO SMA</t>
  </si>
  <si>
    <t>57701</t>
  </si>
  <si>
    <t>STTH108A DIODO SMA</t>
  </si>
  <si>
    <t>56463</t>
  </si>
  <si>
    <t>STTH1202 DIODO SMD SMA</t>
  </si>
  <si>
    <t>56478</t>
  </si>
  <si>
    <t>STTH1R02A DIODO SMD SMA</t>
  </si>
  <si>
    <t>58076</t>
  </si>
  <si>
    <t>STTH1R06U DIODO SMD</t>
  </si>
  <si>
    <t>59723</t>
  </si>
  <si>
    <t>STTH3R06V DIODO SMD SMA</t>
  </si>
  <si>
    <t>58074</t>
  </si>
  <si>
    <t>SX34T/R DIODO SMD SMA</t>
  </si>
  <si>
    <t>20151</t>
  </si>
  <si>
    <t>SX34T/R DIODO SMD SMA/DO-214AC</t>
  </si>
  <si>
    <t>50226</t>
  </si>
  <si>
    <t>US1G DIODO SMD SMA</t>
  </si>
  <si>
    <t>53561</t>
  </si>
  <si>
    <t>US1M DIODO SMD SMA</t>
  </si>
  <si>
    <t>53558</t>
  </si>
  <si>
    <t>46871</t>
  </si>
  <si>
    <t>V10P10-M3/86A DIODO SMD SMA</t>
  </si>
  <si>
    <t>Diodo Supressor PTH</t>
  </si>
  <si>
    <t>27239</t>
  </si>
  <si>
    <t>1,5KE100A DIODO SUPRESSOR</t>
  </si>
  <si>
    <t>27236</t>
  </si>
  <si>
    <t>1,5KE100CA DIODO SUPRESSOR</t>
  </si>
  <si>
    <t>58461</t>
  </si>
  <si>
    <t>1,5KE10CA DIODO SUPRESSOR</t>
  </si>
  <si>
    <t>27240</t>
  </si>
  <si>
    <t>1,5KE110A DIODO SUPRESSOR</t>
  </si>
  <si>
    <t>07958</t>
  </si>
  <si>
    <t>1,5KE110CA DIODO SUPRESSOR</t>
  </si>
  <si>
    <t>58459</t>
  </si>
  <si>
    <t>1,5KE11A DIODO SUPRESSOR</t>
  </si>
  <si>
    <t>27157</t>
  </si>
  <si>
    <t>27226</t>
  </si>
  <si>
    <t>1,5KE11CA DIODO SUPRESSOR</t>
  </si>
  <si>
    <t>14724</t>
  </si>
  <si>
    <t>1,5KE120A DIODO SUPRESSOR</t>
  </si>
  <si>
    <t>58457</t>
  </si>
  <si>
    <t>LITTELFUSE</t>
  </si>
  <si>
    <t>58458</t>
  </si>
  <si>
    <t>1,5KE120CA DIODO SUPRESSOR</t>
  </si>
  <si>
    <t>27241</t>
  </si>
  <si>
    <t>1,5KE12A DIODO SUPRESSOR</t>
  </si>
  <si>
    <t>27152</t>
  </si>
  <si>
    <t>1,5KE12CA DIODO SUPRESSOR</t>
  </si>
  <si>
    <t>27204</t>
  </si>
  <si>
    <t>1,5KE13A DIODO SUPRESSOR</t>
  </si>
  <si>
    <t>27250</t>
  </si>
  <si>
    <t>1,5KE13CA DIODO SUPRESSOR</t>
  </si>
  <si>
    <t>27205</t>
  </si>
  <si>
    <t>1,5KE150A DIODO SUPRESSOR</t>
  </si>
  <si>
    <t>27210</t>
  </si>
  <si>
    <t>1,5KE150CA DIODO SUPRESSOR</t>
  </si>
  <si>
    <t>05362</t>
  </si>
  <si>
    <t>1,5KE15A DIODO SUPRESSOR</t>
  </si>
  <si>
    <t>13979</t>
  </si>
  <si>
    <t>1,5KE160CA DIODO SUPRESSOR</t>
  </si>
  <si>
    <t>27195</t>
  </si>
  <si>
    <t>1,5KE180A DIODO SUPRESSOR</t>
  </si>
  <si>
    <t>24342</t>
  </si>
  <si>
    <t>1,5KE18A DIODO SUPRESSOR</t>
  </si>
  <si>
    <t>58462</t>
  </si>
  <si>
    <t>1,5KE18CA DIODO SUPRESSOR</t>
  </si>
  <si>
    <t>58469</t>
  </si>
  <si>
    <t>1,5KE20A DIODO SUPRESSOR</t>
  </si>
  <si>
    <t>27196</t>
  </si>
  <si>
    <t>1,5KE20CA DIODO SUPRESSOR</t>
  </si>
  <si>
    <t>52980</t>
  </si>
  <si>
    <t>1,5KE220A DIODO SUPRESSOR</t>
  </si>
  <si>
    <t>58491</t>
  </si>
  <si>
    <t>14547</t>
  </si>
  <si>
    <t>1,5KE220CA DIODO SUPRESSOR</t>
  </si>
  <si>
    <t>58778</t>
  </si>
  <si>
    <t>1,5KE22CA DIODO SUPRESSOR</t>
  </si>
  <si>
    <t>58470</t>
  </si>
  <si>
    <t>1,5KE24A DIODO SUPRESSOR</t>
  </si>
  <si>
    <t>14446</t>
  </si>
  <si>
    <t>1,5KE24CA DIODO SUPRESSOR</t>
  </si>
  <si>
    <t>58492</t>
  </si>
  <si>
    <t>58490</t>
  </si>
  <si>
    <t>1,5KE250A DIODO SUPRESSOR</t>
  </si>
  <si>
    <t>58479</t>
  </si>
  <si>
    <t>1,5KE250CA DIODO SUPRESSOR</t>
  </si>
  <si>
    <t>08258</t>
  </si>
  <si>
    <t>1,5KE30A DIODO SUPRESSOR</t>
  </si>
  <si>
    <t>57103</t>
  </si>
  <si>
    <t>1,5KE30CA DIODO SUPRESSOR</t>
  </si>
  <si>
    <t>00427</t>
  </si>
  <si>
    <t>1,5KE33A DIODO DUPRESSOR</t>
  </si>
  <si>
    <t>27237</t>
  </si>
  <si>
    <t>1,5KE33A DIODO SUPRESSOR</t>
  </si>
  <si>
    <t>26000</t>
  </si>
  <si>
    <t>1,5KE350A DIODO SUPRESSOR</t>
  </si>
  <si>
    <t>59527</t>
  </si>
  <si>
    <t>1,5KE350CA DIODO SUPRESSOR</t>
  </si>
  <si>
    <t>26001</t>
  </si>
  <si>
    <t>27192</t>
  </si>
  <si>
    <t>1,5KE39A DIODO SUPRESSOR</t>
  </si>
  <si>
    <t>58493</t>
  </si>
  <si>
    <t>1,5KE43A DIODO SUPRESSOR</t>
  </si>
  <si>
    <t>09448</t>
  </si>
  <si>
    <t>1,5KE43CA DIODO SUPRESSOR</t>
  </si>
  <si>
    <t>58494</t>
  </si>
  <si>
    <t>1,5KE440A DIODO SUPRESSOR</t>
  </si>
  <si>
    <t>27179</t>
  </si>
  <si>
    <t>08388</t>
  </si>
  <si>
    <t>1,5KE440CA DIODO SUPRESSOR</t>
  </si>
  <si>
    <t>58416</t>
  </si>
  <si>
    <t>1,5KE47CA DIODO SUPRESSOR</t>
  </si>
  <si>
    <t>58424</t>
  </si>
  <si>
    <t>1,5KE510CA DIODO SUPRESSOR</t>
  </si>
  <si>
    <t>58427</t>
  </si>
  <si>
    <t>1,5KE51A DIODO SUPRESSOR</t>
  </si>
  <si>
    <t>58426</t>
  </si>
  <si>
    <t>58423</t>
  </si>
  <si>
    <t>1,5KE51CA DIODO SUPRESSOR</t>
  </si>
  <si>
    <t>58425</t>
  </si>
  <si>
    <t>1,5KE56A DIODO SUPRESSOR</t>
  </si>
  <si>
    <t>58432</t>
  </si>
  <si>
    <t>1,5KE6,8A DIODO SUPRESSOR</t>
  </si>
  <si>
    <t>58437</t>
  </si>
  <si>
    <t>1,5KE62A DIODO SUPRESSOR</t>
  </si>
  <si>
    <t>58428</t>
  </si>
  <si>
    <t>1,5KE62CA DIODO SUPRESSOR</t>
  </si>
  <si>
    <t>13060</t>
  </si>
  <si>
    <t>1,5KE68A DIODO SUPRESSOR</t>
  </si>
  <si>
    <t>15014</t>
  </si>
  <si>
    <t>1,5KE68CA DIODO SUPRESSOR</t>
  </si>
  <si>
    <t>24344</t>
  </si>
  <si>
    <t>1,5KE75A DIODO SUPRESSOR</t>
  </si>
  <si>
    <t>27182</t>
  </si>
  <si>
    <t>1,5KE82A DIODO SUPRESSOR</t>
  </si>
  <si>
    <t>58430</t>
  </si>
  <si>
    <t>1,5KE82AG DIODO SUPRESSOR</t>
  </si>
  <si>
    <t>16295</t>
  </si>
  <si>
    <t>1,5KE82CA DIODO SUPRESSOR</t>
  </si>
  <si>
    <t>27248</t>
  </si>
  <si>
    <t>1,5KE8V2A DIODO SUPRESSOR</t>
  </si>
  <si>
    <t>27245</t>
  </si>
  <si>
    <t>1,5KE8V2CA DIODO SUPRESSOR</t>
  </si>
  <si>
    <t>58436</t>
  </si>
  <si>
    <t>1,5KE91A DIODO SUPRESSOR</t>
  </si>
  <si>
    <t>27249</t>
  </si>
  <si>
    <t>27235</t>
  </si>
  <si>
    <t>1,5KE91CA DIODO SUPRESSOR</t>
  </si>
  <si>
    <t>41458</t>
  </si>
  <si>
    <t>1N6278A DIODO SUPRESSOR</t>
  </si>
  <si>
    <t>41709</t>
  </si>
  <si>
    <t>1N6287A DIODO SUPRESSOR</t>
  </si>
  <si>
    <t>05008</t>
  </si>
  <si>
    <t>5KE24CA DIODO SUPRESSOR</t>
  </si>
  <si>
    <t>HORNBY</t>
  </si>
  <si>
    <t>58213</t>
  </si>
  <si>
    <t>5KP22CA DIODO</t>
  </si>
  <si>
    <t>58382</t>
  </si>
  <si>
    <t>5KP36A DIODO</t>
  </si>
  <si>
    <t>58077</t>
  </si>
  <si>
    <t>5KP51A DIODO</t>
  </si>
  <si>
    <t>10892</t>
  </si>
  <si>
    <t>BZW04P1OV DIODO SUPRESSOR</t>
  </si>
  <si>
    <t>15080</t>
  </si>
  <si>
    <t>BZW06-342B DIODO SUPRESSOR</t>
  </si>
  <si>
    <t>43876</t>
  </si>
  <si>
    <t>D2S22 DIODO</t>
  </si>
  <si>
    <t>02065</t>
  </si>
  <si>
    <t>DSP201M DIODO SUPRESSOR</t>
  </si>
  <si>
    <t>44803</t>
  </si>
  <si>
    <t>DSP301N DIODO SUPRESSOR</t>
  </si>
  <si>
    <t>58669</t>
  </si>
  <si>
    <t>LCE6.5A DIODO</t>
  </si>
  <si>
    <t>04886</t>
  </si>
  <si>
    <t>P3100BA-70 DIODO</t>
  </si>
  <si>
    <t>TECCOR</t>
  </si>
  <si>
    <t>18792</t>
  </si>
  <si>
    <t>P4KE12A (TMPG06-12A) DIODO</t>
  </si>
  <si>
    <t>16248</t>
  </si>
  <si>
    <t>P4KE550TR DIODO SUPRESSOR</t>
  </si>
  <si>
    <t>27218</t>
  </si>
  <si>
    <t>P6KE110A DIODO SUPRESSOR</t>
  </si>
  <si>
    <t>27211</t>
  </si>
  <si>
    <t>P6KE110CA DIODO SUPRESSOR</t>
  </si>
  <si>
    <t>58377</t>
  </si>
  <si>
    <t>P6KE11A DIODO SUPRESSOR</t>
  </si>
  <si>
    <t>58376</t>
  </si>
  <si>
    <t>P6KE11CA DIODO SUPRESSOR</t>
  </si>
  <si>
    <t>58723</t>
  </si>
  <si>
    <t>P6KE12A DIODO SUPRESSOR</t>
  </si>
  <si>
    <t>60082</t>
  </si>
  <si>
    <t>P6KE12CA DIODO SUPRESSOR</t>
  </si>
  <si>
    <t>27212</t>
  </si>
  <si>
    <t>58375</t>
  </si>
  <si>
    <t>P6KE130CA DIODO SUPRESSOR</t>
  </si>
  <si>
    <t>58370</t>
  </si>
  <si>
    <t>P6KE13A DIODO SUPRESSOR</t>
  </si>
  <si>
    <t>27159</t>
  </si>
  <si>
    <t>P6KE13CA DIODO SUPRESSOR</t>
  </si>
  <si>
    <t>11000</t>
  </si>
  <si>
    <t>P6KE150A DIODO SUPRESSOR</t>
  </si>
  <si>
    <t>GSI</t>
  </si>
  <si>
    <t>27169</t>
  </si>
  <si>
    <t>58379</t>
  </si>
  <si>
    <t>P6KE15A DIODO SUPRESSOR</t>
  </si>
  <si>
    <t>58378</t>
  </si>
  <si>
    <t>P6KE15CA DIODO SUPRESSOR</t>
  </si>
  <si>
    <t>58367</t>
  </si>
  <si>
    <t>P6KE160A DIODO SUPRESSOR</t>
  </si>
  <si>
    <t>58369</t>
  </si>
  <si>
    <t>P6KE160CA DIODO SUPRESSOR</t>
  </si>
  <si>
    <t>47302</t>
  </si>
  <si>
    <t>P6KE16A DIODO SUPRESSOR</t>
  </si>
  <si>
    <t>27219</t>
  </si>
  <si>
    <t>16538</t>
  </si>
  <si>
    <t>P6KE16A/1 DIODO SUPRESSOR</t>
  </si>
  <si>
    <t>27161</t>
  </si>
  <si>
    <t>P6KE16CA DIODO SUPRESSOR</t>
  </si>
  <si>
    <t>58374</t>
  </si>
  <si>
    <t>P6KE170A DIODO SUPRESSOR</t>
  </si>
  <si>
    <t>58368</t>
  </si>
  <si>
    <t>P6KE170CA DIODO SUPRESSOR</t>
  </si>
  <si>
    <t>44658</t>
  </si>
  <si>
    <t>P6KE180A DIODO</t>
  </si>
  <si>
    <t>27227</t>
  </si>
  <si>
    <t>P6KE180CA DIODO SUPRESSOR</t>
  </si>
  <si>
    <t>58141</t>
  </si>
  <si>
    <t>P6KE18A DIODO SUPRESSOR</t>
  </si>
  <si>
    <t>38848</t>
  </si>
  <si>
    <t>P6KE18CA DIODO SUPRESSOR</t>
  </si>
  <si>
    <t>58100</t>
  </si>
  <si>
    <t>58282</t>
  </si>
  <si>
    <t>P6KE200A DIODO SUPRESSOR</t>
  </si>
  <si>
    <t>30597</t>
  </si>
  <si>
    <t>58497</t>
  </si>
  <si>
    <t>49051</t>
  </si>
  <si>
    <t>27221</t>
  </si>
  <si>
    <t>58158</t>
  </si>
  <si>
    <t>P6KE200CA DIODO SUPRESSOR</t>
  </si>
  <si>
    <t>27222</t>
  </si>
  <si>
    <t>P6KE20A DIODO SUPRESSOR</t>
  </si>
  <si>
    <t>58145</t>
  </si>
  <si>
    <t>P6KE220A DIODO SUPRESSOR</t>
  </si>
  <si>
    <t>27224</t>
  </si>
  <si>
    <t>P6KE24A DIODO SUPRESSOR</t>
  </si>
  <si>
    <t>13360</t>
  </si>
  <si>
    <t>P6KE24C DIODO SUPRESSOR</t>
  </si>
  <si>
    <t>27163</t>
  </si>
  <si>
    <t>P6KE24CA DIODO SUPRESSOR</t>
  </si>
  <si>
    <t>27184</t>
  </si>
  <si>
    <t>P6KE250A DIODO SUPRESSOR</t>
  </si>
  <si>
    <t>58186</t>
  </si>
  <si>
    <t>P6KE250CA DIODO SUPRESSOR</t>
  </si>
  <si>
    <t>27164</t>
  </si>
  <si>
    <t>00801</t>
  </si>
  <si>
    <t>P6KE27A DIODO SUPRESSOR</t>
  </si>
  <si>
    <t>15648</t>
  </si>
  <si>
    <t>P6KE27CA DIODO SUPRESSOR</t>
  </si>
  <si>
    <t>58160</t>
  </si>
  <si>
    <t>58104</t>
  </si>
  <si>
    <t>P6KE300A DIODO SUPRESSOR</t>
  </si>
  <si>
    <t>09510</t>
  </si>
  <si>
    <t>58109</t>
  </si>
  <si>
    <t>P6KE300CA DIODO SUPRESSOR</t>
  </si>
  <si>
    <t>13818</t>
  </si>
  <si>
    <t>P6KE30A DIODO SUPRESSOR</t>
  </si>
  <si>
    <t>27172</t>
  </si>
  <si>
    <t>59517</t>
  </si>
  <si>
    <t>P6KE30CA DIODO SUPRESSOR</t>
  </si>
  <si>
    <t>58129</t>
  </si>
  <si>
    <t>58132</t>
  </si>
  <si>
    <t>P6KE330CA DIODO SUPRESSOR</t>
  </si>
  <si>
    <t>58080</t>
  </si>
  <si>
    <t>P6KE33A DIODO SUPRESSOR</t>
  </si>
  <si>
    <t>58087</t>
  </si>
  <si>
    <t>P6KE33CA DIODO SUPRESSOR</t>
  </si>
  <si>
    <t>22791</t>
  </si>
  <si>
    <t>P6KE350A DIODO SUPRESSOR</t>
  </si>
  <si>
    <t>58098</t>
  </si>
  <si>
    <t>58083</t>
  </si>
  <si>
    <t>P6KE350CA DIODO SUPRESSOR</t>
  </si>
  <si>
    <t>58088</t>
  </si>
  <si>
    <t>P6KE36A DIODO SUPRESSOR</t>
  </si>
  <si>
    <t>58086</t>
  </si>
  <si>
    <t>P6KE36CA DIODO SUPRESSOR</t>
  </si>
  <si>
    <t>59130</t>
  </si>
  <si>
    <t>P6KE39CA DIODO SUPRESSOR</t>
  </si>
  <si>
    <t>27229</t>
  </si>
  <si>
    <t>42261</t>
  </si>
  <si>
    <t>P6KE400A DIODO SUPRESSOR</t>
  </si>
  <si>
    <t>58495</t>
  </si>
  <si>
    <t>P6KE400CA DIODO SUPRESSOR</t>
  </si>
  <si>
    <t>58082</t>
  </si>
  <si>
    <t>58096</t>
  </si>
  <si>
    <t>P6KE43A DIODO SUPRESSOR</t>
  </si>
  <si>
    <t>27188</t>
  </si>
  <si>
    <t>26983</t>
  </si>
  <si>
    <t>P6KE43CA DIODO SUPRESSOR</t>
  </si>
  <si>
    <t>58090</t>
  </si>
  <si>
    <t>P6KE440A DIODO SUPRESSOR</t>
  </si>
  <si>
    <t>58401</t>
  </si>
  <si>
    <t>P6KE440CA DIODO SUPRESSOR</t>
  </si>
  <si>
    <t>27189</t>
  </si>
  <si>
    <t>P6KE47A DIODO SUPRESSOR</t>
  </si>
  <si>
    <t>27231</t>
  </si>
  <si>
    <t>P6KE47CA DIODO SUPRESSOR</t>
  </si>
  <si>
    <t>27253</t>
  </si>
  <si>
    <t>P6KE51CA DIODO SUPRESSOR</t>
  </si>
  <si>
    <t>58097</t>
  </si>
  <si>
    <t>P6KE56A DIODO SUPRESSOR</t>
  </si>
  <si>
    <t>26982</t>
  </si>
  <si>
    <t>P6KE6,8A DIODO SUPRESSOR</t>
  </si>
  <si>
    <t>58089</t>
  </si>
  <si>
    <t>P6KE6,8CA DIODO SUPRESSOR</t>
  </si>
  <si>
    <t>58093</t>
  </si>
  <si>
    <t>P6KE62A DIODO SUPRESSOR</t>
  </si>
  <si>
    <t>27173</t>
  </si>
  <si>
    <t>P6KE68A DIODO SUPRESSOR</t>
  </si>
  <si>
    <t>58092</t>
  </si>
  <si>
    <t>P6KE68CA DIODO SUPRESSOR</t>
  </si>
  <si>
    <t>27190</t>
  </si>
  <si>
    <t>P6KE7,5A DIODO SUPRESSOR</t>
  </si>
  <si>
    <t>58757</t>
  </si>
  <si>
    <t>P6KE7,5CA DIODO SUPRESSOR</t>
  </si>
  <si>
    <t>27175</t>
  </si>
  <si>
    <t>P6KE75A DIODO SUPRESSOR</t>
  </si>
  <si>
    <t>58128</t>
  </si>
  <si>
    <t>P6KE75CA DIODO SUPRESSOR</t>
  </si>
  <si>
    <t>27216</t>
  </si>
  <si>
    <t>P6KE7V5CA DIODO SUPRESSOR</t>
  </si>
  <si>
    <t>58133</t>
  </si>
  <si>
    <t>P6KE8,2A DIODO SUPRESSOR</t>
  </si>
  <si>
    <t>04935</t>
  </si>
  <si>
    <t>P6KE8,2CP DIODO SUPRESSOR</t>
  </si>
  <si>
    <t>27225</t>
  </si>
  <si>
    <t>P6KE82A DIODO SUPRESSOR</t>
  </si>
  <si>
    <t>27166</t>
  </si>
  <si>
    <t>P6KE82CA DIODO SUPRESSOR</t>
  </si>
  <si>
    <t>27177</t>
  </si>
  <si>
    <t>P6KE9,1A DIODO SUPRESSOR</t>
  </si>
  <si>
    <t>27167</t>
  </si>
  <si>
    <t>P6KE9,1CA DIODO SUPRESSOR</t>
  </si>
  <si>
    <t>27217</t>
  </si>
  <si>
    <t>P6KE91CA DIODO SUPRESSOR</t>
  </si>
  <si>
    <t>58230</t>
  </si>
  <si>
    <t>PKC136 DIODO</t>
  </si>
  <si>
    <t>41726</t>
  </si>
  <si>
    <t>SA12A DIODO</t>
  </si>
  <si>
    <t>42271</t>
  </si>
  <si>
    <t>SA14A DIODO</t>
  </si>
  <si>
    <t>03882</t>
  </si>
  <si>
    <t>SA26CA DIODO</t>
  </si>
  <si>
    <t>58724</t>
  </si>
  <si>
    <t>SA5.OCA DIODO</t>
  </si>
  <si>
    <t>16095</t>
  </si>
  <si>
    <t>SA7.5CA DIODO</t>
  </si>
  <si>
    <t>23383</t>
  </si>
  <si>
    <t>THBT200S1 DIODO</t>
  </si>
  <si>
    <t>58069</t>
  </si>
  <si>
    <t>TPA130 DIODO</t>
  </si>
  <si>
    <t>47296</t>
  </si>
  <si>
    <t>TPA270 DIODO</t>
  </si>
  <si>
    <t>52637</t>
  </si>
  <si>
    <t>TPB180 DIODO</t>
  </si>
  <si>
    <t>Diodo Supressor SMD</t>
  </si>
  <si>
    <t>23523</t>
  </si>
  <si>
    <t>1,5KE58A DIODO SUPRESSOR SMD</t>
  </si>
  <si>
    <t>14765</t>
  </si>
  <si>
    <t>49627</t>
  </si>
  <si>
    <t>1,5SMC15AT3G DIODO SMD</t>
  </si>
  <si>
    <t>55426</t>
  </si>
  <si>
    <t>1,5SMC36A DIODO SMD</t>
  </si>
  <si>
    <t>51873</t>
  </si>
  <si>
    <t>1,5SMC36AT3G DIODO SMD</t>
  </si>
  <si>
    <t>47383</t>
  </si>
  <si>
    <t>1,5SMC36CA DIODO SMD SMA</t>
  </si>
  <si>
    <t>45101</t>
  </si>
  <si>
    <t>1,5SMC43AT3 DIODO SMD</t>
  </si>
  <si>
    <t>56315</t>
  </si>
  <si>
    <t>1,5SMCJ24CAG DIODO SMD</t>
  </si>
  <si>
    <t>56313</t>
  </si>
  <si>
    <t>SISION</t>
  </si>
  <si>
    <t>40434</t>
  </si>
  <si>
    <t>1SMB33AT3G SUPRESSOR 33V 600W SMD</t>
  </si>
  <si>
    <t>43671</t>
  </si>
  <si>
    <t>1SMB58AT3 SUPRESSOR 58V 600W SMD</t>
  </si>
  <si>
    <t>48456</t>
  </si>
  <si>
    <t>1SMB6,5AT3G DIODO SMD</t>
  </si>
  <si>
    <t>16027</t>
  </si>
  <si>
    <t>1SMB60 AT3 SUPRESSOR 60V 600W SMD</t>
  </si>
  <si>
    <t>40361</t>
  </si>
  <si>
    <t>1SMB60AT3G SUPRESSOR 36V 600W SMD</t>
  </si>
  <si>
    <t>26884</t>
  </si>
  <si>
    <t>1SMC5.0AT3 DIODO SMD SMC</t>
  </si>
  <si>
    <t>48164</t>
  </si>
  <si>
    <t>CM1213-02SR DIODO SMD</t>
  </si>
  <si>
    <t>50224</t>
  </si>
  <si>
    <t>DFLT18A-7-F DIODO SMD SOD123</t>
  </si>
  <si>
    <t>45623</t>
  </si>
  <si>
    <t>ESD5Z5.0T1G DIODO SMD</t>
  </si>
  <si>
    <t>53847</t>
  </si>
  <si>
    <t>IP4220CZ6 DIODO SMD SOT323</t>
  </si>
  <si>
    <t>55119</t>
  </si>
  <si>
    <t>MMBZ15VALT1G DIODO SMD</t>
  </si>
  <si>
    <t>59041</t>
  </si>
  <si>
    <t>MMBZ6V2A DIODO SMD SOT23</t>
  </si>
  <si>
    <t>17473</t>
  </si>
  <si>
    <t>P2300SCRP DIODO SUPRESSOR SMD</t>
  </si>
  <si>
    <t>20252</t>
  </si>
  <si>
    <t>P3002 DIODO SUPRESSOR SMD DO214</t>
  </si>
  <si>
    <t>08559</t>
  </si>
  <si>
    <t>P3500SB DIODO SUPRESSOR SMD DO214</t>
  </si>
  <si>
    <t>50031</t>
  </si>
  <si>
    <t>P6KE100A DIODO SMD</t>
  </si>
  <si>
    <t>50178</t>
  </si>
  <si>
    <t>P6KE350CA DIODO SMD</t>
  </si>
  <si>
    <t>50030</t>
  </si>
  <si>
    <t>P6KE68CA DIODO SMD</t>
  </si>
  <si>
    <t>49833</t>
  </si>
  <si>
    <t>P6SMB130CA DIODO SMD</t>
  </si>
  <si>
    <t>49759</t>
  </si>
  <si>
    <t>58742</t>
  </si>
  <si>
    <t>P6SMB33ATA DIODO SMD</t>
  </si>
  <si>
    <t>50090</t>
  </si>
  <si>
    <t>P6SMB350CA DIODO SMD</t>
  </si>
  <si>
    <t>42010</t>
  </si>
  <si>
    <t>P6SMB6.8AT3 DIODO SMD</t>
  </si>
  <si>
    <t>49276</t>
  </si>
  <si>
    <t>P6SMB6.8AT3G DIODO SMD</t>
  </si>
  <si>
    <t>54654</t>
  </si>
  <si>
    <t>P6SMBJ14A DIODO SMD</t>
  </si>
  <si>
    <t>55498</t>
  </si>
  <si>
    <t>P6SMBJ58AG DIODO SMD</t>
  </si>
  <si>
    <t>59972</t>
  </si>
  <si>
    <t>PESD3V3L1UB DIODO SMD</t>
  </si>
  <si>
    <t>59947</t>
  </si>
  <si>
    <t>PESD3V3S4UD DIODO SMD</t>
  </si>
  <si>
    <t>59938</t>
  </si>
  <si>
    <t>PESD5Z5.0 DIODO SMD</t>
  </si>
  <si>
    <t>51841</t>
  </si>
  <si>
    <t>PGB102ST23WR DIODO SMD</t>
  </si>
  <si>
    <t>60556</t>
  </si>
  <si>
    <t>PRTR5V0UX2 DIODO SMD</t>
  </si>
  <si>
    <t>40301</t>
  </si>
  <si>
    <t>PSOT24C-LF-T7 DIODO SMD SOT23</t>
  </si>
  <si>
    <t>PROTEK</t>
  </si>
  <si>
    <t>16253</t>
  </si>
  <si>
    <t>SM15T10A SMD</t>
  </si>
  <si>
    <t>00965</t>
  </si>
  <si>
    <t>SM15T18A SMD</t>
  </si>
  <si>
    <t>49601</t>
  </si>
  <si>
    <t>SM15T30A-TR DIODO SMD</t>
  </si>
  <si>
    <t>58677</t>
  </si>
  <si>
    <t>SM6HT39 DIODO SMD</t>
  </si>
  <si>
    <t>48406</t>
  </si>
  <si>
    <t>SM6T18CA-TR DIODO SMD</t>
  </si>
  <si>
    <t>23223</t>
  </si>
  <si>
    <t>SM6T27A.C 715. DIODO SMD</t>
  </si>
  <si>
    <t>48504</t>
  </si>
  <si>
    <t>SM6T6V8CA DIODO SMD</t>
  </si>
  <si>
    <t>49280</t>
  </si>
  <si>
    <t>SMAJ13A DIODO SMD SMA</t>
  </si>
  <si>
    <t>39642</t>
  </si>
  <si>
    <t>SMAJ15A DIODO SMD</t>
  </si>
  <si>
    <t>43022</t>
  </si>
  <si>
    <t>SMAJ24CA DIODO SMD SMA</t>
  </si>
  <si>
    <t>05062</t>
  </si>
  <si>
    <t>SMAJ28CA DIODO SMD SMA</t>
  </si>
  <si>
    <t>60515</t>
  </si>
  <si>
    <t>SMAJ440A DIODO SMD</t>
  </si>
  <si>
    <t>58741</t>
  </si>
  <si>
    <t>SMAJ5.0CA DIODO SMD</t>
  </si>
  <si>
    <t>17294</t>
  </si>
  <si>
    <t>SMAJ5.0CA/11 DIODO SMD SMA</t>
  </si>
  <si>
    <t>26620</t>
  </si>
  <si>
    <t>SMAJ5.OCA/11 DIODO SMD SMA</t>
  </si>
  <si>
    <t>41833</t>
  </si>
  <si>
    <t>SMAJ50CA DIODO SMD</t>
  </si>
  <si>
    <t>TCI</t>
  </si>
  <si>
    <t>49854</t>
  </si>
  <si>
    <t>SMAJ58A-TR DIODO SMD</t>
  </si>
  <si>
    <t>05419</t>
  </si>
  <si>
    <t>SMAJ6.5A DIODO</t>
  </si>
  <si>
    <t>45128</t>
  </si>
  <si>
    <t>SMB250-13 DIODO SMD</t>
  </si>
  <si>
    <t>47669</t>
  </si>
  <si>
    <t>SMBJ130CA DIODO SMD</t>
  </si>
  <si>
    <t>52339</t>
  </si>
  <si>
    <t>SMBJ13A DIODO SMD</t>
  </si>
  <si>
    <t>54646</t>
  </si>
  <si>
    <t>SMBJ14A-E3/52 DIODO SMD</t>
  </si>
  <si>
    <t>12860</t>
  </si>
  <si>
    <t>SMBJ16A DIODO SMD</t>
  </si>
  <si>
    <t>49277</t>
  </si>
  <si>
    <t>SMBJ200A DIODO SMD</t>
  </si>
  <si>
    <t>55416</t>
  </si>
  <si>
    <t>SMBJ33CA12 DIODO SMD</t>
  </si>
  <si>
    <t>51518</t>
  </si>
  <si>
    <t>SMBJ36CA DIODO SMD</t>
  </si>
  <si>
    <t>40062</t>
  </si>
  <si>
    <t>SMBJ60CA DIODO SMD</t>
  </si>
  <si>
    <t>44743</t>
  </si>
  <si>
    <t>SMCJ16A-E3/57R DIODO SMD</t>
  </si>
  <si>
    <t>59968</t>
  </si>
  <si>
    <t>SMCJ200A DIODO SMD</t>
  </si>
  <si>
    <t>52336</t>
  </si>
  <si>
    <t>SMCJ400A DIODO SMD</t>
  </si>
  <si>
    <t>44770</t>
  </si>
  <si>
    <t>SMCJ40CA-E3/57T DIODO SMD</t>
  </si>
  <si>
    <t>59467</t>
  </si>
  <si>
    <t>SMDA15CN-5.TBT SMD</t>
  </si>
  <si>
    <t>55978</t>
  </si>
  <si>
    <t>SMDJ30CA DIODO SMD</t>
  </si>
  <si>
    <t>55987</t>
  </si>
  <si>
    <t>54284</t>
  </si>
  <si>
    <t>SMS05T1G DIODO SMD</t>
  </si>
  <si>
    <t>48213</t>
  </si>
  <si>
    <t>SMS12T1G DIODO SMD</t>
  </si>
  <si>
    <t>42374</t>
  </si>
  <si>
    <t>SMS7621-006LF DIODO SMD</t>
  </si>
  <si>
    <t>44113</t>
  </si>
  <si>
    <t>SMTBJ120B DIODO SMD</t>
  </si>
  <si>
    <t>02917</t>
  </si>
  <si>
    <t>SMTPA120 DIODO SMD</t>
  </si>
  <si>
    <t>51938</t>
  </si>
  <si>
    <t>SMTPA180 DIODO SMD</t>
  </si>
  <si>
    <t>02918</t>
  </si>
  <si>
    <t>SMTPA240 DIODO SMD</t>
  </si>
  <si>
    <t>05072</t>
  </si>
  <si>
    <t>SMTY18AM DIODO SMD</t>
  </si>
  <si>
    <t>46311</t>
  </si>
  <si>
    <t>SP0503BAHTG DIODO SMD</t>
  </si>
  <si>
    <t>17453</t>
  </si>
  <si>
    <t>SP723ABT DIODO (SOIC8) SMD</t>
  </si>
  <si>
    <t>08504</t>
  </si>
  <si>
    <t>TFMCJ58A-W DIODO SMD</t>
  </si>
  <si>
    <t>52066</t>
  </si>
  <si>
    <t>TPA180 DIODO SMD</t>
  </si>
  <si>
    <t>45479</t>
  </si>
  <si>
    <t>TPSMA33A-E3/61T DIODO SMD SMA</t>
  </si>
  <si>
    <t>19371</t>
  </si>
  <si>
    <t>1N3524 ZENNER 24V 1/2W</t>
  </si>
  <si>
    <t>03995</t>
  </si>
  <si>
    <t>1N3825 ZENNER 4V3 1W</t>
  </si>
  <si>
    <t>01073</t>
  </si>
  <si>
    <t>1N4726 (MTZJT-72-2V4) ZENNER 2V4 1/2W</t>
  </si>
  <si>
    <t>35452</t>
  </si>
  <si>
    <t>1N4729 ZENNER 3V6 1W</t>
  </si>
  <si>
    <t>15921</t>
  </si>
  <si>
    <t>1N4730 ZENNER 3V9 1W</t>
  </si>
  <si>
    <t>15917</t>
  </si>
  <si>
    <t>35971</t>
  </si>
  <si>
    <t>1N4730A ZENNER 3V9 1W</t>
  </si>
  <si>
    <t>41362</t>
  </si>
  <si>
    <t>10890</t>
  </si>
  <si>
    <t>1N4731 ZENNER 4V3 1W</t>
  </si>
  <si>
    <t>44955</t>
  </si>
  <si>
    <t>1N4731A ZENNER 4V3 1W</t>
  </si>
  <si>
    <t>35967</t>
  </si>
  <si>
    <t>41365</t>
  </si>
  <si>
    <t>43623</t>
  </si>
  <si>
    <t>1N4732 ZENNER 4V7 1W</t>
  </si>
  <si>
    <t>28838</t>
  </si>
  <si>
    <t>13898</t>
  </si>
  <si>
    <t>12296</t>
  </si>
  <si>
    <t>41310</t>
  </si>
  <si>
    <t>1N4732A ZENNER 4V7 1W</t>
  </si>
  <si>
    <t>10875</t>
  </si>
  <si>
    <t>1N4733 ZENNER 5V1 1W</t>
  </si>
  <si>
    <t>35970</t>
  </si>
  <si>
    <t>1N4734A ZENNER 5V6 1W</t>
  </si>
  <si>
    <t>44794</t>
  </si>
  <si>
    <t>52869</t>
  </si>
  <si>
    <t>53363</t>
  </si>
  <si>
    <t>1N4735 ZENNER 6V2 1W</t>
  </si>
  <si>
    <t>13090</t>
  </si>
  <si>
    <t>13075</t>
  </si>
  <si>
    <t>41358</t>
  </si>
  <si>
    <t>58963</t>
  </si>
  <si>
    <t>1N4735A ZENNER 6V2 1W</t>
  </si>
  <si>
    <t>12284</t>
  </si>
  <si>
    <t>1N4736 ZENNER 6V8 1W</t>
  </si>
  <si>
    <t>41743</t>
  </si>
  <si>
    <t>53586</t>
  </si>
  <si>
    <t>1N4736A ZENNER 6V8 1W</t>
  </si>
  <si>
    <t>41363</t>
  </si>
  <si>
    <t>59116</t>
  </si>
  <si>
    <t>1N4737 ZENNER 7V5 1W</t>
  </si>
  <si>
    <t>12454</t>
  </si>
  <si>
    <t>18389</t>
  </si>
  <si>
    <t>13042</t>
  </si>
  <si>
    <t>SANTEK</t>
  </si>
  <si>
    <t>13016</t>
  </si>
  <si>
    <t>59193</t>
  </si>
  <si>
    <t>1N4737A ZENNER 7V5 1W</t>
  </si>
  <si>
    <t>10653</t>
  </si>
  <si>
    <t>1N4738 ZENNER 8V2 1W</t>
  </si>
  <si>
    <t>40058</t>
  </si>
  <si>
    <t>1N4738A ZENNER 8V2 1W</t>
  </si>
  <si>
    <t>41730</t>
  </si>
  <si>
    <t>40057</t>
  </si>
  <si>
    <t>29096</t>
  </si>
  <si>
    <t>1N4740 ZENNER 10V 1W</t>
  </si>
  <si>
    <t>57250</t>
  </si>
  <si>
    <t>51336</t>
  </si>
  <si>
    <t>53129</t>
  </si>
  <si>
    <t>41354</t>
  </si>
  <si>
    <t>1N4741 ZENNER 11V 1W</t>
  </si>
  <si>
    <t>16503</t>
  </si>
  <si>
    <t>07739</t>
  </si>
  <si>
    <t>39745</t>
  </si>
  <si>
    <t>1N4742 ZENNER 12V 1W</t>
  </si>
  <si>
    <t>49928</t>
  </si>
  <si>
    <t>1N4743 ZENNER 13V 1W</t>
  </si>
  <si>
    <t>TAK CHEONG</t>
  </si>
  <si>
    <t>28341</t>
  </si>
  <si>
    <t>1N4744 ZENNER 15V 1W</t>
  </si>
  <si>
    <t>45669</t>
  </si>
  <si>
    <t>34105</t>
  </si>
  <si>
    <t>1N4745 ZENNER 16V 1W</t>
  </si>
  <si>
    <t>33865</t>
  </si>
  <si>
    <t>1N4746 ZENNER 18V 1W</t>
  </si>
  <si>
    <t>52348</t>
  </si>
  <si>
    <t>1N4746A ZENNER</t>
  </si>
  <si>
    <t>41171</t>
  </si>
  <si>
    <t>1N4747 ZENNER 20V 1W</t>
  </si>
  <si>
    <t>45947</t>
  </si>
  <si>
    <t>45949</t>
  </si>
  <si>
    <t>09489</t>
  </si>
  <si>
    <t>1N4748 ZENNER 22V 1W</t>
  </si>
  <si>
    <t>56131</t>
  </si>
  <si>
    <t>1N4753A ZENNER</t>
  </si>
  <si>
    <t>56130</t>
  </si>
  <si>
    <t>1N4753A-TR ZENNER 36V 1W</t>
  </si>
  <si>
    <t>35653</t>
  </si>
  <si>
    <t>1N4758 ZENNER 56V 1W</t>
  </si>
  <si>
    <t>41710</t>
  </si>
  <si>
    <t>1N5221 ZENNER 2V4 1/2W</t>
  </si>
  <si>
    <t>57064</t>
  </si>
  <si>
    <t>1N5221B ZENNER 2V4 1/2W</t>
  </si>
  <si>
    <t>16915</t>
  </si>
  <si>
    <t>1N5226 ZENNER 3V3 1/2W</t>
  </si>
  <si>
    <t>41467</t>
  </si>
  <si>
    <t>1N5227 ZENNER 3V6 1/2W</t>
  </si>
  <si>
    <t>04277</t>
  </si>
  <si>
    <t>1N5228 ZENNER 3V9 1/2W</t>
  </si>
  <si>
    <t>10706</t>
  </si>
  <si>
    <t>1N5229 ZENNER 4V3 1/2W</t>
  </si>
  <si>
    <t>41366</t>
  </si>
  <si>
    <t>09429</t>
  </si>
  <si>
    <t>41468</t>
  </si>
  <si>
    <t>1N5230 ZENNER 4V7 1/2W</t>
  </si>
  <si>
    <t>42268</t>
  </si>
  <si>
    <t>1N5232 ZENNER 5V6 1/2W</t>
  </si>
  <si>
    <t>10486</t>
  </si>
  <si>
    <t>1N5233 ZENNER 6V0 1/2W</t>
  </si>
  <si>
    <t>41725</t>
  </si>
  <si>
    <t>1N5234 ZENNER 6V2 1/2W</t>
  </si>
  <si>
    <t>09903</t>
  </si>
  <si>
    <t>1N5235 ZENNER 6V8 1/2W</t>
  </si>
  <si>
    <t>51291</t>
  </si>
  <si>
    <t>1N5237 ZENNER 8V2 1/2W</t>
  </si>
  <si>
    <t>05386</t>
  </si>
  <si>
    <t>1N5239 ZENNER 9V1 1/2W</t>
  </si>
  <si>
    <t>43733</t>
  </si>
  <si>
    <t>1N5239B ZENNER 9V1 1/2W</t>
  </si>
  <si>
    <t>41023</t>
  </si>
  <si>
    <t>1N5241 ZENNER 11V 1/2W</t>
  </si>
  <si>
    <t>44958</t>
  </si>
  <si>
    <t>41473</t>
  </si>
  <si>
    <t>1N5242 ZENNER 12V 1/2W</t>
  </si>
  <si>
    <t>58515</t>
  </si>
  <si>
    <t>1N5242B ZENNER 12V 1/2W</t>
  </si>
  <si>
    <t>12151</t>
  </si>
  <si>
    <t>1N5244 ZENNER 14V 1/2W</t>
  </si>
  <si>
    <t>58514</t>
  </si>
  <si>
    <t>1N5245 ZENNER 15V 1/2W</t>
  </si>
  <si>
    <t>41030</t>
  </si>
  <si>
    <t>13897</t>
  </si>
  <si>
    <t>16236</t>
  </si>
  <si>
    <t>1N5246 ZENNER 16V 1/2W</t>
  </si>
  <si>
    <t>25032</t>
  </si>
  <si>
    <t>1N5247B ZENNER 17V</t>
  </si>
  <si>
    <t>58517</t>
  </si>
  <si>
    <t>1N5252B ZENNER 24V 1/2</t>
  </si>
  <si>
    <t>09265</t>
  </si>
  <si>
    <t>1N5252BTR ZENNER 24V 1/2</t>
  </si>
  <si>
    <t>58501</t>
  </si>
  <si>
    <t>1N5253B ZENNER 25V 1/2W</t>
  </si>
  <si>
    <t>15945</t>
  </si>
  <si>
    <t>1N5254 ZENNER 27V 1/2W</t>
  </si>
  <si>
    <t>11526</t>
  </si>
  <si>
    <t>1N5255 ZENNER 28V 1/2W</t>
  </si>
  <si>
    <t>57008</t>
  </si>
  <si>
    <t>1N5256 ZENNER</t>
  </si>
  <si>
    <t>41472</t>
  </si>
  <si>
    <t>1N5256 ZENNER 30V 1/2W</t>
  </si>
  <si>
    <t>23032</t>
  </si>
  <si>
    <t>1N5258 ZENNER 36V 1/2W</t>
  </si>
  <si>
    <t>22180</t>
  </si>
  <si>
    <t>1N5262 ZENNER 51V 1/2W</t>
  </si>
  <si>
    <t>10678</t>
  </si>
  <si>
    <t>1N5264 ZENNER 60V 1/2W</t>
  </si>
  <si>
    <t>43362</t>
  </si>
  <si>
    <t>1N5274 ZENNER 130V 1/2W</t>
  </si>
  <si>
    <t>18318</t>
  </si>
  <si>
    <t>1N5333B ZENNER 3V3 5W</t>
  </si>
  <si>
    <t>53902</t>
  </si>
  <si>
    <t>1N5334 DIODO 3V6 5W</t>
  </si>
  <si>
    <t>58506</t>
  </si>
  <si>
    <t>1N5334B DIODO 3V6 5W</t>
  </si>
  <si>
    <t>58519</t>
  </si>
  <si>
    <t>1N5335B ZENNER 3V9 5W</t>
  </si>
  <si>
    <t>58341</t>
  </si>
  <si>
    <t>1N5336B ZENNER 4V3 5W</t>
  </si>
  <si>
    <t>09178</t>
  </si>
  <si>
    <t>1N5337 ZENNER 4V7 5W</t>
  </si>
  <si>
    <t>58465</t>
  </si>
  <si>
    <t>1N5339 ZENNER 5V6</t>
  </si>
  <si>
    <t>58509</t>
  </si>
  <si>
    <t>1N5343B ZENNER 7V5 5W</t>
  </si>
  <si>
    <t>58508</t>
  </si>
  <si>
    <t>1N5344B ZENNER 8V2 5W</t>
  </si>
  <si>
    <t>58504</t>
  </si>
  <si>
    <t>1N5345B ZENNER 8V7 5W</t>
  </si>
  <si>
    <t>20829</t>
  </si>
  <si>
    <t>1N5346B ZENNER 9V1 5W</t>
  </si>
  <si>
    <t>58352</t>
  </si>
  <si>
    <t>27261</t>
  </si>
  <si>
    <t>1N5347 ZENNER 10V 5W</t>
  </si>
  <si>
    <t>58362</t>
  </si>
  <si>
    <t>1N5347B ZENNER 10V 5W</t>
  </si>
  <si>
    <t>13387</t>
  </si>
  <si>
    <t>1N5348 ZENNER 11V 5W</t>
  </si>
  <si>
    <t>58358</t>
  </si>
  <si>
    <t>1N5350B ZENNER 13V 5W</t>
  </si>
  <si>
    <t>16909</t>
  </si>
  <si>
    <t>1N5351 ZENNER 14V 5W</t>
  </si>
  <si>
    <t>58356</t>
  </si>
  <si>
    <t>1N5353B ZENNER 16V 5W</t>
  </si>
  <si>
    <t>58361</t>
  </si>
  <si>
    <t>1N5354B ZENNER 17V 5W</t>
  </si>
  <si>
    <t>58590</t>
  </si>
  <si>
    <t>1N5356B ZENNER 19V 5W</t>
  </si>
  <si>
    <t>49932</t>
  </si>
  <si>
    <t>1N5357 ZENNER 20V 5W</t>
  </si>
  <si>
    <t>58589</t>
  </si>
  <si>
    <t>1N5357B ZENNER 20V 5W</t>
  </si>
  <si>
    <t>58588</t>
  </si>
  <si>
    <t>1N5358B ZENNER 22V 5W</t>
  </si>
  <si>
    <t>58587</t>
  </si>
  <si>
    <t>1N5359B ZENNER 24V 5W</t>
  </si>
  <si>
    <t>58584</t>
  </si>
  <si>
    <t>1N5360B ZENNER 25V 5W</t>
  </si>
  <si>
    <t>58581</t>
  </si>
  <si>
    <t>1N5362B ZENNER 28V 5W</t>
  </si>
  <si>
    <t>58582</t>
  </si>
  <si>
    <t>58600</t>
  </si>
  <si>
    <t>1N5363B ZENNER 30V 5W</t>
  </si>
  <si>
    <t>18293</t>
  </si>
  <si>
    <t>1N5364B ZENNER 33V 5W</t>
  </si>
  <si>
    <t>58399</t>
  </si>
  <si>
    <t>58595</t>
  </si>
  <si>
    <t>1N5366B ZENNER 39V 5W</t>
  </si>
  <si>
    <t>21409</t>
  </si>
  <si>
    <t>1N5367 ZENNER 43V 5W</t>
  </si>
  <si>
    <t>58599</t>
  </si>
  <si>
    <t>1N5367B ZENNER 43V 5W</t>
  </si>
  <si>
    <t>36104</t>
  </si>
  <si>
    <t>1N5368 ZENEER 47V 5W</t>
  </si>
  <si>
    <t>13404</t>
  </si>
  <si>
    <t>1N5368 ZENNER 47V 5W</t>
  </si>
  <si>
    <t>58597</t>
  </si>
  <si>
    <t>1N5368B ZENEER 47V 5W</t>
  </si>
  <si>
    <t>58596</t>
  </si>
  <si>
    <t>1N5369B ZENNER 51V 5W</t>
  </si>
  <si>
    <t>17481</t>
  </si>
  <si>
    <t>1N5370 ZENNER 56V 5W</t>
  </si>
  <si>
    <t>58347</t>
  </si>
  <si>
    <t>1N5370B ZENNER 56V 5W</t>
  </si>
  <si>
    <t>51997</t>
  </si>
  <si>
    <t>1N5371 ZENNER 60V 5W</t>
  </si>
  <si>
    <t>58331</t>
  </si>
  <si>
    <t>1N5371B ZENNER</t>
  </si>
  <si>
    <t>12485</t>
  </si>
  <si>
    <t>1N5372 ZENNER 62V 5W</t>
  </si>
  <si>
    <t>44883</t>
  </si>
  <si>
    <t>1N5372B ZENNER 62V 5W</t>
  </si>
  <si>
    <t>58351</t>
  </si>
  <si>
    <t>1N5373B ZENNER 68V 5W</t>
  </si>
  <si>
    <t>13083</t>
  </si>
  <si>
    <t>1N5374 ZENNER 75V 5W</t>
  </si>
  <si>
    <t>58344</t>
  </si>
  <si>
    <t>1N5374B ZENNER 75V 5W</t>
  </si>
  <si>
    <t>32132</t>
  </si>
  <si>
    <t>1N5375 ZENNER 82V 5W</t>
  </si>
  <si>
    <t>58348</t>
  </si>
  <si>
    <t>1N5375B ZENNER 82V 5W</t>
  </si>
  <si>
    <t>08407</t>
  </si>
  <si>
    <t>1N5376 ZENNER 87V 5W</t>
  </si>
  <si>
    <t>58346</t>
  </si>
  <si>
    <t>1N5376B ZENNER 87V 5W</t>
  </si>
  <si>
    <t>58342</t>
  </si>
  <si>
    <t>1N5377B ZENNER 91V 5W</t>
  </si>
  <si>
    <t>14474</t>
  </si>
  <si>
    <t>1N5378 ZENNER 100V 5W</t>
  </si>
  <si>
    <t>16826</t>
  </si>
  <si>
    <t>58349</t>
  </si>
  <si>
    <t>1N5378B ZENNER 100V 5W</t>
  </si>
  <si>
    <t>58192</t>
  </si>
  <si>
    <t>1N5379 DIODO</t>
  </si>
  <si>
    <t>58209</t>
  </si>
  <si>
    <t>1N5380 DIODO</t>
  </si>
  <si>
    <t>58579</t>
  </si>
  <si>
    <t>1N5381B ZENNER 130V 5W</t>
  </si>
  <si>
    <t>58576</t>
  </si>
  <si>
    <t>1N5382B ZENNER 140V 5W</t>
  </si>
  <si>
    <t>58577</t>
  </si>
  <si>
    <t>1N5383B ZENNER 150V 5W</t>
  </si>
  <si>
    <t>53619</t>
  </si>
  <si>
    <t>1N5384 ZENNER 160V 5W</t>
  </si>
  <si>
    <t>58578</t>
  </si>
  <si>
    <t>1N5384B ZENNER 160V 5W</t>
  </si>
  <si>
    <t>58507</t>
  </si>
  <si>
    <t>1N5386B ZENNER 180V 5W</t>
  </si>
  <si>
    <t>31888</t>
  </si>
  <si>
    <t>1N5711 ZENNER 70V 1/2W</t>
  </si>
  <si>
    <t>35200</t>
  </si>
  <si>
    <t>1N5929 ZENNER 15V 1,5W</t>
  </si>
  <si>
    <t>04380</t>
  </si>
  <si>
    <t>00796</t>
  </si>
  <si>
    <t>1N5936B DIODO</t>
  </si>
  <si>
    <t>58350</t>
  </si>
  <si>
    <t>1N5940B ZENNER 43V 3W</t>
  </si>
  <si>
    <t>03663</t>
  </si>
  <si>
    <t>1N746 ZENNER 3V3 1/2W</t>
  </si>
  <si>
    <t>15955</t>
  </si>
  <si>
    <t>1N754 ZENNER 6V8 1/2W</t>
  </si>
  <si>
    <t>13147</t>
  </si>
  <si>
    <t>14523</t>
  </si>
  <si>
    <t>1N755 ZENNER 7V5 1/2W</t>
  </si>
  <si>
    <t>58340</t>
  </si>
  <si>
    <t>1N756A ZENNER 8V2 1/2W</t>
  </si>
  <si>
    <t>15954</t>
  </si>
  <si>
    <t>1N759 ZENNER 12V 1/2W</t>
  </si>
  <si>
    <t>41708</t>
  </si>
  <si>
    <t>1N823A DIODO ZENNER</t>
  </si>
  <si>
    <t>14517</t>
  </si>
  <si>
    <t>1N958 ZENNER 7V5 1/2W</t>
  </si>
  <si>
    <t>10713</t>
  </si>
  <si>
    <t>1N962 ZENNER 11V 1/2W</t>
  </si>
  <si>
    <t>58502</t>
  </si>
  <si>
    <t>1N966B ZENNER 16V 1/2W</t>
  </si>
  <si>
    <t>58503</t>
  </si>
  <si>
    <t>14810</t>
  </si>
  <si>
    <t>1N969 ZENNER 22V 1/2W</t>
  </si>
  <si>
    <t>14972</t>
  </si>
  <si>
    <t>1N971 ZENNER 27V 1/2W</t>
  </si>
  <si>
    <t>12292</t>
  </si>
  <si>
    <t>1N972 ZENNER 30V 1/2W</t>
  </si>
  <si>
    <t>44465</t>
  </si>
  <si>
    <t>11012</t>
  </si>
  <si>
    <t>1N974 ZENNER 36V 1/2W</t>
  </si>
  <si>
    <t>52481</t>
  </si>
  <si>
    <t>79C5V1 DIODO</t>
  </si>
  <si>
    <t>08397</t>
  </si>
  <si>
    <t>BZT03C13V DIODO</t>
  </si>
  <si>
    <t>22710</t>
  </si>
  <si>
    <t>BZV85C12V ZENNER 1,3W</t>
  </si>
  <si>
    <t>04388</t>
  </si>
  <si>
    <t>BZV85C27V ZENNER 1,3W</t>
  </si>
  <si>
    <t>04311</t>
  </si>
  <si>
    <t>BZV85C4V7 ZENNER 1,3W</t>
  </si>
  <si>
    <t>07742</t>
  </si>
  <si>
    <t>BZX55C10 ZENNER 1/2W</t>
  </si>
  <si>
    <t>41304</t>
  </si>
  <si>
    <t>BZX55C12V ZENNER 1/2W</t>
  </si>
  <si>
    <t>58489</t>
  </si>
  <si>
    <t>41731</t>
  </si>
  <si>
    <t>44761</t>
  </si>
  <si>
    <t>57249</t>
  </si>
  <si>
    <t>BZX55C15V ZENNER 1/2W</t>
  </si>
  <si>
    <t>58486</t>
  </si>
  <si>
    <t>41364</t>
  </si>
  <si>
    <t>41745</t>
  </si>
  <si>
    <t>53369</t>
  </si>
  <si>
    <t>BZX55C16V ZENNER 1/2W</t>
  </si>
  <si>
    <t>04312</t>
  </si>
  <si>
    <t>57248</t>
  </si>
  <si>
    <t>BZX55C18V ZENNER 1/2W</t>
  </si>
  <si>
    <t>41741</t>
  </si>
  <si>
    <t>03570</t>
  </si>
  <si>
    <t>58627</t>
  </si>
  <si>
    <t>BZX55C20 ZENNER 1/2W</t>
  </si>
  <si>
    <t>60292</t>
  </si>
  <si>
    <t>BZX55C20V ZENNER 1/2W</t>
  </si>
  <si>
    <t>44786</t>
  </si>
  <si>
    <t>03100</t>
  </si>
  <si>
    <t>BZX55C22 ZENNER 1/2W</t>
  </si>
  <si>
    <t>40285</t>
  </si>
  <si>
    <t>BZX55C22V ZENNER 1/2W</t>
  </si>
  <si>
    <t>41379</t>
  </si>
  <si>
    <t>58605</t>
  </si>
  <si>
    <t>BZX55C24V ZENNER 1/2W</t>
  </si>
  <si>
    <t>14478</t>
  </si>
  <si>
    <t>BZX55C27 ZENNER 1/2W</t>
  </si>
  <si>
    <t>35975</t>
  </si>
  <si>
    <t>BZX55C27V ZENNER 1/2W</t>
  </si>
  <si>
    <t>41360</t>
  </si>
  <si>
    <t>BZX55C2V0 ZENNER 1/2W</t>
  </si>
  <si>
    <t>58488</t>
  </si>
  <si>
    <t>BZX55C30V ZENNER 1/2W</t>
  </si>
  <si>
    <t>58611</t>
  </si>
  <si>
    <t>BZX55C33 ZENNER 1/2W</t>
  </si>
  <si>
    <t>44758</t>
  </si>
  <si>
    <t>BZX55C3V3 ZENNER 1/2W</t>
  </si>
  <si>
    <t>47236</t>
  </si>
  <si>
    <t>BZX55C3V6 ZENNER 1/2W</t>
  </si>
  <si>
    <t>47643</t>
  </si>
  <si>
    <t>47644</t>
  </si>
  <si>
    <t>57788</t>
  </si>
  <si>
    <t>BZX55C3V9 ZENNER 1/2W</t>
  </si>
  <si>
    <t>41361</t>
  </si>
  <si>
    <t>39104</t>
  </si>
  <si>
    <t>58619</t>
  </si>
  <si>
    <t>BZX55C43V ZENNER 1/2W</t>
  </si>
  <si>
    <t>58672</t>
  </si>
  <si>
    <t>BZX55C47 ZENNER 1/2W</t>
  </si>
  <si>
    <t>58609</t>
  </si>
  <si>
    <t>BZX55C4V3 ZENNER 1/2W</t>
  </si>
  <si>
    <t>41029</t>
  </si>
  <si>
    <t>58606</t>
  </si>
  <si>
    <t>BZX55C56V ZENNER 1/2W</t>
  </si>
  <si>
    <t>53128</t>
  </si>
  <si>
    <t>BZX55C5V1 ZENNER 1/2W</t>
  </si>
  <si>
    <t>19039</t>
  </si>
  <si>
    <t>43878</t>
  </si>
  <si>
    <t>BZX55C5V6 ZENNER 1/2W</t>
  </si>
  <si>
    <t>58607</t>
  </si>
  <si>
    <t>29733</t>
  </si>
  <si>
    <t>58616</t>
  </si>
  <si>
    <t>BZX55C6V2 ZENNER 1/2W</t>
  </si>
  <si>
    <t>05366</t>
  </si>
  <si>
    <t>BZX55C6V8 ZENNER 1/2W</t>
  </si>
  <si>
    <t>58608</t>
  </si>
  <si>
    <t>60770</t>
  </si>
  <si>
    <t>BZX55C7V5 ZENNER 1/2W</t>
  </si>
  <si>
    <t>58626</t>
  </si>
  <si>
    <t>45776</t>
  </si>
  <si>
    <t>60769</t>
  </si>
  <si>
    <t>60690</t>
  </si>
  <si>
    <t>45663</t>
  </si>
  <si>
    <t>05359</t>
  </si>
  <si>
    <t>BZX55C8V2 ZENNER 1/2W</t>
  </si>
  <si>
    <t>60691</t>
  </si>
  <si>
    <t>BZX55C9V1 ZENNER 1/2W</t>
  </si>
  <si>
    <t>49935</t>
  </si>
  <si>
    <t>49052</t>
  </si>
  <si>
    <t>41380</t>
  </si>
  <si>
    <t>42043</t>
  </si>
  <si>
    <t>BZX79B13V ZENNER 1/2W</t>
  </si>
  <si>
    <t>29991</t>
  </si>
  <si>
    <t>BZX79C10V ZENNER 1/2W</t>
  </si>
  <si>
    <t>41160</t>
  </si>
  <si>
    <t>15852</t>
  </si>
  <si>
    <t>BZX79C11V ZENNER 1/2W</t>
  </si>
  <si>
    <t>20619</t>
  </si>
  <si>
    <t>32953</t>
  </si>
  <si>
    <t>54071</t>
  </si>
  <si>
    <t>BZX79C12V DIODO ZENNER</t>
  </si>
  <si>
    <t>18152</t>
  </si>
  <si>
    <t>BZX79C12V ZENNER 1/2W</t>
  </si>
  <si>
    <t>39444</t>
  </si>
  <si>
    <t>41015</t>
  </si>
  <si>
    <t>41014</t>
  </si>
  <si>
    <t>31037</t>
  </si>
  <si>
    <t>BZX79C13V ZENNER 1/2W</t>
  </si>
  <si>
    <t>29984</t>
  </si>
  <si>
    <t>BZX79C15V ZENNER 1/2W</t>
  </si>
  <si>
    <t>49930</t>
  </si>
  <si>
    <t>57278</t>
  </si>
  <si>
    <t>BZX79C18V ZENNER 1/2W</t>
  </si>
  <si>
    <t>52349</t>
  </si>
  <si>
    <t>BZX79C20 ZENNER</t>
  </si>
  <si>
    <t>28804</t>
  </si>
  <si>
    <t>BZX79C20V ZENNER 1/2W</t>
  </si>
  <si>
    <t>13076</t>
  </si>
  <si>
    <t>BZX79C22V ZENNER 1/2W</t>
  </si>
  <si>
    <t>41192</t>
  </si>
  <si>
    <t>10525</t>
  </si>
  <si>
    <t>41013</t>
  </si>
  <si>
    <t>BZX79C24V ZENNER 1/2W</t>
  </si>
  <si>
    <t>07686</t>
  </si>
  <si>
    <t>BZX79C24V/MTZJ24B ZENNER 1/2W</t>
  </si>
  <si>
    <t>07372</t>
  </si>
  <si>
    <t>BZX79C27V ZENNER 1/2W</t>
  </si>
  <si>
    <t>15936</t>
  </si>
  <si>
    <t>BZX79C30V ZENNER 1/2W</t>
  </si>
  <si>
    <t>49157</t>
  </si>
  <si>
    <t>BZX79C36V ZENNER 1/2W</t>
  </si>
  <si>
    <t>44960</t>
  </si>
  <si>
    <t>BZX79C39V ZENNER 1/2W</t>
  </si>
  <si>
    <t>31769</t>
  </si>
  <si>
    <t>32323</t>
  </si>
  <si>
    <t>BZX79C3V3 ZENNER 1/2W</t>
  </si>
  <si>
    <t>05369</t>
  </si>
  <si>
    <t>28764</t>
  </si>
  <si>
    <t>00134</t>
  </si>
  <si>
    <t>BZX79C3V6 ZENNER 1/2W</t>
  </si>
  <si>
    <t>58625</t>
  </si>
  <si>
    <t>58604</t>
  </si>
  <si>
    <t>BZX79C3V9 ZENNER 1/2W</t>
  </si>
  <si>
    <t>15914</t>
  </si>
  <si>
    <t>24455</t>
  </si>
  <si>
    <t>17212</t>
  </si>
  <si>
    <t>BZX79C43V ZENNER 1/2W</t>
  </si>
  <si>
    <t>52345</t>
  </si>
  <si>
    <t>BZX79C5V6 ZENNER</t>
  </si>
  <si>
    <t>51986</t>
  </si>
  <si>
    <t>42269</t>
  </si>
  <si>
    <t>BZX79C5V6 ZENNER 1/2W</t>
  </si>
  <si>
    <t>45670</t>
  </si>
  <si>
    <t>28931</t>
  </si>
  <si>
    <t>32580</t>
  </si>
  <si>
    <t>BZX79C6V2 ZENNER 1/2W</t>
  </si>
  <si>
    <t>58290</t>
  </si>
  <si>
    <t>28405</t>
  </si>
  <si>
    <t>BZX79C6V8 ZENNER 1/2W</t>
  </si>
  <si>
    <t>60008</t>
  </si>
  <si>
    <t>60080</t>
  </si>
  <si>
    <t>20908</t>
  </si>
  <si>
    <t>BZX79C7V5 ZENNER 1/2W</t>
  </si>
  <si>
    <t>15206</t>
  </si>
  <si>
    <t>60182</t>
  </si>
  <si>
    <t>29095</t>
  </si>
  <si>
    <t>BZX79C8V2 ZENNER 1/2W</t>
  </si>
  <si>
    <t>07736</t>
  </si>
  <si>
    <t>49925</t>
  </si>
  <si>
    <t>49444</t>
  </si>
  <si>
    <t>BZX79C9V1 ZENNER 1/2W</t>
  </si>
  <si>
    <t>44859</t>
  </si>
  <si>
    <t>20712</t>
  </si>
  <si>
    <t>60387</t>
  </si>
  <si>
    <t>12415</t>
  </si>
  <si>
    <t>12152</t>
  </si>
  <si>
    <t>BZX83C13V ZENNER</t>
  </si>
  <si>
    <t>44384</t>
  </si>
  <si>
    <t>BZX85C18V ZENNER 1,3W</t>
  </si>
  <si>
    <t>58629</t>
  </si>
  <si>
    <t>BZX85C30 ZENNER</t>
  </si>
  <si>
    <t>58612</t>
  </si>
  <si>
    <t>BZX85C3V3 ZENNER 1W</t>
  </si>
  <si>
    <t>05357</t>
  </si>
  <si>
    <t>BZX85C3V6 ZENNER 1,3W</t>
  </si>
  <si>
    <t>58443</t>
  </si>
  <si>
    <t>BZX85C6V2 ZENNER 1W</t>
  </si>
  <si>
    <t>07737</t>
  </si>
  <si>
    <t>BZX85C7V5 ZENNER 1,3W</t>
  </si>
  <si>
    <t>04261</t>
  </si>
  <si>
    <t>BZX85C8V2 ZENNER 1,3W</t>
  </si>
  <si>
    <t>04717</t>
  </si>
  <si>
    <t>43746</t>
  </si>
  <si>
    <t>BZX97C10V ZENNER 1/2W</t>
  </si>
  <si>
    <t>09624</t>
  </si>
  <si>
    <t>BZY93C12V ZENNER ROSCA</t>
  </si>
  <si>
    <t>58689</t>
  </si>
  <si>
    <t>BZY93C39 ZENNER</t>
  </si>
  <si>
    <t>11677</t>
  </si>
  <si>
    <t>BZY97C10V ZENNER 1/2W</t>
  </si>
  <si>
    <t>04424</t>
  </si>
  <si>
    <t>HZ11B3TA ZENNER 11V 1/2W</t>
  </si>
  <si>
    <t>40243</t>
  </si>
  <si>
    <t>MM1Z6V2 DIODO ZENNER</t>
  </si>
  <si>
    <t>58690</t>
  </si>
  <si>
    <t>MZP4729 DIODO</t>
  </si>
  <si>
    <t>29732</t>
  </si>
  <si>
    <t>NZX5V6A ZENNER 1/2W</t>
  </si>
  <si>
    <t>43723</t>
  </si>
  <si>
    <t>PH33J DIODO ZENER</t>
  </si>
  <si>
    <t>20907</t>
  </si>
  <si>
    <t>RD10E ZENNER 10V 1/2W</t>
  </si>
  <si>
    <t>15396</t>
  </si>
  <si>
    <t>RD33F ZENNER 33V 1W</t>
  </si>
  <si>
    <t>Diodo Zener PTH</t>
  </si>
  <si>
    <t>Diodo Zener SMD</t>
  </si>
  <si>
    <t>25036</t>
  </si>
  <si>
    <t>1N4736A (DL4736A) DIODO SMD</t>
  </si>
  <si>
    <t>54498</t>
  </si>
  <si>
    <t>1N4747A (DL4747A) DIODO SMD MELF</t>
  </si>
  <si>
    <t>46280</t>
  </si>
  <si>
    <t>1SMA4742A-T/R 12V DIODO SMD SMA</t>
  </si>
  <si>
    <t>09633</t>
  </si>
  <si>
    <t>1SMA5919 BT3 ZENNER 5V6 1,3W SMD</t>
  </si>
  <si>
    <t>31193</t>
  </si>
  <si>
    <t>1SMA5919BT3G 5V6 DIODO ZENNER SMA</t>
  </si>
  <si>
    <t>31195</t>
  </si>
  <si>
    <t>1SMA5927BT3 12V DIODO ZENNER SMA</t>
  </si>
  <si>
    <t>20719</t>
  </si>
  <si>
    <t>1SMB5915 BT3 ZENNER 3V9 1,5W SMD</t>
  </si>
  <si>
    <t>12385</t>
  </si>
  <si>
    <t>1SMB5920 BT3 ZENNER 6V2 1,5W SMD</t>
  </si>
  <si>
    <t>58721</t>
  </si>
  <si>
    <t>1SMB5927BT3 ZENNER SMD</t>
  </si>
  <si>
    <t>54736</t>
  </si>
  <si>
    <t>1SMB5927BT3G ZENNER SMD</t>
  </si>
  <si>
    <t>54694</t>
  </si>
  <si>
    <t>1SMB5929BT3G DIODO SMD</t>
  </si>
  <si>
    <t>03456</t>
  </si>
  <si>
    <t>1SMB5930 BT3 ZENNER 16V 1,5W SMD</t>
  </si>
  <si>
    <t>54698</t>
  </si>
  <si>
    <t>1SMB5934BT3 DIODO SMD</t>
  </si>
  <si>
    <t>26882</t>
  </si>
  <si>
    <t>1SMB5949 BT3 ZENNER 100V 3W SMD SMB</t>
  </si>
  <si>
    <t>49867</t>
  </si>
  <si>
    <t>1SMB5956BT3G DIODO SMD SMB</t>
  </si>
  <si>
    <t>50276</t>
  </si>
  <si>
    <t>1SMB5956BT3GOSCT DIODO SMD SMB</t>
  </si>
  <si>
    <t>06800</t>
  </si>
  <si>
    <t>BZG03C160V ZENNER SMD</t>
  </si>
  <si>
    <t>40079</t>
  </si>
  <si>
    <t>BZG03C24V ZENNER SMD</t>
  </si>
  <si>
    <t>14057</t>
  </si>
  <si>
    <t>BZG03C27V ZENNER SMD</t>
  </si>
  <si>
    <t>23098</t>
  </si>
  <si>
    <t>BZG05C15V ZENNER SMD</t>
  </si>
  <si>
    <t>48451</t>
  </si>
  <si>
    <t>BZT52C13 DIODO ZENNER SMD</t>
  </si>
  <si>
    <t>57553</t>
  </si>
  <si>
    <t>BZT52C15 ZENNER SMD</t>
  </si>
  <si>
    <t>56992</t>
  </si>
  <si>
    <t>BZT52C30 DIODO SOD123</t>
  </si>
  <si>
    <t>57748</t>
  </si>
  <si>
    <t>BZT52C3V3S-7-F ZENNER SMD</t>
  </si>
  <si>
    <t>47340</t>
  </si>
  <si>
    <t>BZT52C3V6 ZENNER SMD SOD123</t>
  </si>
  <si>
    <t>47217</t>
  </si>
  <si>
    <t>BZT52C3V6-7-F ZENNER SMD</t>
  </si>
  <si>
    <t>20511</t>
  </si>
  <si>
    <t>BZT52C3V9 ZENNER SMD SOT123</t>
  </si>
  <si>
    <t>57730</t>
  </si>
  <si>
    <t>BZT52C4V3-7-F ZENNER SMD</t>
  </si>
  <si>
    <t>56996</t>
  </si>
  <si>
    <t>BZT52C5V1 ZENNER SMD SOD123</t>
  </si>
  <si>
    <t>39160</t>
  </si>
  <si>
    <t>BZT52C7V5 DIODO ZENNER SMD SOD 323</t>
  </si>
  <si>
    <t>40064</t>
  </si>
  <si>
    <t>BZT52C8V2 DIODO ZENNER SMD SOD 323</t>
  </si>
  <si>
    <t>57746</t>
  </si>
  <si>
    <t>BZT52C9V1 ZENNER SMD</t>
  </si>
  <si>
    <t>57745</t>
  </si>
  <si>
    <t>57682</t>
  </si>
  <si>
    <t>BZT52C9V1-7-F ZENNER SMD</t>
  </si>
  <si>
    <t>59975</t>
  </si>
  <si>
    <t>BZT52H-B15 ZENNER SMD</t>
  </si>
  <si>
    <t>56997</t>
  </si>
  <si>
    <t>BZT52HC3V3 ZENNER SMD SOD123</t>
  </si>
  <si>
    <t>40133</t>
  </si>
  <si>
    <t>BZT55C15 ZENNER SMD SOT123</t>
  </si>
  <si>
    <t>HONGRUI</t>
  </si>
  <si>
    <t>11401</t>
  </si>
  <si>
    <t>BZT55C33VGS 08 ZENNER SMD SOT123</t>
  </si>
  <si>
    <t>06382</t>
  </si>
  <si>
    <t>BZT55C3V9GS 08 ZENNER SMD SOT123</t>
  </si>
  <si>
    <t>18022</t>
  </si>
  <si>
    <t>BZV49C24V ZENNER SMD SOT89</t>
  </si>
  <si>
    <t>12482</t>
  </si>
  <si>
    <t>BZV49C30V ZENNER SMD SOT89</t>
  </si>
  <si>
    <t>50231</t>
  </si>
  <si>
    <t>BZV55B10V ZENNER SMD MINI MELF</t>
  </si>
  <si>
    <t>20311</t>
  </si>
  <si>
    <t>BZV55B5V1 ZENNER SMD MINI MELF</t>
  </si>
  <si>
    <t>50219</t>
  </si>
  <si>
    <t>BZV55B6V2 ZENNER SMD MINI MELF</t>
  </si>
  <si>
    <t>51752</t>
  </si>
  <si>
    <t>BZV55C10V ZENNER SMD MINI MELF</t>
  </si>
  <si>
    <t>39145</t>
  </si>
  <si>
    <t>BZV55C11V ZENNER SMD MINI MELF</t>
  </si>
  <si>
    <t>39144</t>
  </si>
  <si>
    <t>47808</t>
  </si>
  <si>
    <t>41746</t>
  </si>
  <si>
    <t>BZV55C12V ZENNER SMD MINI MELF</t>
  </si>
  <si>
    <t>46521</t>
  </si>
  <si>
    <t>00149</t>
  </si>
  <si>
    <t>51750</t>
  </si>
  <si>
    <t>BZV55C15V ZENNER SMD MINI MELF</t>
  </si>
  <si>
    <t>51974</t>
  </si>
  <si>
    <t>43813</t>
  </si>
  <si>
    <t>46044</t>
  </si>
  <si>
    <t>BZV55C18V ZENNER SMD MINI MELF</t>
  </si>
  <si>
    <t>17457</t>
  </si>
  <si>
    <t>40049</t>
  </si>
  <si>
    <t>12473</t>
  </si>
  <si>
    <t>BZV55C20V ZENNER SMD MINI MELF</t>
  </si>
  <si>
    <t>58882</t>
  </si>
  <si>
    <t>BZV55C22V ZENNER SMD MINI MELF</t>
  </si>
  <si>
    <t>22623</t>
  </si>
  <si>
    <t>BZV55C24V ZENNER SMD MINI MELF</t>
  </si>
  <si>
    <t>51754</t>
  </si>
  <si>
    <t>BZV55C27 ZENNER SMD MINI MELF</t>
  </si>
  <si>
    <t>51927</t>
  </si>
  <si>
    <t>BZV55C27V ZENNER SMD MINI MELF</t>
  </si>
  <si>
    <t>51741</t>
  </si>
  <si>
    <t>BZV55C2V2 ZENNER SMD MINI MELF</t>
  </si>
  <si>
    <t>53212</t>
  </si>
  <si>
    <t>BZV55C2V4 ZENNER SMD MINI MELF</t>
  </si>
  <si>
    <t>22094</t>
  </si>
  <si>
    <t>BZV55C2V7 ZENNER SMD MINI MELF</t>
  </si>
  <si>
    <t>51618</t>
  </si>
  <si>
    <t>50228</t>
  </si>
  <si>
    <t>BZV55C30V ZENNER SMD MINI MELF</t>
  </si>
  <si>
    <t>49892</t>
  </si>
  <si>
    <t>BZV55C33V ZENNER SMD MINI MELF</t>
  </si>
  <si>
    <t>24057</t>
  </si>
  <si>
    <t>BZV55C36V ZENNER SMD MINI MELF</t>
  </si>
  <si>
    <t>14220</t>
  </si>
  <si>
    <t>BZV55C3V0 ZENNER SMD MINI MELF</t>
  </si>
  <si>
    <t>06324</t>
  </si>
  <si>
    <t>BZV55C3V3 ZENNER SMD MINI MELF</t>
  </si>
  <si>
    <t>44789</t>
  </si>
  <si>
    <t>40962</t>
  </si>
  <si>
    <t>SH</t>
  </si>
  <si>
    <t>51619</t>
  </si>
  <si>
    <t>BZV55C3V6 ZENNER SMD MINI MELF</t>
  </si>
  <si>
    <t>51621</t>
  </si>
  <si>
    <t>BZV55C3V9 ZENNER SMD MINI MELF</t>
  </si>
  <si>
    <t>53602</t>
  </si>
  <si>
    <t>BZV55C4V7 ZENNER SMD MINI MELF</t>
  </si>
  <si>
    <t>44388</t>
  </si>
  <si>
    <t>51753</t>
  </si>
  <si>
    <t>BZV55C56V ZENNER SMD MINI MELF</t>
  </si>
  <si>
    <t>05207</t>
  </si>
  <si>
    <t>BZV55C5V1 ZENNER SMD MINI MELF</t>
  </si>
  <si>
    <t>53221</t>
  </si>
  <si>
    <t>46020</t>
  </si>
  <si>
    <t>BZV55C5V6 ZENNER SMD MINI MELF</t>
  </si>
  <si>
    <t>52396</t>
  </si>
  <si>
    <t>BZV55C6V2 ZENNER SMD MINI MELF</t>
  </si>
  <si>
    <t>51748</t>
  </si>
  <si>
    <t>BZV55C6V8 ZENNER SMD MINI MELF</t>
  </si>
  <si>
    <t>59207</t>
  </si>
  <si>
    <t>12357</t>
  </si>
  <si>
    <t>49881</t>
  </si>
  <si>
    <t>BZV55C7V5 ZENNER SMD MINI MELF</t>
  </si>
  <si>
    <t>46039</t>
  </si>
  <si>
    <t>HUI-ZHOU</t>
  </si>
  <si>
    <t>07546</t>
  </si>
  <si>
    <t>51736</t>
  </si>
  <si>
    <t>BZV55C8V2 ZENNER SMD MINI MELF</t>
  </si>
  <si>
    <t>49933</t>
  </si>
  <si>
    <t>58663</t>
  </si>
  <si>
    <t>BZV55C9V1 ZENNER SMD MINI MELF</t>
  </si>
  <si>
    <t>46014</t>
  </si>
  <si>
    <t>46015</t>
  </si>
  <si>
    <t>39157</t>
  </si>
  <si>
    <t>BZX384C5V6 DIODO ZENNER SMD SOD 323</t>
  </si>
  <si>
    <t>39159</t>
  </si>
  <si>
    <t>BZX384C8V2 DIODO ZENNER SMD SOD 323</t>
  </si>
  <si>
    <t>58622</t>
  </si>
  <si>
    <t>BZX55C5V1 ZENNER SMD MINI MELF</t>
  </si>
  <si>
    <t>59945</t>
  </si>
  <si>
    <t>BZX84B3V3 ZENNER SMD SOT23</t>
  </si>
  <si>
    <t>00571</t>
  </si>
  <si>
    <t>BZX84C10V ZENNER SMD SOT23</t>
  </si>
  <si>
    <t>12468</t>
  </si>
  <si>
    <t>58621</t>
  </si>
  <si>
    <t>BZX84C11 ZENNER SMD SOT23</t>
  </si>
  <si>
    <t>54723</t>
  </si>
  <si>
    <t>BZX84C12 ZENNER SMD SOT23</t>
  </si>
  <si>
    <t>39615</t>
  </si>
  <si>
    <t>BZX84C12V ZENNER SMD SOT23</t>
  </si>
  <si>
    <t>12390</t>
  </si>
  <si>
    <t>60317</t>
  </si>
  <si>
    <t>BZX84C13V ZENNER SMD SOT23</t>
  </si>
  <si>
    <t>23597</t>
  </si>
  <si>
    <t>49615</t>
  </si>
  <si>
    <t>BZX84C15V ZENNER SMD SOT23</t>
  </si>
  <si>
    <t>29766</t>
  </si>
  <si>
    <t>54727</t>
  </si>
  <si>
    <t>BZX84C20 ZENNER SMD SOT23</t>
  </si>
  <si>
    <t>22399</t>
  </si>
  <si>
    <t>BZX84C22V ZENNER SMD SOT23</t>
  </si>
  <si>
    <t>12474</t>
  </si>
  <si>
    <t>BZX84C24V ZENNER SMD SOT23</t>
  </si>
  <si>
    <t>12289</t>
  </si>
  <si>
    <t>BZX84C2V4 ZENNER SMD SOT23</t>
  </si>
  <si>
    <t>45108</t>
  </si>
  <si>
    <t>BZX84C2V7 ZENNER SMD SOT23</t>
  </si>
  <si>
    <t>54724</t>
  </si>
  <si>
    <t>16465</t>
  </si>
  <si>
    <t>BZX84C30V ZENNER SMD SOT23</t>
  </si>
  <si>
    <t>45110</t>
  </si>
  <si>
    <t>BZX84C3V0 ZENNER SMD SOT23</t>
  </si>
  <si>
    <t>12391</t>
  </si>
  <si>
    <t>BZX84C3V3 ZENNER SMD SOT23</t>
  </si>
  <si>
    <t>58624</t>
  </si>
  <si>
    <t>BZX84C3V6 ZENNER SMD SOT23</t>
  </si>
  <si>
    <t>54752</t>
  </si>
  <si>
    <t>BZX84C4V3 ZENNER SMD SOT23</t>
  </si>
  <si>
    <t>13385</t>
  </si>
  <si>
    <t>54751</t>
  </si>
  <si>
    <t>58645</t>
  </si>
  <si>
    <t>BZX84C4V7 ZENNER SMD SOT23</t>
  </si>
  <si>
    <t>50259</t>
  </si>
  <si>
    <t>BZX84C5V6 ZENNER SMD SOT23</t>
  </si>
  <si>
    <t>50221</t>
  </si>
  <si>
    <t>15324</t>
  </si>
  <si>
    <t>58617</t>
  </si>
  <si>
    <t>15183</t>
  </si>
  <si>
    <t>58623</t>
  </si>
  <si>
    <t>BZX84C6V2 ZENNER SMD SOT23</t>
  </si>
  <si>
    <t>05427</t>
  </si>
  <si>
    <t>56998</t>
  </si>
  <si>
    <t>BZX84C6V8 ZENNER SMD SOT23</t>
  </si>
  <si>
    <t>12487</t>
  </si>
  <si>
    <t>22394</t>
  </si>
  <si>
    <t>57856</t>
  </si>
  <si>
    <t>CMPZ5229B ZENNER 4V3 SMD SOT23</t>
  </si>
  <si>
    <t>54883</t>
  </si>
  <si>
    <t>CRZ22 DIODO ZENNER SMD</t>
  </si>
  <si>
    <t>55276</t>
  </si>
  <si>
    <t>DIODO ZENER 0.5W 6V8 MINI MELF SMD</t>
  </si>
  <si>
    <t>58638</t>
  </si>
  <si>
    <t>DL4756A DIODO MELF SMD 1W</t>
  </si>
  <si>
    <t>59040</t>
  </si>
  <si>
    <t>DZ23C47V DIODO SMD SOT23</t>
  </si>
  <si>
    <t>53330</t>
  </si>
  <si>
    <t>FLZ13VB ZENNER MINI MELF</t>
  </si>
  <si>
    <t>53346</t>
  </si>
  <si>
    <t>FLZ6V8B ZENNER MINI MELF</t>
  </si>
  <si>
    <t>53344</t>
  </si>
  <si>
    <t>FLZ9V1B ZENNER MINI MELF</t>
  </si>
  <si>
    <t>15078</t>
  </si>
  <si>
    <t>LL4760 SMD MELF</t>
  </si>
  <si>
    <t>46007</t>
  </si>
  <si>
    <t>LM3Z5V6T1G DIODO SMD</t>
  </si>
  <si>
    <t>48154</t>
  </si>
  <si>
    <t>MM5Z24V DIODO ZENNER SMD</t>
  </si>
  <si>
    <t>51872</t>
  </si>
  <si>
    <t>MMB4717-V-GS18 ZENNER 43V SMD SOT23</t>
  </si>
  <si>
    <t>46665</t>
  </si>
  <si>
    <t>MMBZ5226B ZENNER 3V3 SMD SOT23</t>
  </si>
  <si>
    <t>41861</t>
  </si>
  <si>
    <t>MMBZ5237B 8V2 ZENNER SOT23</t>
  </si>
  <si>
    <t>18919</t>
  </si>
  <si>
    <t>MMBZ5240BLT1 ZENNER SOT23</t>
  </si>
  <si>
    <t>19758</t>
  </si>
  <si>
    <t>MMBZ5240BW7 ZENNER SOT323</t>
  </si>
  <si>
    <t>16379</t>
  </si>
  <si>
    <t>MMBZ5246BLT1 ZENNER SOT23</t>
  </si>
  <si>
    <t>08295</t>
  </si>
  <si>
    <t>MMBZ5252B ZENNER SOT23</t>
  </si>
  <si>
    <t>59487</t>
  </si>
  <si>
    <t>MMBZ5252BLT1 ZENNER SOT23</t>
  </si>
  <si>
    <t>58993</t>
  </si>
  <si>
    <t>MMBZ5V6ALT1G ZENNER SMD SOT23</t>
  </si>
  <si>
    <t>58871</t>
  </si>
  <si>
    <t>MMSZ4678T1G DIODO SMD</t>
  </si>
  <si>
    <t>54355</t>
  </si>
  <si>
    <t>MMSZ4688T1G SMD SOT123</t>
  </si>
  <si>
    <t>57778</t>
  </si>
  <si>
    <t>MMSZ4693T1G SMD SOD123</t>
  </si>
  <si>
    <t>35201</t>
  </si>
  <si>
    <t>MMSZ4705T1G ZENNER 18V SMD SOD123</t>
  </si>
  <si>
    <t>22749</t>
  </si>
  <si>
    <t>MMSZ5223B ZENNER 2V7 SMD SOD123</t>
  </si>
  <si>
    <t>57779</t>
  </si>
  <si>
    <t>MMSZ5225BS-7-F ZENNER SMD</t>
  </si>
  <si>
    <t>58992</t>
  </si>
  <si>
    <t>MMSZ5229B ZENNER SMD</t>
  </si>
  <si>
    <t>08002</t>
  </si>
  <si>
    <t>MMSZ5230B ZENNER 4V7 SMD SOD123</t>
  </si>
  <si>
    <t>57780</t>
  </si>
  <si>
    <t>MMSZ5231BT1G SMD SOD123</t>
  </si>
  <si>
    <t>59782</t>
  </si>
  <si>
    <t>MMSZ5232BT ZENNER 5V6 SMD SOD123</t>
  </si>
  <si>
    <t>50002</t>
  </si>
  <si>
    <t>MMSZ5234B ZENNER 6V2 SMD SOD123</t>
  </si>
  <si>
    <t>23656</t>
  </si>
  <si>
    <t>46012</t>
  </si>
  <si>
    <t>MMSZ5242 12V DIODO SMD SOD123</t>
  </si>
  <si>
    <t>46027</t>
  </si>
  <si>
    <t>MMSZ5248 18V DIODO SMD SOD123</t>
  </si>
  <si>
    <t>45513</t>
  </si>
  <si>
    <t>MMSZ5250 20V DIODO SMD SOD123</t>
  </si>
  <si>
    <t>45514</t>
  </si>
  <si>
    <t>MMSZ5251 22V DIODO SMD SOD123</t>
  </si>
  <si>
    <t>59951</t>
  </si>
  <si>
    <t>MMSZ5257BT1G ZENNER 33V SMD</t>
  </si>
  <si>
    <t>56664</t>
  </si>
  <si>
    <t>MMSZ6V8T1G ZENNER SMD SOD123</t>
  </si>
  <si>
    <t>23962</t>
  </si>
  <si>
    <t>PDZ10B DIODO ZENNER 10V SMD SOD323</t>
  </si>
  <si>
    <t>47029</t>
  </si>
  <si>
    <t>PZM15NB2 DIODO SMD SOT23</t>
  </si>
  <si>
    <t>47022</t>
  </si>
  <si>
    <t>PZM15NB2-T/R DIODO SMD SOT23</t>
  </si>
  <si>
    <t>44425</t>
  </si>
  <si>
    <t>RLZ5225B 3V DIODO MINI MELF 1/2W</t>
  </si>
  <si>
    <t>37881</t>
  </si>
  <si>
    <t>RLZTE-11-4,38 DIODO SMD MINI MELF</t>
  </si>
  <si>
    <t>45713</t>
  </si>
  <si>
    <t>RLZTE-11-5,1B DIODO SMD MINI MELF</t>
  </si>
  <si>
    <t>49866</t>
  </si>
  <si>
    <t>SMAJ4746A DIODO SMD SMA</t>
  </si>
  <si>
    <t>48290</t>
  </si>
  <si>
    <t>SMAZ30 13F DIODO ZENNER SMD</t>
  </si>
  <si>
    <t>49859</t>
  </si>
  <si>
    <t>SMBJ5366B-TP DIODO SMD SMB</t>
  </si>
  <si>
    <t>36393</t>
  </si>
  <si>
    <t>TZM5221B DIODO MINI MELF</t>
  </si>
  <si>
    <t>58884</t>
  </si>
  <si>
    <t>TZM5226B DIODO MINI MELF</t>
  </si>
  <si>
    <t>00785</t>
  </si>
  <si>
    <t>41981</t>
  </si>
  <si>
    <t>TZM5227B DIODO MINE MELF</t>
  </si>
  <si>
    <t>41862</t>
  </si>
  <si>
    <t>21871</t>
  </si>
  <si>
    <t>TZM5228B DIODO MINE MELF</t>
  </si>
  <si>
    <t>00782</t>
  </si>
  <si>
    <t>TZM5231B DIODO MINE MELF</t>
  </si>
  <si>
    <t>58846</t>
  </si>
  <si>
    <t>TZM5231B DIODO MINI MELF</t>
  </si>
  <si>
    <t>09212</t>
  </si>
  <si>
    <t>TZM5236B DIODO MINI MELF</t>
  </si>
  <si>
    <t>36392</t>
  </si>
  <si>
    <t>TZM5239B DIODO MINI MELF</t>
  </si>
  <si>
    <t>47783</t>
  </si>
  <si>
    <t>41865</t>
  </si>
  <si>
    <t>TZM5240B DIODO MINI MELF</t>
  </si>
  <si>
    <t>58870</t>
  </si>
  <si>
    <t>56005</t>
  </si>
  <si>
    <t>TZM5242B DIODO MINI MELF</t>
  </si>
  <si>
    <t>09227</t>
  </si>
  <si>
    <t>TZM5246 DIODO MINI MELF</t>
  </si>
  <si>
    <t>44784</t>
  </si>
  <si>
    <t>TZM5246B-27 DIODO MINI MELF</t>
  </si>
  <si>
    <t>41749</t>
  </si>
  <si>
    <t>TZM5248B GS08 18V DIODO MINI MELF 1/2W</t>
  </si>
  <si>
    <t>38856</t>
  </si>
  <si>
    <t>TZM5254B GS08 DIODO MINI MELF</t>
  </si>
  <si>
    <t>50222</t>
  </si>
  <si>
    <t>TZM5256B 30V DIODO MINI MELF 1/2W</t>
  </si>
  <si>
    <t>51617</t>
  </si>
  <si>
    <t>TZM5257B-27 DIODO MINI MELF</t>
  </si>
  <si>
    <t>51838</t>
  </si>
  <si>
    <t>TZM5257B-GS08 DIODO MINI MELF</t>
  </si>
  <si>
    <t>49520</t>
  </si>
  <si>
    <t>TZM5258 36V DIODO MINI MELF 1/2W</t>
  </si>
  <si>
    <t>41717</t>
  </si>
  <si>
    <t>TZM5260B GS08 43V DIODO MINI MELF 1/2W</t>
  </si>
  <si>
    <t>07350</t>
  </si>
  <si>
    <t>TZMC15 GS18 DIODO MINE MELF SOD80</t>
  </si>
  <si>
    <t>12034</t>
  </si>
  <si>
    <t>TZMC36 GS08 DIODO MINI MELF</t>
  </si>
  <si>
    <t>25385</t>
  </si>
  <si>
    <t>TZMC6V2 DIODO SMD MINI MELF</t>
  </si>
  <si>
    <t>45039</t>
  </si>
  <si>
    <t>Z1SMA11A DIODO SMD</t>
  </si>
  <si>
    <t>50029</t>
  </si>
  <si>
    <t>ZM4728A 3.3V DIODO SMD MELF 1W</t>
  </si>
  <si>
    <t>49646</t>
  </si>
  <si>
    <t>ZM4730A 3.9V DIODO SMD MELF 1W</t>
  </si>
  <si>
    <t>03842</t>
  </si>
  <si>
    <t>ZM4733A DIODO SMD MELF</t>
  </si>
  <si>
    <t>37432</t>
  </si>
  <si>
    <t>ZM4734A 5.6V DIODO SMD MELF 1W</t>
  </si>
  <si>
    <t>00777</t>
  </si>
  <si>
    <t>ZM4736A DIODO SMD MELF</t>
  </si>
  <si>
    <t>51743</t>
  </si>
  <si>
    <t>ZM4738A 8.2V DIODO SMD MELF 1W</t>
  </si>
  <si>
    <t>33902</t>
  </si>
  <si>
    <t>ZM4744A 15V DIODO SMD MELF 1W</t>
  </si>
  <si>
    <t>41846</t>
  </si>
  <si>
    <t>ZM4745A 16V DIODO SMD MELF 1W</t>
  </si>
  <si>
    <t>44792</t>
  </si>
  <si>
    <t>ZM4746A DIODO SMD MELF</t>
  </si>
  <si>
    <t>50230</t>
  </si>
  <si>
    <t>ZM4752A 33V DIODO SMD MELF 1W</t>
  </si>
  <si>
    <t>50229</t>
  </si>
  <si>
    <t>ZM4756A 47V DIODO SMD MELF 1W</t>
  </si>
  <si>
    <t>51611</t>
  </si>
  <si>
    <t>ZM4759A 62V DIODO SMD MELF 1W</t>
  </si>
  <si>
    <t>60073</t>
  </si>
  <si>
    <t>ZMM5233B-7 DIODO MINIMELF</t>
  </si>
  <si>
    <t>49369</t>
  </si>
  <si>
    <t>ZMM5235 6.8V DIODO MINI MELF 1/2W</t>
  </si>
  <si>
    <t>50220</t>
  </si>
  <si>
    <t>ZMM5236 7.5V DIODO MINI MELF 1/2W</t>
  </si>
  <si>
    <t>45651</t>
  </si>
  <si>
    <t>52485</t>
  </si>
  <si>
    <t>ZMM5236B-7 DIODO MINI MELF</t>
  </si>
  <si>
    <t>45872</t>
  </si>
  <si>
    <t>ZMM5237 8.2V DIODO MINI MELF 1/2W</t>
  </si>
  <si>
    <t>49882</t>
  </si>
  <si>
    <t>ZMM5256 30V DIODO MINI MELF 1/2W</t>
  </si>
  <si>
    <t>51849</t>
  </si>
  <si>
    <t>ZMM5257 33V DIODO MINI MELF 1/2W</t>
  </si>
  <si>
    <t>44791</t>
  </si>
  <si>
    <t>53343</t>
  </si>
  <si>
    <t>ZMY12.GS08 DIODO ZENNER SMD</t>
  </si>
  <si>
    <t>46749</t>
  </si>
  <si>
    <t>ZMY27-GS08 DIODO 1W SMD</t>
  </si>
  <si>
    <t>16639</t>
  </si>
  <si>
    <t>BY159/400 PONTE</t>
  </si>
  <si>
    <t>02645</t>
  </si>
  <si>
    <t>PONTE 2KBP01M</t>
  </si>
  <si>
    <t>40129</t>
  </si>
  <si>
    <t>PONTE 2KBP06M</t>
  </si>
  <si>
    <t>43841</t>
  </si>
  <si>
    <t>41742</t>
  </si>
  <si>
    <t>PONTE 2W04M</t>
  </si>
  <si>
    <t>52084</t>
  </si>
  <si>
    <t>PONTE 2W08G</t>
  </si>
  <si>
    <t>51362</t>
  </si>
  <si>
    <t>PONTE 3KBP06M</t>
  </si>
  <si>
    <t>57698</t>
  </si>
  <si>
    <t>PONTE 90MT80KPBF</t>
  </si>
  <si>
    <t>16674</t>
  </si>
  <si>
    <t>PONTE D2SB60 PENTE</t>
  </si>
  <si>
    <t>07233</t>
  </si>
  <si>
    <t>PONTE D3SBA60 4A 600V</t>
  </si>
  <si>
    <t>09202</t>
  </si>
  <si>
    <t>PONTE D4SB</t>
  </si>
  <si>
    <t>35181</t>
  </si>
  <si>
    <t>PONTE G10B80 10A/800V PENTE</t>
  </si>
  <si>
    <t>60186</t>
  </si>
  <si>
    <t>PONTE GBJ1004</t>
  </si>
  <si>
    <t>QH</t>
  </si>
  <si>
    <t>52504</t>
  </si>
  <si>
    <t>PONTE GBP206</t>
  </si>
  <si>
    <t>53730</t>
  </si>
  <si>
    <t>PONTE GBP307</t>
  </si>
  <si>
    <t>38742</t>
  </si>
  <si>
    <t>PONTE GBU1006 10A 600V</t>
  </si>
  <si>
    <t>38735</t>
  </si>
  <si>
    <t>52480</t>
  </si>
  <si>
    <t>PONTE GBU406</t>
  </si>
  <si>
    <t>57259</t>
  </si>
  <si>
    <t>PONTE GBU408</t>
  </si>
  <si>
    <t>57168</t>
  </si>
  <si>
    <t>PONTE KBJ1510</t>
  </si>
  <si>
    <t>38682</t>
  </si>
  <si>
    <t>57792</t>
  </si>
  <si>
    <t>PONTE KBP206G</t>
  </si>
  <si>
    <t>52508</t>
  </si>
  <si>
    <t>52708</t>
  </si>
  <si>
    <t>PONTE KBP208GL</t>
  </si>
  <si>
    <t>53731</t>
  </si>
  <si>
    <t>PONTE KBP307</t>
  </si>
  <si>
    <t>57165</t>
  </si>
  <si>
    <t>PONTE KBPC3506</t>
  </si>
  <si>
    <t>34512</t>
  </si>
  <si>
    <t>PONTE KBPC3510W</t>
  </si>
  <si>
    <t>59684</t>
  </si>
  <si>
    <t>PONTE KBPC608</t>
  </si>
  <si>
    <t>41943</t>
  </si>
  <si>
    <t>PONTE KBU4D</t>
  </si>
  <si>
    <t>43502</t>
  </si>
  <si>
    <t>PONTE KBU608</t>
  </si>
  <si>
    <t>20088</t>
  </si>
  <si>
    <t>PONTE RBA10004 4A</t>
  </si>
  <si>
    <t>43493</t>
  </si>
  <si>
    <t>PONTE RS1005M</t>
  </si>
  <si>
    <t>44224</t>
  </si>
  <si>
    <t>PONTE RS405L</t>
  </si>
  <si>
    <t>15116</t>
  </si>
  <si>
    <t>PONTE RS407</t>
  </si>
  <si>
    <t>28156</t>
  </si>
  <si>
    <t>PONTE RS507</t>
  </si>
  <si>
    <t>13137</t>
  </si>
  <si>
    <t>PONTE S1342</t>
  </si>
  <si>
    <t>23689</t>
  </si>
  <si>
    <t>PONTE S2VB 2A</t>
  </si>
  <si>
    <t>23690</t>
  </si>
  <si>
    <t>PONTE S4VB 4A</t>
  </si>
  <si>
    <t>44445</t>
  </si>
  <si>
    <t>PONTE SKB2/02</t>
  </si>
  <si>
    <t>17905</t>
  </si>
  <si>
    <t>PONTE SKB250</t>
  </si>
  <si>
    <t>34021</t>
  </si>
  <si>
    <t>PONTE SKB26/16</t>
  </si>
  <si>
    <t>13140</t>
  </si>
  <si>
    <t>PONTE SKB28/08</t>
  </si>
  <si>
    <t>34703</t>
  </si>
  <si>
    <t>PONTE SKD51/16</t>
  </si>
  <si>
    <t>42441</t>
  </si>
  <si>
    <t>PONTE TS10B06G-07</t>
  </si>
  <si>
    <t>59570</t>
  </si>
  <si>
    <t>PONTE TS4B05G</t>
  </si>
  <si>
    <t>59571</t>
  </si>
  <si>
    <t>PONTE TS6P05G</t>
  </si>
  <si>
    <t>45511</t>
  </si>
  <si>
    <t>PONTE UG4KB60</t>
  </si>
  <si>
    <t>57200</t>
  </si>
  <si>
    <t>PONTE W10M</t>
  </si>
  <si>
    <t>59004</t>
  </si>
  <si>
    <t>19063</t>
  </si>
  <si>
    <t>WION</t>
  </si>
  <si>
    <t>Ponte Retificadora PTH</t>
  </si>
  <si>
    <t>Ponte Retificadora SMD</t>
  </si>
  <si>
    <t>46962</t>
  </si>
  <si>
    <t>DLPA006-7 DIODO SMD SOT363</t>
  </si>
  <si>
    <t>49874</t>
  </si>
  <si>
    <t>PONTE DF01S SMD</t>
  </si>
  <si>
    <t>58888</t>
  </si>
  <si>
    <t>PONTE DF06S SMD</t>
  </si>
  <si>
    <t>53356</t>
  </si>
  <si>
    <t>53349</t>
  </si>
  <si>
    <t>PONTE DF08S SMD</t>
  </si>
  <si>
    <t>28615</t>
  </si>
  <si>
    <t>45332</t>
  </si>
  <si>
    <t>PONTE MB2SE3 SMD</t>
  </si>
  <si>
    <t>52270</t>
  </si>
  <si>
    <t>PONTE MB4S SMD</t>
  </si>
  <si>
    <t>45366</t>
  </si>
  <si>
    <t>52334</t>
  </si>
  <si>
    <t>PONTE MB6S SMD</t>
  </si>
  <si>
    <t>49292</t>
  </si>
  <si>
    <t>PONTE MB8S SMD</t>
  </si>
  <si>
    <t>49604</t>
  </si>
  <si>
    <t>PONTE MM1031XMR SMD</t>
  </si>
  <si>
    <t>21550</t>
  </si>
  <si>
    <t>PONTE SDB107 1000V SMD</t>
  </si>
  <si>
    <t>Diodo Outros</t>
  </si>
  <si>
    <t>09876</t>
  </si>
  <si>
    <t>A2K50.45T DIODO DE ROSCA</t>
  </si>
  <si>
    <t>AEGIS</t>
  </si>
  <si>
    <t>44241</t>
  </si>
  <si>
    <t>A2K75 45 DIODO DE ROSCA</t>
  </si>
  <si>
    <t>48401</t>
  </si>
  <si>
    <t>AL8807WS-7 DIODO SMD</t>
  </si>
  <si>
    <t>09453</t>
  </si>
  <si>
    <t>AMS104MLA DIODO</t>
  </si>
  <si>
    <t>58452</t>
  </si>
  <si>
    <t>BB109 DIODO VARIAC</t>
  </si>
  <si>
    <t>60314</t>
  </si>
  <si>
    <t>BB133 DIODO SMD</t>
  </si>
  <si>
    <t>58894</t>
  </si>
  <si>
    <t>BB135 DIODO SMD</t>
  </si>
  <si>
    <t>47097</t>
  </si>
  <si>
    <t>BB148 DIODO SMD SOD123</t>
  </si>
  <si>
    <t>60313</t>
  </si>
  <si>
    <t>58215</t>
  </si>
  <si>
    <t>BB153 DIODO SMD</t>
  </si>
  <si>
    <t>58893</t>
  </si>
  <si>
    <t>BB170X DIODO SMD</t>
  </si>
  <si>
    <t>58453</t>
  </si>
  <si>
    <t>BB405G DIODO</t>
  </si>
  <si>
    <t>49382</t>
  </si>
  <si>
    <t>BB419 DIODO SMD SOD123</t>
  </si>
  <si>
    <t>60408</t>
  </si>
  <si>
    <t>BB833 DIODO SMD</t>
  </si>
  <si>
    <t>58448</t>
  </si>
  <si>
    <t>BB910 DIODO VARIAC</t>
  </si>
  <si>
    <t>59864</t>
  </si>
  <si>
    <t>BD530WS7-F DIODO SMD SOD323</t>
  </si>
  <si>
    <t>04655</t>
  </si>
  <si>
    <t>BLY69 DIODO DE ROSCA</t>
  </si>
  <si>
    <t>55593</t>
  </si>
  <si>
    <t>BZX793V3 DIODO</t>
  </si>
  <si>
    <t>00946</t>
  </si>
  <si>
    <t>DI400V1A DIODO SMD</t>
  </si>
  <si>
    <t>11367</t>
  </si>
  <si>
    <t>DSA200-14 DIODO</t>
  </si>
  <si>
    <t>11229</t>
  </si>
  <si>
    <t>DSA200-16 DIODO</t>
  </si>
  <si>
    <t>14380</t>
  </si>
  <si>
    <t>FMP2FUR DIODO 5A/1500V</t>
  </si>
  <si>
    <t>23724</t>
  </si>
  <si>
    <t>FMP3FU DIODO</t>
  </si>
  <si>
    <t>16062</t>
  </si>
  <si>
    <t>GHO781JA2C DIODO LASER</t>
  </si>
  <si>
    <t>60605</t>
  </si>
  <si>
    <t>KDS160-RTKIP DIODO SMD</t>
  </si>
  <si>
    <t>60604</t>
  </si>
  <si>
    <t>KDS184-RTKIP DIODO SMD</t>
  </si>
  <si>
    <t>15309</t>
  </si>
  <si>
    <t>KDS193RTK DIODO SMD SOT23</t>
  </si>
  <si>
    <t>43492</t>
  </si>
  <si>
    <t>KDS2236M DIODO VARICAP</t>
  </si>
  <si>
    <t>KEC</t>
  </si>
  <si>
    <t>23269</t>
  </si>
  <si>
    <t>KDS2236S DIODO VARICAP SMD</t>
  </si>
  <si>
    <t>19549</t>
  </si>
  <si>
    <t>KDS226RTK/P DIODO SMD SOT23</t>
  </si>
  <si>
    <t>59868</t>
  </si>
  <si>
    <t>KDS4148U-RTK/P DIODO</t>
  </si>
  <si>
    <t>42357</t>
  </si>
  <si>
    <t>KU10L07 DIODO SMD</t>
  </si>
  <si>
    <t>49547</t>
  </si>
  <si>
    <t>MBBS3200T3G DIODO SMD</t>
  </si>
  <si>
    <t>16402</t>
  </si>
  <si>
    <t>MID85ALC DIODO</t>
  </si>
  <si>
    <t>25704</t>
  </si>
  <si>
    <t>MMBD1504A DIODO SMD</t>
  </si>
  <si>
    <t>19306</t>
  </si>
  <si>
    <t>MMFT5PO3HDT1 DIODO SMD</t>
  </si>
  <si>
    <t>05216</t>
  </si>
  <si>
    <t>MMS24T1 DIODO</t>
  </si>
  <si>
    <t>23334</t>
  </si>
  <si>
    <t>MV2107 DIODO TO226AC</t>
  </si>
  <si>
    <t>23333</t>
  </si>
  <si>
    <t>MV2108 DIODO TO266AC</t>
  </si>
  <si>
    <t>52233</t>
  </si>
  <si>
    <t>NSI45020A1G DIODO SMD</t>
  </si>
  <si>
    <t>13728</t>
  </si>
  <si>
    <t>PG108RA7 DIODO 800V DO41</t>
  </si>
  <si>
    <t>52491</t>
  </si>
  <si>
    <t>PS20U80FCT DIODO</t>
  </si>
  <si>
    <t>01431</t>
  </si>
  <si>
    <t>RB441QT77 DIODO</t>
  </si>
  <si>
    <t>01384</t>
  </si>
  <si>
    <t>RB4441Q40T72 DIODO</t>
  </si>
  <si>
    <t>01156</t>
  </si>
  <si>
    <t>SMV1705 999 DIODO SMD</t>
  </si>
  <si>
    <t>00623</t>
  </si>
  <si>
    <t>SUR141 1 DIODO</t>
  </si>
  <si>
    <t>02949</t>
  </si>
  <si>
    <t>TX75038 DIODO SMD</t>
  </si>
  <si>
    <t>TECLOR</t>
  </si>
  <si>
    <t>49737</t>
  </si>
  <si>
    <t>25TTS08FPPBF TIRISTOR</t>
  </si>
  <si>
    <t>48631</t>
  </si>
  <si>
    <t>40TPS12 TIRISTOR</t>
  </si>
  <si>
    <t>56841</t>
  </si>
  <si>
    <t>40TPS12A DIODO TO247</t>
  </si>
  <si>
    <t>05227</t>
  </si>
  <si>
    <t>BR100/03 DIODO</t>
  </si>
  <si>
    <t>11161</t>
  </si>
  <si>
    <t>BT134-600D/T405Q600H TRANS.IPACK</t>
  </si>
  <si>
    <t>51800</t>
  </si>
  <si>
    <t>BT137 TRIAC</t>
  </si>
  <si>
    <t>08643</t>
  </si>
  <si>
    <t>BT137/T435-800B TRANS.SMD</t>
  </si>
  <si>
    <t>13961</t>
  </si>
  <si>
    <t>BT137-600G TRANS.</t>
  </si>
  <si>
    <t>40707</t>
  </si>
  <si>
    <t>BT149G TIRISTOR TO92</t>
  </si>
  <si>
    <t>34260</t>
  </si>
  <si>
    <t>BT151-650R TRANS.</t>
  </si>
  <si>
    <t>59140</t>
  </si>
  <si>
    <t>BT151-800R TRIAC</t>
  </si>
  <si>
    <t>60350</t>
  </si>
  <si>
    <t>59147</t>
  </si>
  <si>
    <t>BT151S-500R TRANS</t>
  </si>
  <si>
    <t>54041</t>
  </si>
  <si>
    <t>BT169B TO92</t>
  </si>
  <si>
    <t>WEEN</t>
  </si>
  <si>
    <t>30652</t>
  </si>
  <si>
    <t>BTA06 400B TRIAC</t>
  </si>
  <si>
    <t>30654</t>
  </si>
  <si>
    <t>BTA08 400B TRIAC</t>
  </si>
  <si>
    <t>50099</t>
  </si>
  <si>
    <t>BTA08 600TW TRIAC</t>
  </si>
  <si>
    <t>41879</t>
  </si>
  <si>
    <t>BTA10-400CRG (T1013DJ) TRIAC TO220</t>
  </si>
  <si>
    <t>49284</t>
  </si>
  <si>
    <t>BTA12 600B TRIAC</t>
  </si>
  <si>
    <t>60385</t>
  </si>
  <si>
    <t>BTA12 600BW TRIAC</t>
  </si>
  <si>
    <t>49314</t>
  </si>
  <si>
    <t>BTA12 600SWRG TRIAC</t>
  </si>
  <si>
    <t>40896</t>
  </si>
  <si>
    <t>BTA12 800SWRG TRIAC</t>
  </si>
  <si>
    <t>56090</t>
  </si>
  <si>
    <t>BTA12-600B TRIAC</t>
  </si>
  <si>
    <t>47881</t>
  </si>
  <si>
    <t>BTA140 600 TRIAC</t>
  </si>
  <si>
    <t>22464</t>
  </si>
  <si>
    <t>BTA140 600 TRIAC TO220</t>
  </si>
  <si>
    <t>48442</t>
  </si>
  <si>
    <t>BTA16 600B TRIAC</t>
  </si>
  <si>
    <t>49288</t>
  </si>
  <si>
    <t>41052</t>
  </si>
  <si>
    <t>BTA16 600BRG TRIAC</t>
  </si>
  <si>
    <t>36263</t>
  </si>
  <si>
    <t>BTA216B-600B TRIAC SMD D2PACK</t>
  </si>
  <si>
    <t>C3SEMI</t>
  </si>
  <si>
    <t>55755</t>
  </si>
  <si>
    <t>BTA316X-800C TRIAC TO220</t>
  </si>
  <si>
    <t>56843</t>
  </si>
  <si>
    <t>BTA41 800BW TRIAC</t>
  </si>
  <si>
    <t>56845</t>
  </si>
  <si>
    <t>32286</t>
  </si>
  <si>
    <t>DB03 DIAC</t>
  </si>
  <si>
    <t>32947</t>
  </si>
  <si>
    <t>45449</t>
  </si>
  <si>
    <t>51169</t>
  </si>
  <si>
    <t>11381</t>
  </si>
  <si>
    <t>55372</t>
  </si>
  <si>
    <t>DB03 DIAC SOT23 SMD</t>
  </si>
  <si>
    <t>10763</t>
  </si>
  <si>
    <t>DLDB03 DIAC SMD MINI MELF</t>
  </si>
  <si>
    <t>43915</t>
  </si>
  <si>
    <t>FT1217MW TRIAC</t>
  </si>
  <si>
    <t>58103</t>
  </si>
  <si>
    <t>K2500G DIODO</t>
  </si>
  <si>
    <t>49020</t>
  </si>
  <si>
    <t>L0109MTRP 1A 600V TRIAC SMD SOT223</t>
  </si>
  <si>
    <t>56751</t>
  </si>
  <si>
    <t>MCC56-12/01B TIRISTOR</t>
  </si>
  <si>
    <t>56752</t>
  </si>
  <si>
    <t>MCC56-16/01B TIRISTOR</t>
  </si>
  <si>
    <t>CDIL</t>
  </si>
  <si>
    <t>51198</t>
  </si>
  <si>
    <t>MCR100-8 TRIAC</t>
  </si>
  <si>
    <t>52805</t>
  </si>
  <si>
    <t>29740</t>
  </si>
  <si>
    <t>MCR100-8 TRIAC TO92</t>
  </si>
  <si>
    <t>34141</t>
  </si>
  <si>
    <t>MCR12DSN-1G TRIAC SMD</t>
  </si>
  <si>
    <t>45469</t>
  </si>
  <si>
    <t>MDC110-16 TIRISTOR</t>
  </si>
  <si>
    <t>VIEXAI</t>
  </si>
  <si>
    <t>45455</t>
  </si>
  <si>
    <t>MDC25-16 TIRISTOR</t>
  </si>
  <si>
    <t>45453</t>
  </si>
  <si>
    <t>MDC55-16 TIRISTOR</t>
  </si>
  <si>
    <t>45452</t>
  </si>
  <si>
    <t>MDC90-16 TIRISTOR</t>
  </si>
  <si>
    <t>58679</t>
  </si>
  <si>
    <t>MKP1V160 DIODO</t>
  </si>
  <si>
    <t>58720</t>
  </si>
  <si>
    <t>MKP1V240 DIODO</t>
  </si>
  <si>
    <t>58722</t>
  </si>
  <si>
    <t>MKP3V120 DIODO</t>
  </si>
  <si>
    <t>45450</t>
  </si>
  <si>
    <t>MTC300-16 TIRISTOR</t>
  </si>
  <si>
    <t>GUERTE</t>
  </si>
  <si>
    <t>51694</t>
  </si>
  <si>
    <t>P0080SAL DIODO SMD</t>
  </si>
  <si>
    <t>51693</t>
  </si>
  <si>
    <t>P1800SCMCL DIODO SMD</t>
  </si>
  <si>
    <t>04234</t>
  </si>
  <si>
    <t>P3100SBRP DIODO SMD DO214</t>
  </si>
  <si>
    <t>19615</t>
  </si>
  <si>
    <t>PONTE SCR N170PH04 C/BASE</t>
  </si>
  <si>
    <t>WESTCODE</t>
  </si>
  <si>
    <t>42264</t>
  </si>
  <si>
    <t>Q8025NH6 TRIAC 25A 1000V SMD D2PACK</t>
  </si>
  <si>
    <t>48251</t>
  </si>
  <si>
    <t>QK025L6 TRIAC</t>
  </si>
  <si>
    <t>47935</t>
  </si>
  <si>
    <t>S6065K TIRISTOR</t>
  </si>
  <si>
    <t>44406</t>
  </si>
  <si>
    <t>SIDAK2400G DIODO</t>
  </si>
  <si>
    <t>38866</t>
  </si>
  <si>
    <t>SKKD162/12 TIRISTOR</t>
  </si>
  <si>
    <t>38871</t>
  </si>
  <si>
    <t>SKKH106/12E TIRISTOR</t>
  </si>
  <si>
    <t>38869</t>
  </si>
  <si>
    <t>SKKH162/08E TIRISTOR</t>
  </si>
  <si>
    <t>30435</t>
  </si>
  <si>
    <t>ST330C16C1L TIRISTOR DISCO 720A</t>
  </si>
  <si>
    <t>47954</t>
  </si>
  <si>
    <t>STF16A60 TIRISTOR</t>
  </si>
  <si>
    <t>49317</t>
  </si>
  <si>
    <t>T410-600B TRIAC SMD DPACK</t>
  </si>
  <si>
    <t>56486</t>
  </si>
  <si>
    <t>T810-600B TRIAC SMD</t>
  </si>
  <si>
    <t>43008</t>
  </si>
  <si>
    <t>TISP1082F3 TIRISTOR</t>
  </si>
  <si>
    <t>43208</t>
  </si>
  <si>
    <t>TISP4300M3BJR DIODO SMD SMA</t>
  </si>
  <si>
    <t>BOURNS</t>
  </si>
  <si>
    <t>58212</t>
  </si>
  <si>
    <t>TMMDB3 DIODO MINI MELF SMD</t>
  </si>
  <si>
    <t>59206</t>
  </si>
  <si>
    <t>TMMDB3TG DIODO MINI MELF SMD</t>
  </si>
  <si>
    <t>56753</t>
  </si>
  <si>
    <t>TT56/12 TIRISTOR</t>
  </si>
  <si>
    <t>TCT</t>
  </si>
  <si>
    <t>41065</t>
  </si>
  <si>
    <t>X0602 TIRISTOR TO92</t>
  </si>
  <si>
    <t>55748</t>
  </si>
  <si>
    <t>Z0109MA TRIAC TO92</t>
  </si>
  <si>
    <t>Diac, Triac e Tiristor</t>
  </si>
  <si>
    <t>43713</t>
  </si>
  <si>
    <t>10N60DTH TRANS.</t>
  </si>
  <si>
    <t>MAGNACHIP</t>
  </si>
  <si>
    <t>42623</t>
  </si>
  <si>
    <t>10UP60STU TRANS.</t>
  </si>
  <si>
    <t>42394</t>
  </si>
  <si>
    <t>12N50TH TRANS TO220</t>
  </si>
  <si>
    <t>42400</t>
  </si>
  <si>
    <t>12N50TN TRANS TO220</t>
  </si>
  <si>
    <t>55053</t>
  </si>
  <si>
    <t>15ETX06FP TRANS. TO220</t>
  </si>
  <si>
    <t>15015</t>
  </si>
  <si>
    <t>1853 0462 TRANS.</t>
  </si>
  <si>
    <t>52807</t>
  </si>
  <si>
    <t>25C945 TRANS</t>
  </si>
  <si>
    <t>23252</t>
  </si>
  <si>
    <t>25P20FR TRANS.</t>
  </si>
  <si>
    <t>11468</t>
  </si>
  <si>
    <t>2N2221 TRANS.</t>
  </si>
  <si>
    <t>43785</t>
  </si>
  <si>
    <t>2N2222A TRANS.MET</t>
  </si>
  <si>
    <t>44550</t>
  </si>
  <si>
    <t>2N2269A TRANS.</t>
  </si>
  <si>
    <t>41311</t>
  </si>
  <si>
    <t>2N2369A TRANS METALICO</t>
  </si>
  <si>
    <t>04286</t>
  </si>
  <si>
    <t>2N2483 (W625) TRANS</t>
  </si>
  <si>
    <t>42026</t>
  </si>
  <si>
    <t>2N2484 TRANS.</t>
  </si>
  <si>
    <t>02927</t>
  </si>
  <si>
    <t>2N2484A TRANS.MET</t>
  </si>
  <si>
    <t>14542</t>
  </si>
  <si>
    <t>2N2894 TRANS.</t>
  </si>
  <si>
    <t>05334</t>
  </si>
  <si>
    <t>48390</t>
  </si>
  <si>
    <t>2N2907 TRANS.</t>
  </si>
  <si>
    <t>57039</t>
  </si>
  <si>
    <t>2N2907A TRANS.</t>
  </si>
  <si>
    <t>14343</t>
  </si>
  <si>
    <t>2N2907A TRANS.MET</t>
  </si>
  <si>
    <t>11553</t>
  </si>
  <si>
    <t>19093</t>
  </si>
  <si>
    <t>2N2907BRL1 TRANS.TO92</t>
  </si>
  <si>
    <t>08666</t>
  </si>
  <si>
    <t>2N3251 TRANS.</t>
  </si>
  <si>
    <t>26649</t>
  </si>
  <si>
    <t>2N3583 TRAN.MET</t>
  </si>
  <si>
    <t>24036</t>
  </si>
  <si>
    <t>2N3705 TRANS. TO92</t>
  </si>
  <si>
    <t>03396</t>
  </si>
  <si>
    <t>2N3741 TRANS.MET</t>
  </si>
  <si>
    <t>14970</t>
  </si>
  <si>
    <t>2N3773 TRANS.</t>
  </si>
  <si>
    <t>03363</t>
  </si>
  <si>
    <t>2N4033 TRANS.</t>
  </si>
  <si>
    <t>11700</t>
  </si>
  <si>
    <t>02926</t>
  </si>
  <si>
    <t>2N4036 TRANS.</t>
  </si>
  <si>
    <t>53794</t>
  </si>
  <si>
    <t>16656</t>
  </si>
  <si>
    <t>2N4091 TRANS.</t>
  </si>
  <si>
    <t>17622</t>
  </si>
  <si>
    <t>2N4116Q (UN4116Q) TRANS.</t>
  </si>
  <si>
    <t>03426</t>
  </si>
  <si>
    <t>2N4125 TRANS.</t>
  </si>
  <si>
    <t>13641</t>
  </si>
  <si>
    <t>2N4208 TRANS.MET</t>
  </si>
  <si>
    <t>17359</t>
  </si>
  <si>
    <t>2N4214 (UN4214) TRANS</t>
  </si>
  <si>
    <t>17374</t>
  </si>
  <si>
    <t>2N4216 (UN4216) TRANS</t>
  </si>
  <si>
    <t>21854</t>
  </si>
  <si>
    <t>2N4216R (UN4216R) TRANS</t>
  </si>
  <si>
    <t>49112</t>
  </si>
  <si>
    <t>2N4355 (PN4355) TRANS. TO92</t>
  </si>
  <si>
    <t>22720</t>
  </si>
  <si>
    <t>2N4401 TRANS.</t>
  </si>
  <si>
    <t>02925</t>
  </si>
  <si>
    <t>2N4402 TRANS.</t>
  </si>
  <si>
    <t>34370</t>
  </si>
  <si>
    <t>2N4856 TRANS.</t>
  </si>
  <si>
    <t>24542</t>
  </si>
  <si>
    <t>2N4923 TRANS.</t>
  </si>
  <si>
    <t>03009</t>
  </si>
  <si>
    <t>2N5062 TRANS.</t>
  </si>
  <si>
    <t>01387</t>
  </si>
  <si>
    <t>2N5172 TRANS.</t>
  </si>
  <si>
    <t>40203</t>
  </si>
  <si>
    <t>2N5179 TRANS.</t>
  </si>
  <si>
    <t>24507</t>
  </si>
  <si>
    <t>2N5192 (T2N5192) TRANS.</t>
  </si>
  <si>
    <t>10253</t>
  </si>
  <si>
    <t>2N5195 TRANS.</t>
  </si>
  <si>
    <t>13701</t>
  </si>
  <si>
    <t>2N5225 TRANS.</t>
  </si>
  <si>
    <t>16218</t>
  </si>
  <si>
    <t>2N5294 TRANS.TO220</t>
  </si>
  <si>
    <t>00093</t>
  </si>
  <si>
    <t>2N5298 TRANS.</t>
  </si>
  <si>
    <t>09597</t>
  </si>
  <si>
    <t>2N5401 TRANS.</t>
  </si>
  <si>
    <t>14082</t>
  </si>
  <si>
    <t>19316</t>
  </si>
  <si>
    <t>40265</t>
  </si>
  <si>
    <t>2N5401Y TRANS.TO92</t>
  </si>
  <si>
    <t>17991</t>
  </si>
  <si>
    <t>16678</t>
  </si>
  <si>
    <t>2N5415 TRANS.</t>
  </si>
  <si>
    <t>ASI</t>
  </si>
  <si>
    <t>23051</t>
  </si>
  <si>
    <t>41706</t>
  </si>
  <si>
    <t>2N5461 TRANS.</t>
  </si>
  <si>
    <t>41739</t>
  </si>
  <si>
    <t>2N5486 TRANS</t>
  </si>
  <si>
    <t>21632</t>
  </si>
  <si>
    <t>2N5550 TRANS.TO92</t>
  </si>
  <si>
    <t>39404</t>
  </si>
  <si>
    <t>2N5550TFR TRANS</t>
  </si>
  <si>
    <t>11608</t>
  </si>
  <si>
    <t>2N5551 (CC5551) TRANS.</t>
  </si>
  <si>
    <t>08883</t>
  </si>
  <si>
    <t>2N5551 TRANS.</t>
  </si>
  <si>
    <t>52245</t>
  </si>
  <si>
    <t>2N5551 TRANS. TO92</t>
  </si>
  <si>
    <t>41724</t>
  </si>
  <si>
    <t>17349</t>
  </si>
  <si>
    <t>2N5551Y TRANS.TO92</t>
  </si>
  <si>
    <t>13640</t>
  </si>
  <si>
    <t>2N5655 TRANS.</t>
  </si>
  <si>
    <t>02930</t>
  </si>
  <si>
    <t>2N5771 TRANS.</t>
  </si>
  <si>
    <t>16531</t>
  </si>
  <si>
    <t>2N5877 TRANS.</t>
  </si>
  <si>
    <t>24535</t>
  </si>
  <si>
    <t>2N6036 (T2N6036) TRANS.</t>
  </si>
  <si>
    <t>24551</t>
  </si>
  <si>
    <t>2N6036 TRANS.</t>
  </si>
  <si>
    <t>24558</t>
  </si>
  <si>
    <t>2N6039 TRANS.</t>
  </si>
  <si>
    <t>07674</t>
  </si>
  <si>
    <t>2N6057 TRANS.</t>
  </si>
  <si>
    <t>07675</t>
  </si>
  <si>
    <t>2N6058 TRANS.</t>
  </si>
  <si>
    <t>02303</t>
  </si>
  <si>
    <t>2N6071A TRANS.</t>
  </si>
  <si>
    <t>38771</t>
  </si>
  <si>
    <t>2N60B TRANS. TO220</t>
  </si>
  <si>
    <t>00072</t>
  </si>
  <si>
    <t>2N6107 TRANS.</t>
  </si>
  <si>
    <t>14775</t>
  </si>
  <si>
    <t>2N6282 TRANS.</t>
  </si>
  <si>
    <t>08696</t>
  </si>
  <si>
    <t>2N6284 TRANS.</t>
  </si>
  <si>
    <t>07196</t>
  </si>
  <si>
    <t>2N6287 TRANS.</t>
  </si>
  <si>
    <t>01500</t>
  </si>
  <si>
    <t>2N6505 08 TRANS.</t>
  </si>
  <si>
    <t>12439</t>
  </si>
  <si>
    <t>2N6511 TRANS.</t>
  </si>
  <si>
    <t>03401</t>
  </si>
  <si>
    <t>2N6513 TRANS.MET</t>
  </si>
  <si>
    <t>24732</t>
  </si>
  <si>
    <t>2N6520RLRAG TRANS.</t>
  </si>
  <si>
    <t>14592</t>
  </si>
  <si>
    <t>2N6577 TRANS.</t>
  </si>
  <si>
    <t>18076</t>
  </si>
  <si>
    <t>2N6609 TRANS.</t>
  </si>
  <si>
    <t>00734</t>
  </si>
  <si>
    <t>2N696 TRANS.MET</t>
  </si>
  <si>
    <t>00828</t>
  </si>
  <si>
    <t>2N708 TRANS.MET</t>
  </si>
  <si>
    <t>07005</t>
  </si>
  <si>
    <t>13363</t>
  </si>
  <si>
    <t>2N930 TRANS.</t>
  </si>
  <si>
    <t>42124</t>
  </si>
  <si>
    <t>2SA1006 TRANS.</t>
  </si>
  <si>
    <t>21249</t>
  </si>
  <si>
    <t>2SA1012Y / CSA1012Y TRANS.TO220</t>
  </si>
  <si>
    <t>56878</t>
  </si>
  <si>
    <t>2SA1015 TRANS</t>
  </si>
  <si>
    <t>09682</t>
  </si>
  <si>
    <t>2SA1015GR TRANS</t>
  </si>
  <si>
    <t>12892</t>
  </si>
  <si>
    <t>2SA1015GR/CSA1015GR TRANS.TO92</t>
  </si>
  <si>
    <t>56826</t>
  </si>
  <si>
    <t>2SA1020G TRANS</t>
  </si>
  <si>
    <t>00583</t>
  </si>
  <si>
    <t>2SA1020L TRANS</t>
  </si>
  <si>
    <t>12684</t>
  </si>
  <si>
    <t>2SA1024 TRANS</t>
  </si>
  <si>
    <t>52056</t>
  </si>
  <si>
    <t>2SA1156-Y TRANS.</t>
  </si>
  <si>
    <t>01150</t>
  </si>
  <si>
    <t>2SA1263N TRANS</t>
  </si>
  <si>
    <t>13541</t>
  </si>
  <si>
    <t>2SA1270 TRANS.</t>
  </si>
  <si>
    <t>03041</t>
  </si>
  <si>
    <t>2SA1319 TRANS.</t>
  </si>
  <si>
    <t>14119</t>
  </si>
  <si>
    <t>2SA1585BC / CSA1585BC TRANS.</t>
  </si>
  <si>
    <t>18854</t>
  </si>
  <si>
    <t>2SA1585S TRANS.</t>
  </si>
  <si>
    <t>08173</t>
  </si>
  <si>
    <t>2SA1776 TRANS</t>
  </si>
  <si>
    <t>24086</t>
  </si>
  <si>
    <t>2SA1887 / CSA1887 TRANS.TO220</t>
  </si>
  <si>
    <t>54316</t>
  </si>
  <si>
    <t>2SA1943 TRANS</t>
  </si>
  <si>
    <t>07076</t>
  </si>
  <si>
    <t>2SA1962-0/2SC5242 TRANS.PAR</t>
  </si>
  <si>
    <t>07771</t>
  </si>
  <si>
    <t>2SA350 TRANS.</t>
  </si>
  <si>
    <t>10913</t>
  </si>
  <si>
    <t>2SA608 TRANS.</t>
  </si>
  <si>
    <t>10527</t>
  </si>
  <si>
    <t>2SA671 TRANS.</t>
  </si>
  <si>
    <t>15337</t>
  </si>
  <si>
    <t>2SA708A TRANS.</t>
  </si>
  <si>
    <t>03692</t>
  </si>
  <si>
    <t>2SA748Q TRANS.</t>
  </si>
  <si>
    <t>09369</t>
  </si>
  <si>
    <t>2SA845 TRANS.</t>
  </si>
  <si>
    <t>02840</t>
  </si>
  <si>
    <t>2SA854 TRANS.</t>
  </si>
  <si>
    <t>18407</t>
  </si>
  <si>
    <t>2SA883 TRANS.</t>
  </si>
  <si>
    <t>17635</t>
  </si>
  <si>
    <t>2SA928AYTA / KSA928AYTA TRANS.</t>
  </si>
  <si>
    <t>13534</t>
  </si>
  <si>
    <t>2SA933S TRANS.</t>
  </si>
  <si>
    <t>19253</t>
  </si>
  <si>
    <t>2SA940/CSA940 TRANS</t>
  </si>
  <si>
    <t>11076</t>
  </si>
  <si>
    <t>2SA950-0/CSA950-0 TRANS.TO92</t>
  </si>
  <si>
    <t>23967</t>
  </si>
  <si>
    <t>2SA950Y TRANS.</t>
  </si>
  <si>
    <t>20817</t>
  </si>
  <si>
    <t>2SA952/CSA952) TRANS.</t>
  </si>
  <si>
    <t>13617</t>
  </si>
  <si>
    <t>2SA952K / CSA952K TRANS.TO92</t>
  </si>
  <si>
    <t>16463</t>
  </si>
  <si>
    <t>2SA968A / CSA968A TRANS.TO220</t>
  </si>
  <si>
    <t>10297</t>
  </si>
  <si>
    <t>2SA970 / ESA970 TRANS.TO92</t>
  </si>
  <si>
    <t>03045</t>
  </si>
  <si>
    <t>2SA984 TRANS.</t>
  </si>
  <si>
    <t>14259</t>
  </si>
  <si>
    <t>2SA984F TRANS.</t>
  </si>
  <si>
    <t>09370</t>
  </si>
  <si>
    <t>2SA988 TRANS.</t>
  </si>
  <si>
    <t>14118</t>
  </si>
  <si>
    <t>2SB1058B / CSB1058B TRANS.</t>
  </si>
  <si>
    <t>08146</t>
  </si>
  <si>
    <t>2SB1326 TRANS</t>
  </si>
  <si>
    <t>15717</t>
  </si>
  <si>
    <t>2SB1370E / CSB1370E TRANS.TO220</t>
  </si>
  <si>
    <t>46060</t>
  </si>
  <si>
    <t>2SB1568 TRANS ISOLADO</t>
  </si>
  <si>
    <t>14708</t>
  </si>
  <si>
    <t>2SB203 TRANS.</t>
  </si>
  <si>
    <t>08963</t>
  </si>
  <si>
    <t>2SB324 TRANS.</t>
  </si>
  <si>
    <t>09868</t>
  </si>
  <si>
    <t>2SB324B TRANS.</t>
  </si>
  <si>
    <t>09869</t>
  </si>
  <si>
    <t>2SB324D TRANS.</t>
  </si>
  <si>
    <t>08962</t>
  </si>
  <si>
    <t>2SB504 TRANS.</t>
  </si>
  <si>
    <t>14002</t>
  </si>
  <si>
    <t>2SB546A TRANS.</t>
  </si>
  <si>
    <t>49834</t>
  </si>
  <si>
    <t>2SB546-Y TRANS</t>
  </si>
  <si>
    <t>11139</t>
  </si>
  <si>
    <t>2SB557 TRANS.</t>
  </si>
  <si>
    <t>13154</t>
  </si>
  <si>
    <t>2SB557 TRANS.MET</t>
  </si>
  <si>
    <t>09858</t>
  </si>
  <si>
    <t>2SB562C TRANS.</t>
  </si>
  <si>
    <t>47105</t>
  </si>
  <si>
    <t>2SB596-Y TRANS.</t>
  </si>
  <si>
    <t>16658</t>
  </si>
  <si>
    <t>2SB601A TRANS.</t>
  </si>
  <si>
    <t>07229</t>
  </si>
  <si>
    <t>2SB631 TRANS.TO126</t>
  </si>
  <si>
    <t>24492</t>
  </si>
  <si>
    <t>2SB631E / CSB631E TRANS.</t>
  </si>
  <si>
    <t>24533</t>
  </si>
  <si>
    <t>2SB631K / CSB631K TRANS.</t>
  </si>
  <si>
    <t>24515</t>
  </si>
  <si>
    <t>2SB649 / CSB649AC TRANS</t>
  </si>
  <si>
    <t>22461</t>
  </si>
  <si>
    <t>2SB649 TRANS.TO126</t>
  </si>
  <si>
    <t>18932</t>
  </si>
  <si>
    <t>2SB772 / HSB772S TRANS.TO92</t>
  </si>
  <si>
    <t>HI-SINCERITY</t>
  </si>
  <si>
    <t>11977</t>
  </si>
  <si>
    <t>2SB857 TRANS.TO220</t>
  </si>
  <si>
    <t>24124</t>
  </si>
  <si>
    <t>2SB974 TRANS.</t>
  </si>
  <si>
    <t>12006</t>
  </si>
  <si>
    <t>2SC1008 / CSC1008 TRANS.TO92</t>
  </si>
  <si>
    <t>13285</t>
  </si>
  <si>
    <t>2SC1013 TRANS PRE</t>
  </si>
  <si>
    <t>07208</t>
  </si>
  <si>
    <t>2SC1026 TRANS.</t>
  </si>
  <si>
    <t>05136</t>
  </si>
  <si>
    <t>2SC103 TRANS</t>
  </si>
  <si>
    <t>43529</t>
  </si>
  <si>
    <t>2SC104 TRANS.</t>
  </si>
  <si>
    <t>13526</t>
  </si>
  <si>
    <t>05336</t>
  </si>
  <si>
    <t>2SC1213 TRANS</t>
  </si>
  <si>
    <t>23277</t>
  </si>
  <si>
    <t>2SC1266 TRANS.</t>
  </si>
  <si>
    <t>09867</t>
  </si>
  <si>
    <t>2SC1571 TRANS.</t>
  </si>
  <si>
    <t>43530</t>
  </si>
  <si>
    <t>2SC1740 TRANS.</t>
  </si>
  <si>
    <t>11466</t>
  </si>
  <si>
    <t>07209</t>
  </si>
  <si>
    <t>2SC1781 TRANS.</t>
  </si>
  <si>
    <t>47686</t>
  </si>
  <si>
    <t>2SC1845 TRANS.</t>
  </si>
  <si>
    <t>09023</t>
  </si>
  <si>
    <t>2SC1943 TRANS.TO92</t>
  </si>
  <si>
    <t>07207</t>
  </si>
  <si>
    <t>2SC2001 TRANS.</t>
  </si>
  <si>
    <t>22436</t>
  </si>
  <si>
    <t>2SC2001K/CSC2001K TRANS.TO92</t>
  </si>
  <si>
    <t>16294</t>
  </si>
  <si>
    <t>2SC2002 TRANS</t>
  </si>
  <si>
    <t>08144</t>
  </si>
  <si>
    <t>2SC2058S TRANS</t>
  </si>
  <si>
    <t>20918</t>
  </si>
  <si>
    <t>2SC2233 / CSC2233 TRANS.TO220</t>
  </si>
  <si>
    <t>15247</t>
  </si>
  <si>
    <t>2SC2267 TRANS</t>
  </si>
  <si>
    <t>18830</t>
  </si>
  <si>
    <t>2SC2274 TRANS</t>
  </si>
  <si>
    <t>10162</t>
  </si>
  <si>
    <t>2SC2274KF/CSC2274 TRANS.</t>
  </si>
  <si>
    <t>13549</t>
  </si>
  <si>
    <t>2SC2316 TRANS.</t>
  </si>
  <si>
    <t>42263</t>
  </si>
  <si>
    <t>2SC2330Y TRANS.</t>
  </si>
  <si>
    <t>15241</t>
  </si>
  <si>
    <t>2SC2333 TRANS.</t>
  </si>
  <si>
    <t>07206</t>
  </si>
  <si>
    <t>2SC2334 TRANS.</t>
  </si>
  <si>
    <t>18105</t>
  </si>
  <si>
    <t>2SC2579 TRANS</t>
  </si>
  <si>
    <t>SK</t>
  </si>
  <si>
    <t>24530</t>
  </si>
  <si>
    <t>2SC2688 / CSC2688 TRANS.TO126</t>
  </si>
  <si>
    <t>44551</t>
  </si>
  <si>
    <t>2SC2688M TRANS.TO126</t>
  </si>
  <si>
    <t>43909</t>
  </si>
  <si>
    <t>2SC2690A TRANS</t>
  </si>
  <si>
    <t>18831</t>
  </si>
  <si>
    <t>2SC2719 TRANS</t>
  </si>
  <si>
    <t>09414</t>
  </si>
  <si>
    <t>2SC30 TRANS.</t>
  </si>
  <si>
    <t>14868</t>
  </si>
  <si>
    <t>2SC3194 TRANS.</t>
  </si>
  <si>
    <t>07232</t>
  </si>
  <si>
    <t>2SC3198 TRANS.</t>
  </si>
  <si>
    <t>41814</t>
  </si>
  <si>
    <t>2SC3228 (KTC3228) TRANS.</t>
  </si>
  <si>
    <t>20299</t>
  </si>
  <si>
    <t>2SC3255 TRANS.TO220</t>
  </si>
  <si>
    <t>13362</t>
  </si>
  <si>
    <t>2SC3311 TRANS.</t>
  </si>
  <si>
    <t>19309</t>
  </si>
  <si>
    <t>2SC3331TV TRANS.TO92</t>
  </si>
  <si>
    <t>11816</t>
  </si>
  <si>
    <t>2SC3334 TRANS.TO92</t>
  </si>
  <si>
    <t>08150</t>
  </si>
  <si>
    <t>2SC3415S TRANS</t>
  </si>
  <si>
    <t>07214</t>
  </si>
  <si>
    <t>2SC3502 TRANS.</t>
  </si>
  <si>
    <t>45300</t>
  </si>
  <si>
    <t>2SC3588 TRANS.</t>
  </si>
  <si>
    <t>42030</t>
  </si>
  <si>
    <t>2SC3611 TRANS.</t>
  </si>
  <si>
    <t>04152</t>
  </si>
  <si>
    <t>2SC3807CTV-YA TRANS</t>
  </si>
  <si>
    <t>43815</t>
  </si>
  <si>
    <t>2SC3890 TRANS.</t>
  </si>
  <si>
    <t>43364</t>
  </si>
  <si>
    <t>2SC3897 TRANS</t>
  </si>
  <si>
    <t>07337</t>
  </si>
  <si>
    <t>2SC3943 TRANS.</t>
  </si>
  <si>
    <t>07223</t>
  </si>
  <si>
    <t>39626</t>
  </si>
  <si>
    <t>2SC3950D TRANS</t>
  </si>
  <si>
    <t>23725</t>
  </si>
  <si>
    <t>2SC3953D TRANS.</t>
  </si>
  <si>
    <t>16151</t>
  </si>
  <si>
    <t>2SC4115BC / CSC4115BC TRANS.</t>
  </si>
  <si>
    <t>18586</t>
  </si>
  <si>
    <t>2SC4429 TRANS</t>
  </si>
  <si>
    <t>03051</t>
  </si>
  <si>
    <t>2SC460 TRANS.</t>
  </si>
  <si>
    <t>22680</t>
  </si>
  <si>
    <t>2SC460C / CSC460C TRANS.TO92</t>
  </si>
  <si>
    <t>09866</t>
  </si>
  <si>
    <t>2SC461A TRANS.</t>
  </si>
  <si>
    <t>07215</t>
  </si>
  <si>
    <t>2SC4732 TRANS.</t>
  </si>
  <si>
    <t>06725</t>
  </si>
  <si>
    <t>13490</t>
  </si>
  <si>
    <t>2SC4833 TRANS</t>
  </si>
  <si>
    <t>13836</t>
  </si>
  <si>
    <t>2SC5060TV2MTR TRANS</t>
  </si>
  <si>
    <t>10942</t>
  </si>
  <si>
    <t>2SC5129 TRANS.</t>
  </si>
  <si>
    <t>16161</t>
  </si>
  <si>
    <t>2SC5148 TRANS.</t>
  </si>
  <si>
    <t>11499</t>
  </si>
  <si>
    <t>2SC5149 TRANS.</t>
  </si>
  <si>
    <t>01058</t>
  </si>
  <si>
    <t>2SC5174 TRANS</t>
  </si>
  <si>
    <t>00110</t>
  </si>
  <si>
    <t>2SC5353 TRANS.TO220 ISOLADO</t>
  </si>
  <si>
    <t>03962</t>
  </si>
  <si>
    <t>2SC536 TRANS.</t>
  </si>
  <si>
    <t>15881</t>
  </si>
  <si>
    <t>2SC5386 TRANS.</t>
  </si>
  <si>
    <t>45017</t>
  </si>
  <si>
    <t>2SC5928 TRANS.</t>
  </si>
  <si>
    <t>14075</t>
  </si>
  <si>
    <t>2SC5929 TRANS</t>
  </si>
  <si>
    <t>05253</t>
  </si>
  <si>
    <t>2SC717 TRANS.</t>
  </si>
  <si>
    <t>24102</t>
  </si>
  <si>
    <t>2SC784 TRANS</t>
  </si>
  <si>
    <t>38734</t>
  </si>
  <si>
    <t>2SC8550 TRANS. TO92</t>
  </si>
  <si>
    <t>08897</t>
  </si>
  <si>
    <t>2SC930 TRANS.</t>
  </si>
  <si>
    <t>14196</t>
  </si>
  <si>
    <t>2SC930D TRANS.</t>
  </si>
  <si>
    <t>38731</t>
  </si>
  <si>
    <t>2SC945 (STC945G-AT) TRANS. TO92</t>
  </si>
  <si>
    <t>47091</t>
  </si>
  <si>
    <t>2SC945 TRANS.</t>
  </si>
  <si>
    <t>14587</t>
  </si>
  <si>
    <t>2SC945P1 TRANS.</t>
  </si>
  <si>
    <t>15493</t>
  </si>
  <si>
    <t>2SD1025 / CSD1025 TRANS.TO220</t>
  </si>
  <si>
    <t>09969</t>
  </si>
  <si>
    <t>2SD1133 TRANS.</t>
  </si>
  <si>
    <t>24509</t>
  </si>
  <si>
    <t>2SD123 TRANS</t>
  </si>
  <si>
    <t>43726</t>
  </si>
  <si>
    <t>2SD124 TRANS.</t>
  </si>
  <si>
    <t>17114</t>
  </si>
  <si>
    <t>2SD13005 / CD13005 TRANS.TO220</t>
  </si>
  <si>
    <t>05817</t>
  </si>
  <si>
    <t>2SD1351/D1351 TRANS.</t>
  </si>
  <si>
    <t>18122</t>
  </si>
  <si>
    <t>2SD1406 TRANS.</t>
  </si>
  <si>
    <t>11062</t>
  </si>
  <si>
    <t>2SD1489B/CSD1489B TRANS.</t>
  </si>
  <si>
    <t>18308</t>
  </si>
  <si>
    <t>2SD1554 TRANS</t>
  </si>
  <si>
    <t>13178</t>
  </si>
  <si>
    <t>2SD1565 TRANS.</t>
  </si>
  <si>
    <t>09833</t>
  </si>
  <si>
    <t>2SD1739 TRANS.</t>
  </si>
  <si>
    <t>16657</t>
  </si>
  <si>
    <t>2SD1825-Z TRANS.</t>
  </si>
  <si>
    <t>14043</t>
  </si>
  <si>
    <t>2SD1991 TRANS.</t>
  </si>
  <si>
    <t>00568</t>
  </si>
  <si>
    <t>2SD200 TRANS. TO3</t>
  </si>
  <si>
    <t>40035</t>
  </si>
  <si>
    <t>2SD2008 TRANS</t>
  </si>
  <si>
    <t>24692</t>
  </si>
  <si>
    <t>2SD2058 TRANS. TO220</t>
  </si>
  <si>
    <t>04607</t>
  </si>
  <si>
    <t>2SD2233 TRANS.TO220</t>
  </si>
  <si>
    <t>16083</t>
  </si>
  <si>
    <t>2SD2375P TRANS.TO220 ISOLADO</t>
  </si>
  <si>
    <t>14658</t>
  </si>
  <si>
    <t>2SD3055T / D3055T TRANS.TO220</t>
  </si>
  <si>
    <t>12196</t>
  </si>
  <si>
    <t>2SD313 / CSD313 TRANS.TO220</t>
  </si>
  <si>
    <t>10976</t>
  </si>
  <si>
    <t>2SD352 TRANS.</t>
  </si>
  <si>
    <t>10576</t>
  </si>
  <si>
    <t>2SD352E TRANS.</t>
  </si>
  <si>
    <t>10656</t>
  </si>
  <si>
    <t>2SD352E TRANS.MET</t>
  </si>
  <si>
    <t>24499</t>
  </si>
  <si>
    <t>2SD600K/TCSD600K TRANS</t>
  </si>
  <si>
    <t>07230</t>
  </si>
  <si>
    <t>2SD655 / CSD655E TRANS.TO92</t>
  </si>
  <si>
    <t>09732</t>
  </si>
  <si>
    <t>2SD669 TRANS.TO126</t>
  </si>
  <si>
    <t>18045</t>
  </si>
  <si>
    <t>2SD8050D / CD8050D TRANS.FITADO</t>
  </si>
  <si>
    <t>21250</t>
  </si>
  <si>
    <t>2SD8550 / CD8550 TRANS.TO92</t>
  </si>
  <si>
    <t>01134</t>
  </si>
  <si>
    <t>2SD870 TRANS</t>
  </si>
  <si>
    <t>13931</t>
  </si>
  <si>
    <t>2SD880Y / CSD880Y TRANS.TO220</t>
  </si>
  <si>
    <t>12928</t>
  </si>
  <si>
    <t>2SD9013 / CD9013 TRANS.TO92</t>
  </si>
  <si>
    <t>12042</t>
  </si>
  <si>
    <t>2SD9013GHI / CD9013GHI TRANS.</t>
  </si>
  <si>
    <t>23932</t>
  </si>
  <si>
    <t>2SJ2536 TRANS.</t>
  </si>
  <si>
    <t>21581</t>
  </si>
  <si>
    <t>2SK1117 TRANS.</t>
  </si>
  <si>
    <t>16882</t>
  </si>
  <si>
    <t>2SK130 TRANS</t>
  </si>
  <si>
    <t>18829</t>
  </si>
  <si>
    <t>2SK2078 TRANS.</t>
  </si>
  <si>
    <t>44638</t>
  </si>
  <si>
    <t>2SK2134 TRANS.</t>
  </si>
  <si>
    <t>09970</t>
  </si>
  <si>
    <t>48265</t>
  </si>
  <si>
    <t>2SK2611 TRANS.</t>
  </si>
  <si>
    <t>02261</t>
  </si>
  <si>
    <t>2SK2648 TRANS</t>
  </si>
  <si>
    <t>23820</t>
  </si>
  <si>
    <t>2SK2765 TRANS.</t>
  </si>
  <si>
    <t>14753</t>
  </si>
  <si>
    <t>2SK2837 TRANS.</t>
  </si>
  <si>
    <t>10355</t>
  </si>
  <si>
    <t>2SK2865 TRANS.</t>
  </si>
  <si>
    <t>56793</t>
  </si>
  <si>
    <t>2SK3531 TRANS</t>
  </si>
  <si>
    <t>11508</t>
  </si>
  <si>
    <t>2SK41 TRANS.</t>
  </si>
  <si>
    <t>05663</t>
  </si>
  <si>
    <t>2SK44 TRANS.</t>
  </si>
  <si>
    <t>02666</t>
  </si>
  <si>
    <t>2SK956 TRANS.</t>
  </si>
  <si>
    <t>09768</t>
  </si>
  <si>
    <t>368-02 TRANS.</t>
  </si>
  <si>
    <t>23969</t>
  </si>
  <si>
    <t>4AK18 TRANS.</t>
  </si>
  <si>
    <t>09767</t>
  </si>
  <si>
    <t>686-01 TRANS.</t>
  </si>
  <si>
    <t>52489</t>
  </si>
  <si>
    <t>6N60L TRANS.</t>
  </si>
  <si>
    <t>27818</t>
  </si>
  <si>
    <t>78L33 TRANS TO92</t>
  </si>
  <si>
    <t>56784</t>
  </si>
  <si>
    <t>85GT33SW TRANS.</t>
  </si>
  <si>
    <t>12721</t>
  </si>
  <si>
    <t>8N20 TRANS.MET</t>
  </si>
  <si>
    <t>07346</t>
  </si>
  <si>
    <t>935 TRANS.</t>
  </si>
  <si>
    <t>14186</t>
  </si>
  <si>
    <t>96NQ03LT TRANS</t>
  </si>
  <si>
    <t>09424</t>
  </si>
  <si>
    <t>A2918SW TRANS.</t>
  </si>
  <si>
    <t>14197</t>
  </si>
  <si>
    <t>A410138-E2/88H TRANS.</t>
  </si>
  <si>
    <t>18274</t>
  </si>
  <si>
    <t>AD584JH MET. TRANS</t>
  </si>
  <si>
    <t>17331</t>
  </si>
  <si>
    <t>AN17830A TRANS.</t>
  </si>
  <si>
    <t>38770</t>
  </si>
  <si>
    <t>AP03N70I TRANS. ISOLADO TO220</t>
  </si>
  <si>
    <t>52808</t>
  </si>
  <si>
    <t>AP40N03GP TRANS</t>
  </si>
  <si>
    <t>Advanced Power (AP)</t>
  </si>
  <si>
    <t>38761</t>
  </si>
  <si>
    <t>AP70T03GJ TRANS IPACK</t>
  </si>
  <si>
    <t>56881</t>
  </si>
  <si>
    <t>AP9997GK MOSFET</t>
  </si>
  <si>
    <t>18136</t>
  </si>
  <si>
    <t>APT3041 TRANS.</t>
  </si>
  <si>
    <t>APT</t>
  </si>
  <si>
    <t>56856</t>
  </si>
  <si>
    <t>APT30D120BG TRANS</t>
  </si>
  <si>
    <t>17752</t>
  </si>
  <si>
    <t>APT30D60B TRANS.</t>
  </si>
  <si>
    <t>14933</t>
  </si>
  <si>
    <t>APT30GT60BR TRANS.</t>
  </si>
  <si>
    <t>PHILIPPINES</t>
  </si>
  <si>
    <t>46333</t>
  </si>
  <si>
    <t>APT5020BN TRANS</t>
  </si>
  <si>
    <t>27417</t>
  </si>
  <si>
    <t>APT5020BVFR TRANS</t>
  </si>
  <si>
    <t>56782</t>
  </si>
  <si>
    <t>APT50GN60BG TRANS. TO247</t>
  </si>
  <si>
    <t>45047</t>
  </si>
  <si>
    <t>APTCC3025 TRANS.</t>
  </si>
  <si>
    <t>40118</t>
  </si>
  <si>
    <t>AVS12CB TRANS</t>
  </si>
  <si>
    <t>08554</t>
  </si>
  <si>
    <t>B553AC TRANS.</t>
  </si>
  <si>
    <t>54256</t>
  </si>
  <si>
    <t>BC161 10 TRANS.</t>
  </si>
  <si>
    <t>11667</t>
  </si>
  <si>
    <t>BC161 16 TRANS.</t>
  </si>
  <si>
    <t>10916</t>
  </si>
  <si>
    <t>BC167 TRANS.</t>
  </si>
  <si>
    <t>08673</t>
  </si>
  <si>
    <t>BC178A TRANS.</t>
  </si>
  <si>
    <t>18648</t>
  </si>
  <si>
    <t>BC184 TRANS.</t>
  </si>
  <si>
    <t>19239</t>
  </si>
  <si>
    <t>BC184LC TRANS.</t>
  </si>
  <si>
    <t>18347</t>
  </si>
  <si>
    <t>BC212LB TRANS.</t>
  </si>
  <si>
    <t>33456</t>
  </si>
  <si>
    <t>BC239 TRANS</t>
  </si>
  <si>
    <t>02439</t>
  </si>
  <si>
    <t>BC308A TRANS</t>
  </si>
  <si>
    <t>34830</t>
  </si>
  <si>
    <t>BC327 25 TRANS</t>
  </si>
  <si>
    <t>53132</t>
  </si>
  <si>
    <t>BC327 25 TRANS.</t>
  </si>
  <si>
    <t>28280</t>
  </si>
  <si>
    <t>01007</t>
  </si>
  <si>
    <t>BC327 25 TRANS. TO92</t>
  </si>
  <si>
    <t>26628</t>
  </si>
  <si>
    <t>BC327 40 TRANS</t>
  </si>
  <si>
    <t>28987</t>
  </si>
  <si>
    <t>52246</t>
  </si>
  <si>
    <t>BC327 40 TRANS TO92</t>
  </si>
  <si>
    <t>22873</t>
  </si>
  <si>
    <t>BC327 40 TRANS.</t>
  </si>
  <si>
    <t>46042</t>
  </si>
  <si>
    <t>BC327 TRANS. TO92</t>
  </si>
  <si>
    <t>08964</t>
  </si>
  <si>
    <t>BC328 25 TRANS.</t>
  </si>
  <si>
    <t>31969</t>
  </si>
  <si>
    <t>45649</t>
  </si>
  <si>
    <t>BC337 TRANS.</t>
  </si>
  <si>
    <t>60375</t>
  </si>
  <si>
    <t>BC338 25 TRANS</t>
  </si>
  <si>
    <t>06795</t>
  </si>
  <si>
    <t>52053</t>
  </si>
  <si>
    <t>BC338 25 TRANS.</t>
  </si>
  <si>
    <t>20733</t>
  </si>
  <si>
    <t>39603</t>
  </si>
  <si>
    <t>BC338 TRANS.</t>
  </si>
  <si>
    <t>39975</t>
  </si>
  <si>
    <t>BC368 TRANS. TO92</t>
  </si>
  <si>
    <t>23906</t>
  </si>
  <si>
    <t>BC369 TRANS.</t>
  </si>
  <si>
    <t>18515</t>
  </si>
  <si>
    <t>07277</t>
  </si>
  <si>
    <t>07275</t>
  </si>
  <si>
    <t>BC369ZL 1 TRANS.</t>
  </si>
  <si>
    <t>52804</t>
  </si>
  <si>
    <t>BC517 TRANS.</t>
  </si>
  <si>
    <t>58299</t>
  </si>
  <si>
    <t>BC546 TRANS</t>
  </si>
  <si>
    <t>25407</t>
  </si>
  <si>
    <t>BC546B TRANS.</t>
  </si>
  <si>
    <t>60644</t>
  </si>
  <si>
    <t>BC547B (BC847 TRANS). TO92</t>
  </si>
  <si>
    <t>18277</t>
  </si>
  <si>
    <t>BC547B TRANS.</t>
  </si>
  <si>
    <t>46382</t>
  </si>
  <si>
    <t>14942</t>
  </si>
  <si>
    <t>BC547C TRANS.</t>
  </si>
  <si>
    <t>24123</t>
  </si>
  <si>
    <t>BC548 TRANS.</t>
  </si>
  <si>
    <t>06812</t>
  </si>
  <si>
    <t>BC548B TRANS</t>
  </si>
  <si>
    <t>49528</t>
  </si>
  <si>
    <t>BC549B TRANS.</t>
  </si>
  <si>
    <t>24458</t>
  </si>
  <si>
    <t>33305</t>
  </si>
  <si>
    <t>BC556A TRANS.</t>
  </si>
  <si>
    <t>16532</t>
  </si>
  <si>
    <t>BC556B TRANS.</t>
  </si>
  <si>
    <t>24456</t>
  </si>
  <si>
    <t>16468</t>
  </si>
  <si>
    <t>15205</t>
  </si>
  <si>
    <t>04258</t>
  </si>
  <si>
    <t>54649</t>
  </si>
  <si>
    <t>BC557ATA TRANS. TO92</t>
  </si>
  <si>
    <t>35558</t>
  </si>
  <si>
    <t>BC557B TRANS</t>
  </si>
  <si>
    <t>03218</t>
  </si>
  <si>
    <t>20007</t>
  </si>
  <si>
    <t>BC557B TRANS.</t>
  </si>
  <si>
    <t>26703</t>
  </si>
  <si>
    <t>BC558 TRANS</t>
  </si>
  <si>
    <t>42004</t>
  </si>
  <si>
    <t>BC558A TRANS.</t>
  </si>
  <si>
    <t>58731</t>
  </si>
  <si>
    <t>BC558B TRANS.</t>
  </si>
  <si>
    <t>28217</t>
  </si>
  <si>
    <t>03566</t>
  </si>
  <si>
    <t>BC558C TRANS.</t>
  </si>
  <si>
    <t>42005</t>
  </si>
  <si>
    <t>BC559A TRANS.</t>
  </si>
  <si>
    <t>41384</t>
  </si>
  <si>
    <t>BC560B TRANS TO92</t>
  </si>
  <si>
    <t>10943</t>
  </si>
  <si>
    <t>BC635 TRANS.</t>
  </si>
  <si>
    <t>40706</t>
  </si>
  <si>
    <t>BC635-16 TRANS.</t>
  </si>
  <si>
    <t>44294</t>
  </si>
  <si>
    <t>BC636 06 TRANS.</t>
  </si>
  <si>
    <t>14265</t>
  </si>
  <si>
    <t>BC636 10 TRANS.</t>
  </si>
  <si>
    <t>03210</t>
  </si>
  <si>
    <t>BC636 16 TRANS.</t>
  </si>
  <si>
    <t>03179</t>
  </si>
  <si>
    <t>BC636 TRANS.</t>
  </si>
  <si>
    <t>40700</t>
  </si>
  <si>
    <t>03182</t>
  </si>
  <si>
    <t>BC638 TRANS.</t>
  </si>
  <si>
    <t>11607</t>
  </si>
  <si>
    <t>BC639 16 TRANS.</t>
  </si>
  <si>
    <t>57531</t>
  </si>
  <si>
    <t>55140</t>
  </si>
  <si>
    <t>BC878 TRANS.</t>
  </si>
  <si>
    <t>10263</t>
  </si>
  <si>
    <t>05319</t>
  </si>
  <si>
    <t>BCX58 VIII TRANS.</t>
  </si>
  <si>
    <t>09347</t>
  </si>
  <si>
    <t>BCY58 IX TRANS</t>
  </si>
  <si>
    <t>00131</t>
  </si>
  <si>
    <t>BCY59 VII TRANS.</t>
  </si>
  <si>
    <t>19910</t>
  </si>
  <si>
    <t>BCY59 VIII TRANS.</t>
  </si>
  <si>
    <t>03198</t>
  </si>
  <si>
    <t>BCY78 9 TRANS.</t>
  </si>
  <si>
    <t>14398</t>
  </si>
  <si>
    <t>BCY78 IX TRANS.</t>
  </si>
  <si>
    <t>07186</t>
  </si>
  <si>
    <t>07195</t>
  </si>
  <si>
    <t>BCY78 TRANS.</t>
  </si>
  <si>
    <t>48712</t>
  </si>
  <si>
    <t>BCY78 VII TRANS.</t>
  </si>
  <si>
    <t>07262</t>
  </si>
  <si>
    <t>BCY78 VIII TRANS.</t>
  </si>
  <si>
    <t>06973</t>
  </si>
  <si>
    <t>BCY79 VII TRANS.</t>
  </si>
  <si>
    <t>24553</t>
  </si>
  <si>
    <t>BD131 / TBD131 TRANS</t>
  </si>
  <si>
    <t>24524</t>
  </si>
  <si>
    <t>BD132 TRANS.</t>
  </si>
  <si>
    <t>00081</t>
  </si>
  <si>
    <t>BD137 TRANS.</t>
  </si>
  <si>
    <t>54510</t>
  </si>
  <si>
    <t>39970</t>
  </si>
  <si>
    <t>24477</t>
  </si>
  <si>
    <t>16155</t>
  </si>
  <si>
    <t>BD138 16 TRANS.</t>
  </si>
  <si>
    <t>39971</t>
  </si>
  <si>
    <t>BD138 TRANS.</t>
  </si>
  <si>
    <t>59755</t>
  </si>
  <si>
    <t>BD139 TRANS.</t>
  </si>
  <si>
    <t>24575</t>
  </si>
  <si>
    <t>24545</t>
  </si>
  <si>
    <t>BD157 TRANS.</t>
  </si>
  <si>
    <t>09949</t>
  </si>
  <si>
    <t>BD158 TRANS.</t>
  </si>
  <si>
    <t>24569</t>
  </si>
  <si>
    <t>BD175 TRANS.</t>
  </si>
  <si>
    <t>24504</t>
  </si>
  <si>
    <t>BD177 / TBD177 TRANS.</t>
  </si>
  <si>
    <t>24579</t>
  </si>
  <si>
    <t>BD177 TRANS.</t>
  </si>
  <si>
    <t>24580</t>
  </si>
  <si>
    <t>BD180 TRANS.</t>
  </si>
  <si>
    <t>24532</t>
  </si>
  <si>
    <t>BD233 TRANS.</t>
  </si>
  <si>
    <t>24494</t>
  </si>
  <si>
    <t>BD234 TRANS</t>
  </si>
  <si>
    <t>08665</t>
  </si>
  <si>
    <t>BD234 TRANS.</t>
  </si>
  <si>
    <t>MEV</t>
  </si>
  <si>
    <t>22673</t>
  </si>
  <si>
    <t>BD243C TRANS.TO220</t>
  </si>
  <si>
    <t>13194</t>
  </si>
  <si>
    <t>BD244 TRANS.</t>
  </si>
  <si>
    <t>14701</t>
  </si>
  <si>
    <t>BD244A TRANS.</t>
  </si>
  <si>
    <t>15016</t>
  </si>
  <si>
    <t>BD244B TRANS.</t>
  </si>
  <si>
    <t>24582</t>
  </si>
  <si>
    <t>BD435 TRANS</t>
  </si>
  <si>
    <t>18835</t>
  </si>
  <si>
    <t>BD538K TRANS.TO220</t>
  </si>
  <si>
    <t>24560</t>
  </si>
  <si>
    <t>BD675 TRANS.TO126</t>
  </si>
  <si>
    <t>03141</t>
  </si>
  <si>
    <t>BD675A TRANS.TO126</t>
  </si>
  <si>
    <t>39973</t>
  </si>
  <si>
    <t>BD678A TRANS.</t>
  </si>
  <si>
    <t>58937</t>
  </si>
  <si>
    <t>BD679 TRANS.</t>
  </si>
  <si>
    <t>24514</t>
  </si>
  <si>
    <t>BD683 TRANS.</t>
  </si>
  <si>
    <t>02797</t>
  </si>
  <si>
    <t>BD708 TRANS.</t>
  </si>
  <si>
    <t>18878</t>
  </si>
  <si>
    <t>BD710 TRANS.</t>
  </si>
  <si>
    <t>02892</t>
  </si>
  <si>
    <t>BD910 TRANS.</t>
  </si>
  <si>
    <t>20770</t>
  </si>
  <si>
    <t>BD910 TRANS.TO220</t>
  </si>
  <si>
    <t>02836</t>
  </si>
  <si>
    <t>BDV65A TRANS.</t>
  </si>
  <si>
    <t>03140</t>
  </si>
  <si>
    <t>BDX43 TRANS.</t>
  </si>
  <si>
    <t>43546</t>
  </si>
  <si>
    <t>BDX45 TRANS</t>
  </si>
  <si>
    <t>12221</t>
  </si>
  <si>
    <t>BDX53C TRANS.</t>
  </si>
  <si>
    <t>15401</t>
  </si>
  <si>
    <t>BDX53N TRANS.</t>
  </si>
  <si>
    <t>24127</t>
  </si>
  <si>
    <t>BDX54C TRANS.</t>
  </si>
  <si>
    <t>35969</t>
  </si>
  <si>
    <t>BDX54CTU TRANS.</t>
  </si>
  <si>
    <t>03138</t>
  </si>
  <si>
    <t>BDX54N TRANS.</t>
  </si>
  <si>
    <t>44628</t>
  </si>
  <si>
    <t>BF167 TRANS.</t>
  </si>
  <si>
    <t>44629</t>
  </si>
  <si>
    <t>BF173 TRANS.</t>
  </si>
  <si>
    <t>00800</t>
  </si>
  <si>
    <t>BF180 TRANS.MET</t>
  </si>
  <si>
    <t>10979</t>
  </si>
  <si>
    <t>BF198 TRANS.</t>
  </si>
  <si>
    <t>44626</t>
  </si>
  <si>
    <t>58916</t>
  </si>
  <si>
    <t>BF199 TRANS.</t>
  </si>
  <si>
    <t>58923</t>
  </si>
  <si>
    <t>32209</t>
  </si>
  <si>
    <t>BF245C TRANS</t>
  </si>
  <si>
    <t>10912</t>
  </si>
  <si>
    <t>BF255 TRANS.</t>
  </si>
  <si>
    <t>49531</t>
  </si>
  <si>
    <t>BF255C TRANS.</t>
  </si>
  <si>
    <t>14233</t>
  </si>
  <si>
    <t>BF423 TRANS.</t>
  </si>
  <si>
    <t>24556</t>
  </si>
  <si>
    <t>BF457 TRANS.TO126</t>
  </si>
  <si>
    <t>06851</t>
  </si>
  <si>
    <t>BF459 TRANS</t>
  </si>
  <si>
    <t>10411</t>
  </si>
  <si>
    <t>BF469 TRANS.</t>
  </si>
  <si>
    <t>09004</t>
  </si>
  <si>
    <t>BF471 TRANS.TO126</t>
  </si>
  <si>
    <t>24555</t>
  </si>
  <si>
    <t>BF472 TRANS.</t>
  </si>
  <si>
    <t>03422</t>
  </si>
  <si>
    <t>BF493 TRANS.</t>
  </si>
  <si>
    <t>43536</t>
  </si>
  <si>
    <t>BF495 TRANS.</t>
  </si>
  <si>
    <t>42273</t>
  </si>
  <si>
    <t>BF495B TRANS.</t>
  </si>
  <si>
    <t>49453</t>
  </si>
  <si>
    <t>BF495C TRANS.</t>
  </si>
  <si>
    <t>49432</t>
  </si>
  <si>
    <t>BF495D TRANS.</t>
  </si>
  <si>
    <t>49452</t>
  </si>
  <si>
    <t>24452</t>
  </si>
  <si>
    <t>BF495D/TBF495 TRANS.</t>
  </si>
  <si>
    <t>13977</t>
  </si>
  <si>
    <t>BF498 TRANS.TO126</t>
  </si>
  <si>
    <t>37095</t>
  </si>
  <si>
    <t>BF871 TRANS. 300V TO202</t>
  </si>
  <si>
    <t>37094</t>
  </si>
  <si>
    <t>BFQ235A TRANS. 115V 10A</t>
  </si>
  <si>
    <t>57501</t>
  </si>
  <si>
    <t>BFQ68 TRANS.</t>
  </si>
  <si>
    <t>16413</t>
  </si>
  <si>
    <t>BFR84 TRANS.</t>
  </si>
  <si>
    <t>43816</t>
  </si>
  <si>
    <t>BFR91A TRANS.</t>
  </si>
  <si>
    <t>57516</t>
  </si>
  <si>
    <t>BFW16A TRANS.</t>
  </si>
  <si>
    <t>13376</t>
  </si>
  <si>
    <t>53753</t>
  </si>
  <si>
    <t>12947</t>
  </si>
  <si>
    <t>BFW43 TRANS.</t>
  </si>
  <si>
    <t>09954</t>
  </si>
  <si>
    <t>08486</t>
  </si>
  <si>
    <t>BFW61 TRANS.</t>
  </si>
  <si>
    <t>57520</t>
  </si>
  <si>
    <t>BFW93 TRANS.</t>
  </si>
  <si>
    <t>08679</t>
  </si>
  <si>
    <t>BFX38 TRANS.</t>
  </si>
  <si>
    <t>08275</t>
  </si>
  <si>
    <t>BFX48 TRANS.</t>
  </si>
  <si>
    <t>09060</t>
  </si>
  <si>
    <t>09059</t>
  </si>
  <si>
    <t>09647</t>
  </si>
  <si>
    <t>BFY76 TRANS.</t>
  </si>
  <si>
    <t>46143</t>
  </si>
  <si>
    <t>BGD812 TRANS.</t>
  </si>
  <si>
    <t>46142</t>
  </si>
  <si>
    <t>BGY787 TRANS.</t>
  </si>
  <si>
    <t>57512</t>
  </si>
  <si>
    <t>BLW75 TRANS</t>
  </si>
  <si>
    <t>10457</t>
  </si>
  <si>
    <t>BO416 TRANS TO220</t>
  </si>
  <si>
    <t>40072</t>
  </si>
  <si>
    <t>BPX38-2 FOTO TRANSISTOR</t>
  </si>
  <si>
    <t>00258</t>
  </si>
  <si>
    <t>BRY59 300 TRANS.</t>
  </si>
  <si>
    <t>01135</t>
  </si>
  <si>
    <t>BS108/01 TRANS.TO92</t>
  </si>
  <si>
    <t>13670</t>
  </si>
  <si>
    <t>BSN254A TRANS.TO92</t>
  </si>
  <si>
    <t>52359</t>
  </si>
  <si>
    <t>BSP254A TRANS.</t>
  </si>
  <si>
    <t>51602</t>
  </si>
  <si>
    <t>BSR50 TRANS TO92</t>
  </si>
  <si>
    <t>23840</t>
  </si>
  <si>
    <t>BSR52 TRANS.</t>
  </si>
  <si>
    <t>08502</t>
  </si>
  <si>
    <t>BSR62 TRANS.</t>
  </si>
  <si>
    <t>20191</t>
  </si>
  <si>
    <t>BSS110 TRANS.TO92</t>
  </si>
  <si>
    <t>35952</t>
  </si>
  <si>
    <t>BSS98 TRANS.</t>
  </si>
  <si>
    <t>19987</t>
  </si>
  <si>
    <t>BST72A TRANS.</t>
  </si>
  <si>
    <t>56666</t>
  </si>
  <si>
    <t>BSV12-S20 TRANS METALICO</t>
  </si>
  <si>
    <t>45848</t>
  </si>
  <si>
    <t>BSV81 TRANS.</t>
  </si>
  <si>
    <t>02991</t>
  </si>
  <si>
    <t>BSW68 TRANS.MET</t>
  </si>
  <si>
    <t>03194</t>
  </si>
  <si>
    <t>BSX20 TRANS.</t>
  </si>
  <si>
    <t>51652</t>
  </si>
  <si>
    <t>BTS432E2 TRANS TO220</t>
  </si>
  <si>
    <t>21574</t>
  </si>
  <si>
    <t>BTW69 200 TRANS.</t>
  </si>
  <si>
    <t>21573</t>
  </si>
  <si>
    <t>BTX1810 TRANS.</t>
  </si>
  <si>
    <t>21709</t>
  </si>
  <si>
    <t>21740</t>
  </si>
  <si>
    <t>BU1508AX TRANS.ISOLADO .</t>
  </si>
  <si>
    <t>23026</t>
  </si>
  <si>
    <t>BU1508DX TRANS.</t>
  </si>
  <si>
    <t>06974</t>
  </si>
  <si>
    <t>BU206 TRANS.</t>
  </si>
  <si>
    <t>20805</t>
  </si>
  <si>
    <t>BU2520DF (TT2076) TRANS</t>
  </si>
  <si>
    <t>16955</t>
  </si>
  <si>
    <t>BU2520DF TRANS.</t>
  </si>
  <si>
    <t>16834</t>
  </si>
  <si>
    <t>BU2525AX TRANS.</t>
  </si>
  <si>
    <t>16835</t>
  </si>
  <si>
    <t>BU2525DF TRANS.</t>
  </si>
  <si>
    <t>03939</t>
  </si>
  <si>
    <t>BU2527AF TRANS.</t>
  </si>
  <si>
    <t>16829</t>
  </si>
  <si>
    <t>BU2527AX TRANS.</t>
  </si>
  <si>
    <t>16831</t>
  </si>
  <si>
    <t>BU2527DF TRANS.</t>
  </si>
  <si>
    <t>16958</t>
  </si>
  <si>
    <t>BU2532AL TRANS.</t>
  </si>
  <si>
    <t>20844</t>
  </si>
  <si>
    <t>BU2708AF TRANS.</t>
  </si>
  <si>
    <t>15249</t>
  </si>
  <si>
    <t>BU407 TRANS.</t>
  </si>
  <si>
    <t>41645</t>
  </si>
  <si>
    <t>09898</t>
  </si>
  <si>
    <t>BU508DF TRANS.ISOLADO</t>
  </si>
  <si>
    <t>45459</t>
  </si>
  <si>
    <t>BU808DFX TRANS</t>
  </si>
  <si>
    <t>16782</t>
  </si>
  <si>
    <t>BU926 TRANS.</t>
  </si>
  <si>
    <t>59111</t>
  </si>
  <si>
    <t>BU931P TRANS.</t>
  </si>
  <si>
    <t>16836</t>
  </si>
  <si>
    <t>BUK444-800A TRANS.ISOLADO</t>
  </si>
  <si>
    <t>17182</t>
  </si>
  <si>
    <t>BUK444-800B TRANS.ISOLADO</t>
  </si>
  <si>
    <t>13912</t>
  </si>
  <si>
    <t>BUK455-60A TRANS.</t>
  </si>
  <si>
    <t>16420</t>
  </si>
  <si>
    <t>BUK456-60B TRANS.</t>
  </si>
  <si>
    <t>51204</t>
  </si>
  <si>
    <t>BUL128A TRANS</t>
  </si>
  <si>
    <t>29761</t>
  </si>
  <si>
    <t>BULK128D-B TRANS.</t>
  </si>
  <si>
    <t>17642</t>
  </si>
  <si>
    <t>BUT11A TRANS.</t>
  </si>
  <si>
    <t>08982</t>
  </si>
  <si>
    <t>BUW42A TRANS.</t>
  </si>
  <si>
    <t>00709</t>
  </si>
  <si>
    <t>BUX84 TRANS.</t>
  </si>
  <si>
    <t>09435</t>
  </si>
  <si>
    <t>BUX85A TRANS</t>
  </si>
  <si>
    <t>02384</t>
  </si>
  <si>
    <t>BUX98A TRANS.</t>
  </si>
  <si>
    <t>35934</t>
  </si>
  <si>
    <t>BUZ21 TRANS.</t>
  </si>
  <si>
    <t>14482</t>
  </si>
  <si>
    <t>BUZ331 TRANS.</t>
  </si>
  <si>
    <t>16806</t>
  </si>
  <si>
    <t>BUZ341 TRANS</t>
  </si>
  <si>
    <t>17241</t>
  </si>
  <si>
    <t>BUZ71A TRANS</t>
  </si>
  <si>
    <t>06701</t>
  </si>
  <si>
    <t>BUZ72A TRANS.</t>
  </si>
  <si>
    <t>08343</t>
  </si>
  <si>
    <t>BUZ74A TRANS.</t>
  </si>
  <si>
    <t>19872</t>
  </si>
  <si>
    <t>BUZ77A / BUZ80A TRANS.</t>
  </si>
  <si>
    <t>08257</t>
  </si>
  <si>
    <t>BUZ84A TRANS</t>
  </si>
  <si>
    <t>07768</t>
  </si>
  <si>
    <t>C0095CE TRANS.</t>
  </si>
  <si>
    <t>08678</t>
  </si>
  <si>
    <t>C106A TRANS.</t>
  </si>
  <si>
    <t>19320</t>
  </si>
  <si>
    <t>C122 TRANS.</t>
  </si>
  <si>
    <t>19317</t>
  </si>
  <si>
    <t>C122F1 TRANS.</t>
  </si>
  <si>
    <t>42538</t>
  </si>
  <si>
    <t>C44H10 TRANS</t>
  </si>
  <si>
    <t>57836</t>
  </si>
  <si>
    <t>CEF02N6A TRANS. TO220</t>
  </si>
  <si>
    <t>CET</t>
  </si>
  <si>
    <t>38768</t>
  </si>
  <si>
    <t>CEF05N65 TRANS. ISOLADO TO220</t>
  </si>
  <si>
    <t>20053</t>
  </si>
  <si>
    <t>CIT8050 TRANS.</t>
  </si>
  <si>
    <t>05143</t>
  </si>
  <si>
    <t>D45E2 TRANS.</t>
  </si>
  <si>
    <t>GE</t>
  </si>
  <si>
    <t>16123</t>
  </si>
  <si>
    <t>D45H11 TRANS.</t>
  </si>
  <si>
    <t>19897</t>
  </si>
  <si>
    <t>D45H2A TRANS.</t>
  </si>
  <si>
    <t>12202</t>
  </si>
  <si>
    <t>DP804C TRANS</t>
  </si>
  <si>
    <t>11530</t>
  </si>
  <si>
    <t>DSEI30-06A TRANS</t>
  </si>
  <si>
    <t>54150</t>
  </si>
  <si>
    <t>DTA114ESA SC72 TRANS</t>
  </si>
  <si>
    <t>00871</t>
  </si>
  <si>
    <t>DTC114ESA TRANS</t>
  </si>
  <si>
    <t>11245</t>
  </si>
  <si>
    <t>E312 TRANS.</t>
  </si>
  <si>
    <t>12616</t>
  </si>
  <si>
    <t>EZ1084CT TRANS.</t>
  </si>
  <si>
    <t>30624</t>
  </si>
  <si>
    <t>FCPF16N60 TRANS</t>
  </si>
  <si>
    <t>59169</t>
  </si>
  <si>
    <t>FDA24N40F TRANS</t>
  </si>
  <si>
    <t>59167</t>
  </si>
  <si>
    <t>FDH27N50 TRANS.</t>
  </si>
  <si>
    <t>11541</t>
  </si>
  <si>
    <t>FDP61N20 TRANS</t>
  </si>
  <si>
    <t>39306</t>
  </si>
  <si>
    <t>FDP7N50 TRANS. TO220</t>
  </si>
  <si>
    <t>36241</t>
  </si>
  <si>
    <t>FDPF10N60NZ TRANS.</t>
  </si>
  <si>
    <t>56778</t>
  </si>
  <si>
    <t>FGH40N60UFD TRANS.</t>
  </si>
  <si>
    <t>40984</t>
  </si>
  <si>
    <t>FJE3303H1TU TRANS</t>
  </si>
  <si>
    <t>41179</t>
  </si>
  <si>
    <t>FJE5304DTU TRANS.</t>
  </si>
  <si>
    <t>45550</t>
  </si>
  <si>
    <t>FJL4215-0 TRANS</t>
  </si>
  <si>
    <t>27495</t>
  </si>
  <si>
    <t>FJL42150TU TRANS TO-264</t>
  </si>
  <si>
    <t>41208</t>
  </si>
  <si>
    <t>FJP5304D TRANS.TO220</t>
  </si>
  <si>
    <t>44718</t>
  </si>
  <si>
    <t>FJP5304DTU TRANS.TO220</t>
  </si>
  <si>
    <t>24158</t>
  </si>
  <si>
    <t>FLC103MB TRANS.GAAS FET</t>
  </si>
  <si>
    <t>24157</t>
  </si>
  <si>
    <t>FLL351ME TRANS.GAAS FET</t>
  </si>
  <si>
    <t>23652</t>
  </si>
  <si>
    <t>FQ235A TRANS</t>
  </si>
  <si>
    <t>10443</t>
  </si>
  <si>
    <t>FQI3N25 TRANS TO262</t>
  </si>
  <si>
    <t>10458</t>
  </si>
  <si>
    <t>FQI4N25 TRANS TO262</t>
  </si>
  <si>
    <t>07503</t>
  </si>
  <si>
    <t>FQP11N40C TRANS</t>
  </si>
  <si>
    <t>38968</t>
  </si>
  <si>
    <t>FQP32N20C TRANS. TO220</t>
  </si>
  <si>
    <t>44447</t>
  </si>
  <si>
    <t>FQP3N25 TRANS.</t>
  </si>
  <si>
    <t>42058</t>
  </si>
  <si>
    <t>FQP47P06 TRANS.</t>
  </si>
  <si>
    <t>57263</t>
  </si>
  <si>
    <t>FQP50N06 TRANS</t>
  </si>
  <si>
    <t>07924</t>
  </si>
  <si>
    <t>FQP50N06L TRANS</t>
  </si>
  <si>
    <t>49346</t>
  </si>
  <si>
    <t>FQP5N50 TRANS.</t>
  </si>
  <si>
    <t>40941</t>
  </si>
  <si>
    <t>FQP5N60C TRANS</t>
  </si>
  <si>
    <t>46701</t>
  </si>
  <si>
    <t>FQP65N06 TRANS</t>
  </si>
  <si>
    <t>50015</t>
  </si>
  <si>
    <t>FQP70N06 TRANS</t>
  </si>
  <si>
    <t>58279</t>
  </si>
  <si>
    <t>FQPF13N50CF TRANS</t>
  </si>
  <si>
    <t>54207</t>
  </si>
  <si>
    <t>FQPF6N60C TRANS</t>
  </si>
  <si>
    <t>57305</t>
  </si>
  <si>
    <t>FQU2N60C TRANS.</t>
  </si>
  <si>
    <t>40267</t>
  </si>
  <si>
    <t>FS6S1565RB TRANS</t>
  </si>
  <si>
    <t>20700</t>
  </si>
  <si>
    <t>FSX51LG/0001 TRANS</t>
  </si>
  <si>
    <t>19383</t>
  </si>
  <si>
    <t>HA8050D TRANS.TO92</t>
  </si>
  <si>
    <t>47456</t>
  </si>
  <si>
    <t>HFBR1523 TRANSCEPTOR</t>
  </si>
  <si>
    <t>04292</t>
  </si>
  <si>
    <t>HGTG10N120BND TRANS</t>
  </si>
  <si>
    <t>44733</t>
  </si>
  <si>
    <t>HLB123D TRANS</t>
  </si>
  <si>
    <t>60637</t>
  </si>
  <si>
    <t>HLB123D-B2 TRANS</t>
  </si>
  <si>
    <t>41434</t>
  </si>
  <si>
    <t>HLB123D-B3 TRANS</t>
  </si>
  <si>
    <t>41435</t>
  </si>
  <si>
    <t>HLB123ST-B3 TRANS</t>
  </si>
  <si>
    <t>10338</t>
  </si>
  <si>
    <t>HLB125E TRANS.</t>
  </si>
  <si>
    <t>09273</t>
  </si>
  <si>
    <t>HUF75229P3 TRANS TO220</t>
  </si>
  <si>
    <t>21112</t>
  </si>
  <si>
    <t>HV82 TRANS.</t>
  </si>
  <si>
    <t>57826</t>
  </si>
  <si>
    <t>HXTR-6104 TRANS.</t>
  </si>
  <si>
    <t>09902</t>
  </si>
  <si>
    <t>ICTE15 / 1,5KE15 SUP.TRANSIENTE</t>
  </si>
  <si>
    <t>11597</t>
  </si>
  <si>
    <t>ICTE22 / 1,5KE22 SUP.TRANSIENTE</t>
  </si>
  <si>
    <t>44197</t>
  </si>
  <si>
    <t>ICTE36 / 1,5KE36A SUP.TRANSIENTE</t>
  </si>
  <si>
    <t>27419</t>
  </si>
  <si>
    <t>IHW30T90T TRANS.</t>
  </si>
  <si>
    <t>56774</t>
  </si>
  <si>
    <t>IKP20N60T TRANS. TO220</t>
  </si>
  <si>
    <t>14359</t>
  </si>
  <si>
    <t>IL11779 TRANS.MET.</t>
  </si>
  <si>
    <t>38750</t>
  </si>
  <si>
    <t>IPA60R165CP TRANSISTOR ISOLADO TO220</t>
  </si>
  <si>
    <t>45391</t>
  </si>
  <si>
    <t>IPP023N04NG TRANS.</t>
  </si>
  <si>
    <t>38723</t>
  </si>
  <si>
    <t>IPP034NE7N3 TRANS. TO220</t>
  </si>
  <si>
    <t>60802</t>
  </si>
  <si>
    <t>IPP200N15N3 TRANS.</t>
  </si>
  <si>
    <t>57307</t>
  </si>
  <si>
    <t>IPS031 TRANS.</t>
  </si>
  <si>
    <t>49968</t>
  </si>
  <si>
    <t>IRF1607 TRANS</t>
  </si>
  <si>
    <t>60803</t>
  </si>
  <si>
    <t>IRF3415 TRANS.</t>
  </si>
  <si>
    <t>44085</t>
  </si>
  <si>
    <t>IRF3710 / 94-2355PBF TRANS.</t>
  </si>
  <si>
    <t>38666</t>
  </si>
  <si>
    <t>IRF530 TRANS</t>
  </si>
  <si>
    <t>27878</t>
  </si>
  <si>
    <t>IRF530N TRANS</t>
  </si>
  <si>
    <t>22574</t>
  </si>
  <si>
    <t>IRF540NPBF TRANS</t>
  </si>
  <si>
    <t>52341</t>
  </si>
  <si>
    <t>IRF620 TRANS</t>
  </si>
  <si>
    <t>19251</t>
  </si>
  <si>
    <t>08004</t>
  </si>
  <si>
    <t>IRF620/SPM620 TRANS.</t>
  </si>
  <si>
    <t>41594</t>
  </si>
  <si>
    <t>IRF6218 TRANS</t>
  </si>
  <si>
    <t>51798</t>
  </si>
  <si>
    <t>IRF630 TRANS.</t>
  </si>
  <si>
    <t>51796</t>
  </si>
  <si>
    <t>51797</t>
  </si>
  <si>
    <t>IRF630B TRANS.</t>
  </si>
  <si>
    <t>15246</t>
  </si>
  <si>
    <t>IRF630BTSTU TRANS</t>
  </si>
  <si>
    <t>20678</t>
  </si>
  <si>
    <t>IRF634B TRANS.</t>
  </si>
  <si>
    <t>33510</t>
  </si>
  <si>
    <t>IRF640 TRANS</t>
  </si>
  <si>
    <t>23970</t>
  </si>
  <si>
    <t>IRF831 TRANS.</t>
  </si>
  <si>
    <t>49784</t>
  </si>
  <si>
    <t>IRF9541 TRANS</t>
  </si>
  <si>
    <t>44639</t>
  </si>
  <si>
    <t>IRF9640 TRANS.</t>
  </si>
  <si>
    <t>18578</t>
  </si>
  <si>
    <t>07986</t>
  </si>
  <si>
    <t>IRF9Z24NPBF TRANS</t>
  </si>
  <si>
    <t>49964</t>
  </si>
  <si>
    <t>IRF9Z34NPBF TRANS</t>
  </si>
  <si>
    <t>11568</t>
  </si>
  <si>
    <t>IRFB17N50L TRANS</t>
  </si>
  <si>
    <t>56775</t>
  </si>
  <si>
    <t>IRFB260NPBF TRANS. TO220</t>
  </si>
  <si>
    <t>49836</t>
  </si>
  <si>
    <t>IRFB3006PBF TRANS</t>
  </si>
  <si>
    <t>46092</t>
  </si>
  <si>
    <t>IRFB3306 TRANS</t>
  </si>
  <si>
    <t>48439</t>
  </si>
  <si>
    <t>IRFB3806 TRANS.</t>
  </si>
  <si>
    <t>54796</t>
  </si>
  <si>
    <t>IRFB38N20D TRANS.</t>
  </si>
  <si>
    <t>22361</t>
  </si>
  <si>
    <t>IRFBE20 TRANS.</t>
  </si>
  <si>
    <t>37746</t>
  </si>
  <si>
    <t>IRFBE30 TRANS.</t>
  </si>
  <si>
    <t>33791</t>
  </si>
  <si>
    <t>IRFBE30PBF TRANS</t>
  </si>
  <si>
    <t>27111</t>
  </si>
  <si>
    <t>IRFBG20 TRANS</t>
  </si>
  <si>
    <t>57241</t>
  </si>
  <si>
    <t>IRFD014 TRANS.</t>
  </si>
  <si>
    <t>00430</t>
  </si>
  <si>
    <t>IRFD110 TRANS</t>
  </si>
  <si>
    <t>47856</t>
  </si>
  <si>
    <t>IRFD210 TRANS</t>
  </si>
  <si>
    <t>35931</t>
  </si>
  <si>
    <t>IRFD9120 TRANS.</t>
  </si>
  <si>
    <t>04245</t>
  </si>
  <si>
    <t>10467</t>
  </si>
  <si>
    <t>IRFI9530G TRANS.ISOLADO</t>
  </si>
  <si>
    <t>16963</t>
  </si>
  <si>
    <t>IRFIBE20G TRANS.ISOLADO</t>
  </si>
  <si>
    <t>27091</t>
  </si>
  <si>
    <t>IRFK2D 250 TRANS</t>
  </si>
  <si>
    <t>07992</t>
  </si>
  <si>
    <t>IRFP054NPBF TRANS</t>
  </si>
  <si>
    <t>10526</t>
  </si>
  <si>
    <t>IRFP240 TRANS.</t>
  </si>
  <si>
    <t>09799</t>
  </si>
  <si>
    <t>IRFP254A TRANS.</t>
  </si>
  <si>
    <t>13465</t>
  </si>
  <si>
    <t>IRFP260NPBF TRANS.</t>
  </si>
  <si>
    <t>18998</t>
  </si>
  <si>
    <t>IRFP264 TRANS.</t>
  </si>
  <si>
    <t>49969</t>
  </si>
  <si>
    <t>IRFP2907 TRANS.</t>
  </si>
  <si>
    <t>09466</t>
  </si>
  <si>
    <t>IRFP340 TRANS.</t>
  </si>
  <si>
    <t>46714</t>
  </si>
  <si>
    <t>IRFP450 TRANS.</t>
  </si>
  <si>
    <t>49740</t>
  </si>
  <si>
    <t>IRFP460A TRANS. TO247</t>
  </si>
  <si>
    <t>31683</t>
  </si>
  <si>
    <t>IRFP90N20 TRANS</t>
  </si>
  <si>
    <t>38958</t>
  </si>
  <si>
    <t>IRFP90N20D TRANS</t>
  </si>
  <si>
    <t>10039</t>
  </si>
  <si>
    <t>IRFP9240 TRANS.</t>
  </si>
  <si>
    <t>59017</t>
  </si>
  <si>
    <t>IRFPG30PBF TRANS.</t>
  </si>
  <si>
    <t>10111</t>
  </si>
  <si>
    <t>IRFR014 TRANS.</t>
  </si>
  <si>
    <t>27559</t>
  </si>
  <si>
    <t>IRFZ14PBF TRANS</t>
  </si>
  <si>
    <t>06128</t>
  </si>
  <si>
    <t>IRG4BC10SD TRANS.</t>
  </si>
  <si>
    <t>40444</t>
  </si>
  <si>
    <t>IRG4BC30UD TRANS</t>
  </si>
  <si>
    <t>56799</t>
  </si>
  <si>
    <t>IRG4PC40WPBF TRANS. TO247</t>
  </si>
  <si>
    <t>56853</t>
  </si>
  <si>
    <t>IRG4PC50D TRANS.</t>
  </si>
  <si>
    <t>58205</t>
  </si>
  <si>
    <t>IRG4PC50UD DIODO</t>
  </si>
  <si>
    <t>58498</t>
  </si>
  <si>
    <t>IRG4PC50UPBF TRANS.</t>
  </si>
  <si>
    <t>07549</t>
  </si>
  <si>
    <t>IRG4PF50WPBF TRANS</t>
  </si>
  <si>
    <t>27416</t>
  </si>
  <si>
    <t>IRG7PH30K10DPBF TRANS</t>
  </si>
  <si>
    <t>43771</t>
  </si>
  <si>
    <t>IRGB10B60KD TRANS</t>
  </si>
  <si>
    <t>56848</t>
  </si>
  <si>
    <t>IRGP4063DPBF TRANS</t>
  </si>
  <si>
    <t>35464</t>
  </si>
  <si>
    <t>IRGP4069PBF TRANS.</t>
  </si>
  <si>
    <t>13464</t>
  </si>
  <si>
    <t>IRGPC40U DIODO</t>
  </si>
  <si>
    <t>01232</t>
  </si>
  <si>
    <t>IRL3705 TRANS</t>
  </si>
  <si>
    <t>43886</t>
  </si>
  <si>
    <t>IRLZ24NPBF TRANS.</t>
  </si>
  <si>
    <t>27418</t>
  </si>
  <si>
    <t>IXFH26N50 TRANS.</t>
  </si>
  <si>
    <t>12502</t>
  </si>
  <si>
    <t>IXFK36N60 TRANS.</t>
  </si>
  <si>
    <t>11512</t>
  </si>
  <si>
    <t>IXFK44N50 TRANS</t>
  </si>
  <si>
    <t>59558</t>
  </si>
  <si>
    <t>IXFP3N120 TRANS</t>
  </si>
  <si>
    <t>14943</t>
  </si>
  <si>
    <t>IY11200 TRANS.</t>
  </si>
  <si>
    <t>58895</t>
  </si>
  <si>
    <t>J310 TRANS.</t>
  </si>
  <si>
    <t>52652</t>
  </si>
  <si>
    <t>K6A60D TRANS</t>
  </si>
  <si>
    <t>41394</t>
  </si>
  <si>
    <t>KA1266 TRANS</t>
  </si>
  <si>
    <t>59674</t>
  </si>
  <si>
    <t>KA1M0565R TRANS</t>
  </si>
  <si>
    <t>03512</t>
  </si>
  <si>
    <t>KA5H02659RN TRANS</t>
  </si>
  <si>
    <t>59565</t>
  </si>
  <si>
    <t>KA5M0365R TRANS</t>
  </si>
  <si>
    <t>56867</t>
  </si>
  <si>
    <t>KA7808 TRANS. TO220</t>
  </si>
  <si>
    <t>41847</t>
  </si>
  <si>
    <t>KDS120E TRANS.</t>
  </si>
  <si>
    <t>51163</t>
  </si>
  <si>
    <t>KF13N50P TRANS.</t>
  </si>
  <si>
    <t>57214</t>
  </si>
  <si>
    <t>KHB9D0N50PI-U TRANS.</t>
  </si>
  <si>
    <t>48626</t>
  </si>
  <si>
    <t>KIA78R12PI TRANS.</t>
  </si>
  <si>
    <t>47074</t>
  </si>
  <si>
    <t>KSB596YTU TRANS.</t>
  </si>
  <si>
    <t>23966</t>
  </si>
  <si>
    <t>KSC1815YTA TRANS.</t>
  </si>
  <si>
    <t>43350</t>
  </si>
  <si>
    <t>KSC5504DT TRANS</t>
  </si>
  <si>
    <t>42627</t>
  </si>
  <si>
    <t>KSD2058Y TRANS.</t>
  </si>
  <si>
    <t>42625</t>
  </si>
  <si>
    <t>10517</t>
  </si>
  <si>
    <t>KSP10 TRANS.TO92</t>
  </si>
  <si>
    <t>57090</t>
  </si>
  <si>
    <t>KSP10BU TRANS</t>
  </si>
  <si>
    <t>07092</t>
  </si>
  <si>
    <t>KSR1004TA TRANS.TO92</t>
  </si>
  <si>
    <t>10574</t>
  </si>
  <si>
    <t>KSR2004 TRANS.</t>
  </si>
  <si>
    <t>06726</t>
  </si>
  <si>
    <t>KTA1266 TRANS.</t>
  </si>
  <si>
    <t>41807</t>
  </si>
  <si>
    <t>KTA1275 TRANS.</t>
  </si>
  <si>
    <t>08478</t>
  </si>
  <si>
    <t>KTC3198BL TRANS.</t>
  </si>
  <si>
    <t>41809</t>
  </si>
  <si>
    <t>KTC3199GR-AT TRANS.</t>
  </si>
  <si>
    <t>15158</t>
  </si>
  <si>
    <t>L149V TRANS.</t>
  </si>
  <si>
    <t>52455</t>
  </si>
  <si>
    <t>L14F1 TRANS.</t>
  </si>
  <si>
    <t>57771</t>
  </si>
  <si>
    <t>L165 TRANS TO220</t>
  </si>
  <si>
    <t>59667</t>
  </si>
  <si>
    <t>L4940V5 TRANS.</t>
  </si>
  <si>
    <t>03368</t>
  </si>
  <si>
    <t>L4947 TRANS.</t>
  </si>
  <si>
    <t>49644</t>
  </si>
  <si>
    <t>L4950TA TRANS.</t>
  </si>
  <si>
    <t>42972</t>
  </si>
  <si>
    <t>L9140 TRANS.</t>
  </si>
  <si>
    <t>07111</t>
  </si>
  <si>
    <t>LA7685J TRANS</t>
  </si>
  <si>
    <t>20135</t>
  </si>
  <si>
    <t>LA7833 TRANS</t>
  </si>
  <si>
    <t>20897</t>
  </si>
  <si>
    <t>LCP180S1D TRANS</t>
  </si>
  <si>
    <t>10969</t>
  </si>
  <si>
    <t>LM1468T TRANS.MET</t>
  </si>
  <si>
    <t>22915</t>
  </si>
  <si>
    <t>LM236AH TRANS.MET</t>
  </si>
  <si>
    <t>20785</t>
  </si>
  <si>
    <t>LM2406T TRANS.</t>
  </si>
  <si>
    <t>06048</t>
  </si>
  <si>
    <t>LM2439T TRANS.</t>
  </si>
  <si>
    <t>06050</t>
  </si>
  <si>
    <t>LM2469TA TRANS.</t>
  </si>
  <si>
    <t>15044</t>
  </si>
  <si>
    <t>LM2470TA TRANS.</t>
  </si>
  <si>
    <t>27629</t>
  </si>
  <si>
    <t>LM2476TB TRANS</t>
  </si>
  <si>
    <t>54248</t>
  </si>
  <si>
    <t>LM2575D ADJ TRANS TO263</t>
  </si>
  <si>
    <t>27744</t>
  </si>
  <si>
    <t>LM2595T ADJ TRANS TO220</t>
  </si>
  <si>
    <t>27743</t>
  </si>
  <si>
    <t>LM2678T ADJ TRANS</t>
  </si>
  <si>
    <t>05231</t>
  </si>
  <si>
    <t>LM2936Z 5.0V TRANS.</t>
  </si>
  <si>
    <t>53109</t>
  </si>
  <si>
    <t>LM317T TRANS.</t>
  </si>
  <si>
    <t>22215</t>
  </si>
  <si>
    <t>LM320T 5.0P+ TRANS.</t>
  </si>
  <si>
    <t>01312</t>
  </si>
  <si>
    <t>LM337K TRANS.</t>
  </si>
  <si>
    <t>09864</t>
  </si>
  <si>
    <t>LM4765T TRANS.</t>
  </si>
  <si>
    <t>53110</t>
  </si>
  <si>
    <t>LM7815CV TRANS.</t>
  </si>
  <si>
    <t>53965</t>
  </si>
  <si>
    <t>LP38501TS-ADJ TRANS</t>
  </si>
  <si>
    <t>20848</t>
  </si>
  <si>
    <t>LT1009CLP TRANS.TO92</t>
  </si>
  <si>
    <t>10379</t>
  </si>
  <si>
    <t>LT1085CT TRANS T0220</t>
  </si>
  <si>
    <t>15109</t>
  </si>
  <si>
    <t>LT1085CT TRANS.</t>
  </si>
  <si>
    <t>19402</t>
  </si>
  <si>
    <t>LT1185CT TRANS</t>
  </si>
  <si>
    <t>39596</t>
  </si>
  <si>
    <t>LTO 50FR0220-JTE TRANS</t>
  </si>
  <si>
    <t>05272</t>
  </si>
  <si>
    <t>LX8383A TRANS</t>
  </si>
  <si>
    <t>08190</t>
  </si>
  <si>
    <t>MAC224 8 TRANS</t>
  </si>
  <si>
    <t>13470</t>
  </si>
  <si>
    <t>MAC224-10 TRANS.</t>
  </si>
  <si>
    <t>52042</t>
  </si>
  <si>
    <t>MAC97A6 TRANS. TO92</t>
  </si>
  <si>
    <t>17176</t>
  </si>
  <si>
    <t>MAR1 TRANS.</t>
  </si>
  <si>
    <t>23401</t>
  </si>
  <si>
    <t>MAR8 TRANS.</t>
  </si>
  <si>
    <t>21654</t>
  </si>
  <si>
    <t>MC33064P5 TRANS.TO92</t>
  </si>
  <si>
    <t>17398</t>
  </si>
  <si>
    <t>MC33164P TRANS.TO92</t>
  </si>
  <si>
    <t>59715</t>
  </si>
  <si>
    <t>MCP101-475DI TRANS.</t>
  </si>
  <si>
    <t>41733</t>
  </si>
  <si>
    <t>MCR218-6FP TRANS. TO220F</t>
  </si>
  <si>
    <t>52977</t>
  </si>
  <si>
    <t>MDF11N65B TRANS</t>
  </si>
  <si>
    <t>52493</t>
  </si>
  <si>
    <t>MDF11N65BTH TRANS</t>
  </si>
  <si>
    <t>39553</t>
  </si>
  <si>
    <t>MDF4N60D TRANS.TO220</t>
  </si>
  <si>
    <t>09553</t>
  </si>
  <si>
    <t>MDS20 TRANS.</t>
  </si>
  <si>
    <t>08944</t>
  </si>
  <si>
    <t>ME0404-1 TRANS.</t>
  </si>
  <si>
    <t>36002</t>
  </si>
  <si>
    <t>MFE521 TRANS.</t>
  </si>
  <si>
    <t>17306</t>
  </si>
  <si>
    <t>MIC39301-2,5BT TRANS.TO220</t>
  </si>
  <si>
    <t>06976</t>
  </si>
  <si>
    <t>MJ1000 TRANS.</t>
  </si>
  <si>
    <t>08121</t>
  </si>
  <si>
    <t>MJ11016 TRANS.</t>
  </si>
  <si>
    <t>03403</t>
  </si>
  <si>
    <t>MJ11022 TRANS.MET</t>
  </si>
  <si>
    <t>05240</t>
  </si>
  <si>
    <t>MJ11028 TRANS</t>
  </si>
  <si>
    <t>20350</t>
  </si>
  <si>
    <t>MJ13005 / CDL13305 TRANS.TO220</t>
  </si>
  <si>
    <t>02538</t>
  </si>
  <si>
    <t>MJ13007 / CDL13007 TRANS</t>
  </si>
  <si>
    <t>38821</t>
  </si>
  <si>
    <t>MJ15003G TRANS. TO3</t>
  </si>
  <si>
    <t>44161</t>
  </si>
  <si>
    <t>MJ16018 TRANS</t>
  </si>
  <si>
    <t>22865</t>
  </si>
  <si>
    <t>MJ21193 TRANS.</t>
  </si>
  <si>
    <t>03398</t>
  </si>
  <si>
    <t>MJ4035 TRANS.MET</t>
  </si>
  <si>
    <t>14806</t>
  </si>
  <si>
    <t>MJ6503 TRANS.</t>
  </si>
  <si>
    <t>42316</t>
  </si>
  <si>
    <t>MJE13002B1H TRANS</t>
  </si>
  <si>
    <t>JUNWELL</t>
  </si>
  <si>
    <t>52861</t>
  </si>
  <si>
    <t>MJE13003 TRANS.TO126</t>
  </si>
  <si>
    <t>49345</t>
  </si>
  <si>
    <t>MJE13004D TRANS.</t>
  </si>
  <si>
    <t>51162</t>
  </si>
  <si>
    <t>MJE13005D TRANS.</t>
  </si>
  <si>
    <t>47073</t>
  </si>
  <si>
    <t>MJE13007F TRANS</t>
  </si>
  <si>
    <t>16103</t>
  </si>
  <si>
    <t>MJE1349/SJE1349 TRANS.TO220</t>
  </si>
  <si>
    <t>12920</t>
  </si>
  <si>
    <t>MJE15028 TRANS.TO220</t>
  </si>
  <si>
    <t>11156</t>
  </si>
  <si>
    <t>MJE15029 TRANS.TO220</t>
  </si>
  <si>
    <t>11181</t>
  </si>
  <si>
    <t>MJE15030 TRANS.TO220</t>
  </si>
  <si>
    <t>49958</t>
  </si>
  <si>
    <t>MJE15035G TRANS.</t>
  </si>
  <si>
    <t>13637</t>
  </si>
  <si>
    <t>MJE170 TRANS.</t>
  </si>
  <si>
    <t>41813</t>
  </si>
  <si>
    <t>MJE180 TRANS.</t>
  </si>
  <si>
    <t>14613</t>
  </si>
  <si>
    <t>MJE2955 TRANS.</t>
  </si>
  <si>
    <t>06859</t>
  </si>
  <si>
    <t>02730</t>
  </si>
  <si>
    <t>MJE2955T TRANS.</t>
  </si>
  <si>
    <t>24479</t>
  </si>
  <si>
    <t>MJE2955T TRANS.TO220 VERDE</t>
  </si>
  <si>
    <t>07225</t>
  </si>
  <si>
    <t>MJE3055T TRANS.</t>
  </si>
  <si>
    <t>13638</t>
  </si>
  <si>
    <t>MJE3440 TRANS.</t>
  </si>
  <si>
    <t>13636</t>
  </si>
  <si>
    <t>MJE712 TRANS.</t>
  </si>
  <si>
    <t>10043</t>
  </si>
  <si>
    <t>MJL21193 TRANS</t>
  </si>
  <si>
    <t>54892</t>
  </si>
  <si>
    <t>MP4102 TRANS.</t>
  </si>
  <si>
    <t>09956</t>
  </si>
  <si>
    <t>MPF102 TRANS.</t>
  </si>
  <si>
    <t>20853</t>
  </si>
  <si>
    <t>MPS2222A TRANS</t>
  </si>
  <si>
    <t>08905</t>
  </si>
  <si>
    <t>MPS8550-1M TRANS.</t>
  </si>
  <si>
    <t>41381</t>
  </si>
  <si>
    <t>MPSA10 TRANS</t>
  </si>
  <si>
    <t>02975</t>
  </si>
  <si>
    <t>MPSA20 TRANS.</t>
  </si>
  <si>
    <t>20688</t>
  </si>
  <si>
    <t>MPSA43 TRANS.TO92</t>
  </si>
  <si>
    <t>49487</t>
  </si>
  <si>
    <t>54438</t>
  </si>
  <si>
    <t>49488</t>
  </si>
  <si>
    <t>09907</t>
  </si>
  <si>
    <t>MPSA43R TRANS.</t>
  </si>
  <si>
    <t>26417</t>
  </si>
  <si>
    <t>MPSA44 TRANS.</t>
  </si>
  <si>
    <t>38751</t>
  </si>
  <si>
    <t>MPSA44TA (KSP44TA) TO92</t>
  </si>
  <si>
    <t>13084</t>
  </si>
  <si>
    <t>MPSA55 TRANS.TO92</t>
  </si>
  <si>
    <t>18020</t>
  </si>
  <si>
    <t>MPSA92 / KSP92 TRANS.</t>
  </si>
  <si>
    <t>12974</t>
  </si>
  <si>
    <t>44976</t>
  </si>
  <si>
    <t>MPSA92 TRANS</t>
  </si>
  <si>
    <t>03011</t>
  </si>
  <si>
    <t>MPSA92 TRANS.</t>
  </si>
  <si>
    <t>23399</t>
  </si>
  <si>
    <t>MPSA92 TRANS.TO92</t>
  </si>
  <si>
    <t>41382</t>
  </si>
  <si>
    <t>43457</t>
  </si>
  <si>
    <t>MPSA92ATA (KSP92ATA) TRANS.</t>
  </si>
  <si>
    <t>08641</t>
  </si>
  <si>
    <t>MPSA92RA TRANS</t>
  </si>
  <si>
    <t>14202</t>
  </si>
  <si>
    <t>MPSA93 TRANS.</t>
  </si>
  <si>
    <t>09066</t>
  </si>
  <si>
    <t>MPSA93 TRANS.TO92</t>
  </si>
  <si>
    <t>53042</t>
  </si>
  <si>
    <t>MPSH10 TRANS. TO92</t>
  </si>
  <si>
    <t>09950</t>
  </si>
  <si>
    <t>MPSH17 TRANS</t>
  </si>
  <si>
    <t>03423</t>
  </si>
  <si>
    <t>MPSL01 TRANS.</t>
  </si>
  <si>
    <t>07397</t>
  </si>
  <si>
    <t>MRF1946A TRANS.RF</t>
  </si>
  <si>
    <t>19321</t>
  </si>
  <si>
    <t>MRF531 TRANS.RF</t>
  </si>
  <si>
    <t>41644</t>
  </si>
  <si>
    <t>MRF553 TRANS</t>
  </si>
  <si>
    <t>58920</t>
  </si>
  <si>
    <t>MRF555 TRANS.RADIO FREQ.</t>
  </si>
  <si>
    <t>45042</t>
  </si>
  <si>
    <t>MRF5S9101MBR1 TRANS.</t>
  </si>
  <si>
    <t>22868</t>
  </si>
  <si>
    <t>MS1336 TRANS.</t>
  </si>
  <si>
    <t>16430</t>
  </si>
  <si>
    <t>MTD2005B TRANS</t>
  </si>
  <si>
    <t>24147</t>
  </si>
  <si>
    <t>MTP10N03L TRANS.</t>
  </si>
  <si>
    <t>58197</t>
  </si>
  <si>
    <t>MTP1N60E DIODO</t>
  </si>
  <si>
    <t>23929</t>
  </si>
  <si>
    <t>MTP20N20E TRANS.</t>
  </si>
  <si>
    <t>28053</t>
  </si>
  <si>
    <t>MTP2P50E TRANS.TO220</t>
  </si>
  <si>
    <t>45716</t>
  </si>
  <si>
    <t>MTP3055 TRANS.</t>
  </si>
  <si>
    <t>03434</t>
  </si>
  <si>
    <t>MTP3055V TRANS.</t>
  </si>
  <si>
    <t>12014</t>
  </si>
  <si>
    <t>15451</t>
  </si>
  <si>
    <t>MTP30N03A TRANS.</t>
  </si>
  <si>
    <t>22515</t>
  </si>
  <si>
    <t>MAGE POWER</t>
  </si>
  <si>
    <t>22383</t>
  </si>
  <si>
    <t>MTP30P06V TRANS.TO220</t>
  </si>
  <si>
    <t>10219</t>
  </si>
  <si>
    <t>MTP36N06 TRANS.</t>
  </si>
  <si>
    <t>43380</t>
  </si>
  <si>
    <t>MTP4N20 TRANS.</t>
  </si>
  <si>
    <t>21692</t>
  </si>
  <si>
    <t>MTP5N40E TRANS.</t>
  </si>
  <si>
    <t>41961</t>
  </si>
  <si>
    <t>MTP75N05HD TRANS.</t>
  </si>
  <si>
    <t>59450</t>
  </si>
  <si>
    <t>NDF02N60ZG TRANS.</t>
  </si>
  <si>
    <t>03390</t>
  </si>
  <si>
    <t>NDP4050 TRANS.</t>
  </si>
  <si>
    <t>02009</t>
  </si>
  <si>
    <t>NDT014 TRANS.POT 2,5A/60A</t>
  </si>
  <si>
    <t>12666</t>
  </si>
  <si>
    <t>NS40002 TRANS.</t>
  </si>
  <si>
    <t>57515</t>
  </si>
  <si>
    <t>ON4681 TRANS.</t>
  </si>
  <si>
    <t>13678</t>
  </si>
  <si>
    <t>P117 TRANS.</t>
  </si>
  <si>
    <t>22174</t>
  </si>
  <si>
    <t>P1500EP TRANS.</t>
  </si>
  <si>
    <t>48384</t>
  </si>
  <si>
    <t>P4NK60Z TRANS.</t>
  </si>
  <si>
    <t>40264</t>
  </si>
  <si>
    <t>P75NF75 TRANS.</t>
  </si>
  <si>
    <t>08898</t>
  </si>
  <si>
    <t>PB6013 TRANS.</t>
  </si>
  <si>
    <t>15443</t>
  </si>
  <si>
    <t>PBD3511 TRANS.</t>
  </si>
  <si>
    <t>03236</t>
  </si>
  <si>
    <t>PD1001 TRANS.</t>
  </si>
  <si>
    <t>11247</t>
  </si>
  <si>
    <t>PD362 TRANS.</t>
  </si>
  <si>
    <t>14207</t>
  </si>
  <si>
    <t>PE155S TRANS.</t>
  </si>
  <si>
    <t>10967</t>
  </si>
  <si>
    <t>PE2001 TRANS.</t>
  </si>
  <si>
    <t>09315</t>
  </si>
  <si>
    <t>PHW20N50E TRANS.</t>
  </si>
  <si>
    <t>52247</t>
  </si>
  <si>
    <t>PN2222A TRANS.T092</t>
  </si>
  <si>
    <t>51919</t>
  </si>
  <si>
    <t>52044</t>
  </si>
  <si>
    <t>24474</t>
  </si>
  <si>
    <t>PN3638A TRANS.TO92</t>
  </si>
  <si>
    <t>41758</t>
  </si>
  <si>
    <t>PS2502 TRANS</t>
  </si>
  <si>
    <t>07211</t>
  </si>
  <si>
    <t>PST572H TRANS.</t>
  </si>
  <si>
    <t>07216</t>
  </si>
  <si>
    <t>PST573H TRANS.</t>
  </si>
  <si>
    <t>09976</t>
  </si>
  <si>
    <t>Q6012LH5 TRANS</t>
  </si>
  <si>
    <t>41088</t>
  </si>
  <si>
    <t>R6030ENX TRANS.ISOLADO</t>
  </si>
  <si>
    <t>02459</t>
  </si>
  <si>
    <t>REF25Z 1 TRANS.</t>
  </si>
  <si>
    <t>45515</t>
  </si>
  <si>
    <t>REF25Z TRANS.</t>
  </si>
  <si>
    <t>18970</t>
  </si>
  <si>
    <t>RF9340TR-13 TRANS.</t>
  </si>
  <si>
    <t>16815</t>
  </si>
  <si>
    <t>RFP10P15 TRANS</t>
  </si>
  <si>
    <t>11498</t>
  </si>
  <si>
    <t>RFP3055LE TRANS MOSFET 11A/60V TO220</t>
  </si>
  <si>
    <t>08689</t>
  </si>
  <si>
    <t>RFP3055LE TRANS.MOSFET PRE FORM.</t>
  </si>
  <si>
    <t>52810</t>
  </si>
  <si>
    <t>S20C45C TRANS</t>
  </si>
  <si>
    <t>05215</t>
  </si>
  <si>
    <t>SBL2040CT TRANS.</t>
  </si>
  <si>
    <t>46278</t>
  </si>
  <si>
    <t>SCF25C60 TRANS</t>
  </si>
  <si>
    <t>SEMIWELL</t>
  </si>
  <si>
    <t>46284</t>
  </si>
  <si>
    <t>SCR6C60 TRANS</t>
  </si>
  <si>
    <t>10743</t>
  </si>
  <si>
    <t>SD211 TRANS.</t>
  </si>
  <si>
    <t>06850</t>
  </si>
  <si>
    <t>SD241 TRANS.</t>
  </si>
  <si>
    <t>06849</t>
  </si>
  <si>
    <t>06848</t>
  </si>
  <si>
    <t>TRW</t>
  </si>
  <si>
    <t>14243</t>
  </si>
  <si>
    <t>SD550B TRANS.</t>
  </si>
  <si>
    <t>15214</t>
  </si>
  <si>
    <t>SGSD200 TRANS.</t>
  </si>
  <si>
    <t>03165</t>
  </si>
  <si>
    <t>SI3052V TRANS.</t>
  </si>
  <si>
    <t>14248</t>
  </si>
  <si>
    <t>SID92030 TRANS.</t>
  </si>
  <si>
    <t>21563</t>
  </si>
  <si>
    <t>SLA7020M TRANS.</t>
  </si>
  <si>
    <t>54294</t>
  </si>
  <si>
    <t>SP10150 TRANS TO220</t>
  </si>
  <si>
    <t>52478</t>
  </si>
  <si>
    <t>SPA07N60C3 TRANS.</t>
  </si>
  <si>
    <t>57757</t>
  </si>
  <si>
    <t>SPP04N80C3 TRANS. TO220</t>
  </si>
  <si>
    <t>57169</t>
  </si>
  <si>
    <t>SPP20N60 TRANS TO220</t>
  </si>
  <si>
    <t>21279</t>
  </si>
  <si>
    <t>SPP21N10 TRANS</t>
  </si>
  <si>
    <t>19478</t>
  </si>
  <si>
    <t>SPU02N60C TRANS</t>
  </si>
  <si>
    <t>27086</t>
  </si>
  <si>
    <t>SPW35N60C3 TRANS</t>
  </si>
  <si>
    <t>22718</t>
  </si>
  <si>
    <t>SRF3772 TRANS.RF</t>
  </si>
  <si>
    <t>49961</t>
  </si>
  <si>
    <t>ST13003 TRANS.</t>
  </si>
  <si>
    <t>02919</t>
  </si>
  <si>
    <t>STBV32 TRANS.TO92</t>
  </si>
  <si>
    <t>01067</t>
  </si>
  <si>
    <t>STD1NC60 1 TRANS</t>
  </si>
  <si>
    <t>46881</t>
  </si>
  <si>
    <t>STD2NK90Z-1 TRANS.</t>
  </si>
  <si>
    <t>05843</t>
  </si>
  <si>
    <t>STE30N50E TRANS</t>
  </si>
  <si>
    <t>05161</t>
  </si>
  <si>
    <t>STF25A60 TRANS.ISOLADO</t>
  </si>
  <si>
    <t>57089</t>
  </si>
  <si>
    <t>STF8N80K5 TRANS</t>
  </si>
  <si>
    <t>58833</t>
  </si>
  <si>
    <t>STK0765 TRANS.</t>
  </si>
  <si>
    <t>40115</t>
  </si>
  <si>
    <t>STP12PF06 TRANS</t>
  </si>
  <si>
    <t>23851</t>
  </si>
  <si>
    <t>STP16NF06 TRANS</t>
  </si>
  <si>
    <t>49306</t>
  </si>
  <si>
    <t>STP16NF06 TRANS.</t>
  </si>
  <si>
    <t>60367</t>
  </si>
  <si>
    <t>STP16NF06L TRANS.</t>
  </si>
  <si>
    <t>43509</t>
  </si>
  <si>
    <t>STP21N65M5 TRANS.TO220</t>
  </si>
  <si>
    <t>41025</t>
  </si>
  <si>
    <t>STP35NF10 TRANS.</t>
  </si>
  <si>
    <t>51675</t>
  </si>
  <si>
    <t>STP4NA80 TRANS.</t>
  </si>
  <si>
    <t>60824</t>
  </si>
  <si>
    <t>STP55NF06FP TRANS.</t>
  </si>
  <si>
    <t>60381</t>
  </si>
  <si>
    <t>STP55NF06L TRANS.</t>
  </si>
  <si>
    <t>39362</t>
  </si>
  <si>
    <t>STP5NK50Z TRANS TO220</t>
  </si>
  <si>
    <t>19466</t>
  </si>
  <si>
    <t>STP6NB80 TRANS.</t>
  </si>
  <si>
    <t>01066</t>
  </si>
  <si>
    <t>STP6NB80FP TRANS</t>
  </si>
  <si>
    <t>49355</t>
  </si>
  <si>
    <t>STP7N52K3 TRANS.</t>
  </si>
  <si>
    <t>57088</t>
  </si>
  <si>
    <t>STP90N55F TRANS.</t>
  </si>
  <si>
    <t>60070</t>
  </si>
  <si>
    <t>STR456 TRANS</t>
  </si>
  <si>
    <t>07326</t>
  </si>
  <si>
    <t>SUMITORO</t>
  </si>
  <si>
    <t>51217</t>
  </si>
  <si>
    <t>STT13005D-K TRANS.</t>
  </si>
  <si>
    <t>45440</t>
  </si>
  <si>
    <t>STW13NK100Z TRANS.</t>
  </si>
  <si>
    <t>52422</t>
  </si>
  <si>
    <t>STW15NB50 TRANS</t>
  </si>
  <si>
    <t>59880</t>
  </si>
  <si>
    <t>STW20NM60N TRANS</t>
  </si>
  <si>
    <t>00137</t>
  </si>
  <si>
    <t>STW26NM50 TRANS</t>
  </si>
  <si>
    <t>59882</t>
  </si>
  <si>
    <t>STW26NM60N TRANS</t>
  </si>
  <si>
    <t>08364</t>
  </si>
  <si>
    <t>STW8NA80 TRANS.</t>
  </si>
  <si>
    <t>15922</t>
  </si>
  <si>
    <t>STY25NA60 TRANS.</t>
  </si>
  <si>
    <t>52650</t>
  </si>
  <si>
    <t>SVF7N60CF TRANS.</t>
  </si>
  <si>
    <t>SILAN</t>
  </si>
  <si>
    <t>52488</t>
  </si>
  <si>
    <t>SVF7N65CF TRANS.</t>
  </si>
  <si>
    <t>52979</t>
  </si>
  <si>
    <t>56174</t>
  </si>
  <si>
    <t>SW1N60A TRANS</t>
  </si>
  <si>
    <t>SAMWIN</t>
  </si>
  <si>
    <t>48385</t>
  </si>
  <si>
    <t>T1235H TRANS</t>
  </si>
  <si>
    <t>07767</t>
  </si>
  <si>
    <t>T2302D TRANS.</t>
  </si>
  <si>
    <t>22783</t>
  </si>
  <si>
    <t>T630-600W TRANS.TO220</t>
  </si>
  <si>
    <t>06997</t>
  </si>
  <si>
    <t>T830-800W TRANS.</t>
  </si>
  <si>
    <t>08929</t>
  </si>
  <si>
    <t>TAA550B TRANS.</t>
  </si>
  <si>
    <t>01520</t>
  </si>
  <si>
    <t>TDA3604Q/70530FB TRANS.180G</t>
  </si>
  <si>
    <t>01424</t>
  </si>
  <si>
    <t>TDA3609JR/70530FB TRANS.</t>
  </si>
  <si>
    <t>08818</t>
  </si>
  <si>
    <t>TDA4601 TRANS PENTE</t>
  </si>
  <si>
    <t>14239</t>
  </si>
  <si>
    <t>TDA4601 TRANS.PENTE</t>
  </si>
  <si>
    <t>57525</t>
  </si>
  <si>
    <t>TFKS790T TRANS</t>
  </si>
  <si>
    <t>50256</t>
  </si>
  <si>
    <t>TIC106 TRANS</t>
  </si>
  <si>
    <t>44293</t>
  </si>
  <si>
    <t>TIC206B TRANS.</t>
  </si>
  <si>
    <t>39758</t>
  </si>
  <si>
    <t>TIC226D TRANS</t>
  </si>
  <si>
    <t>58908</t>
  </si>
  <si>
    <t>TIP102 TRANS. TO220</t>
  </si>
  <si>
    <t>58907</t>
  </si>
  <si>
    <t>11059</t>
  </si>
  <si>
    <t>TIP117 TRANS.</t>
  </si>
  <si>
    <t>09988</t>
  </si>
  <si>
    <t>TIP117 TRANS.TO220</t>
  </si>
  <si>
    <t>08997</t>
  </si>
  <si>
    <t>TIP120TU TRANS.</t>
  </si>
  <si>
    <t>49742</t>
  </si>
  <si>
    <t>TIP122 TRANS.</t>
  </si>
  <si>
    <t>53291</t>
  </si>
  <si>
    <t>21923</t>
  </si>
  <si>
    <t>TIP131 TRANS.</t>
  </si>
  <si>
    <t>16959</t>
  </si>
  <si>
    <t>TIP137 TRANS.TO220</t>
  </si>
  <si>
    <t>22028</t>
  </si>
  <si>
    <t>TIP146 TRANS</t>
  </si>
  <si>
    <t>21963</t>
  </si>
  <si>
    <t>TIP147TTU TRANS.TO220</t>
  </si>
  <si>
    <t>17980</t>
  </si>
  <si>
    <t>TIP30 TRANS.</t>
  </si>
  <si>
    <t>11022</t>
  </si>
  <si>
    <t>TIP30B TRANS.</t>
  </si>
  <si>
    <t>08670</t>
  </si>
  <si>
    <t>TIP30C TRANS.TO220</t>
  </si>
  <si>
    <t>10476</t>
  </si>
  <si>
    <t>TIP31C TRANS.</t>
  </si>
  <si>
    <t>56089</t>
  </si>
  <si>
    <t>TIP31CTU TRANS.</t>
  </si>
  <si>
    <t>15897</t>
  </si>
  <si>
    <t>12419</t>
  </si>
  <si>
    <t>TIP32A TRANS.</t>
  </si>
  <si>
    <t>05913</t>
  </si>
  <si>
    <t>TIP32C TRANS.</t>
  </si>
  <si>
    <t>10619</t>
  </si>
  <si>
    <t>TIP32C/5098 TRANS.</t>
  </si>
  <si>
    <t>58660</t>
  </si>
  <si>
    <t>TIP32CTU TRANS.</t>
  </si>
  <si>
    <t>10231</t>
  </si>
  <si>
    <t>TIP34C TRANS.</t>
  </si>
  <si>
    <t>05288</t>
  </si>
  <si>
    <t>TIP36C TRANS.TO218</t>
  </si>
  <si>
    <t>56788</t>
  </si>
  <si>
    <t>TIP42C TRANS.</t>
  </si>
  <si>
    <t>59877</t>
  </si>
  <si>
    <t>TIP48 TRANS.</t>
  </si>
  <si>
    <t>43747</t>
  </si>
  <si>
    <t>TIP55A TRANS.</t>
  </si>
  <si>
    <t>42542</t>
  </si>
  <si>
    <t>TISP2180 TRANS.</t>
  </si>
  <si>
    <t>04389</t>
  </si>
  <si>
    <t>43533</t>
  </si>
  <si>
    <t>TISP4290F-3LPR TRANS.</t>
  </si>
  <si>
    <t>58165</t>
  </si>
  <si>
    <t>TK10A50D (K10A50D) TRANS.</t>
  </si>
  <si>
    <t>56706</t>
  </si>
  <si>
    <t>TK13N65 (MDF13N65BTH) TRANS</t>
  </si>
  <si>
    <t>45273</t>
  </si>
  <si>
    <t>TK6A65D (FDPF7N60NZ) TRANS.</t>
  </si>
  <si>
    <t>57844</t>
  </si>
  <si>
    <t>TK6A65D (K6A65D) TRANS.</t>
  </si>
  <si>
    <t>45274</t>
  </si>
  <si>
    <t>TK6A65D TRANS.</t>
  </si>
  <si>
    <t>59427</t>
  </si>
  <si>
    <t>TL431 TRANS TO92</t>
  </si>
  <si>
    <t>10326</t>
  </si>
  <si>
    <t>TLE4260 TRANS</t>
  </si>
  <si>
    <t>03369</t>
  </si>
  <si>
    <t>TLE5203 TRANS.</t>
  </si>
  <si>
    <t>47469</t>
  </si>
  <si>
    <t>TLS106-4 TRANS</t>
  </si>
  <si>
    <t>45030</t>
  </si>
  <si>
    <t>TMP4504 TRANS.</t>
  </si>
  <si>
    <t>03224</t>
  </si>
  <si>
    <t>TN6725A TRANS.</t>
  </si>
  <si>
    <t>52238</t>
  </si>
  <si>
    <t>TP2104N3-G TRANS</t>
  </si>
  <si>
    <t>47791</t>
  </si>
  <si>
    <t>TT2170 TRANS. TO220</t>
  </si>
  <si>
    <t>49764</t>
  </si>
  <si>
    <t>TYN625 TRANS.</t>
  </si>
  <si>
    <t>43214</t>
  </si>
  <si>
    <t>UDX332 TRANS</t>
  </si>
  <si>
    <t>59117</t>
  </si>
  <si>
    <t>UN66AFD TRANS.</t>
  </si>
  <si>
    <t>41436</t>
  </si>
  <si>
    <t>UZTX455 TRANS. TO92</t>
  </si>
  <si>
    <t>01710</t>
  </si>
  <si>
    <t>VB027 TRANS</t>
  </si>
  <si>
    <t>57337</t>
  </si>
  <si>
    <t>VIPER50 TRANS</t>
  </si>
  <si>
    <t>59202</t>
  </si>
  <si>
    <t>VN0300L TO92</t>
  </si>
  <si>
    <t>25189</t>
  </si>
  <si>
    <t>VN06 TRANS.5PINOS</t>
  </si>
  <si>
    <t>25335</t>
  </si>
  <si>
    <t>VN2406D TRANS.TO220</t>
  </si>
  <si>
    <t>52043</t>
  </si>
  <si>
    <t>VN2410L TRANS.</t>
  </si>
  <si>
    <t>15301</t>
  </si>
  <si>
    <t>VNP20N07 TRANS</t>
  </si>
  <si>
    <t>22483</t>
  </si>
  <si>
    <t>VP0808LA TRANS.</t>
  </si>
  <si>
    <t>13604</t>
  </si>
  <si>
    <t>X0402MF.1AA2 TRANS.TO202</t>
  </si>
  <si>
    <t>42279</t>
  </si>
  <si>
    <t>X8383A TRANS</t>
  </si>
  <si>
    <t>11007</t>
  </si>
  <si>
    <t>ZTX455STZ TRANS.</t>
  </si>
  <si>
    <t>Transistor PTH</t>
  </si>
  <si>
    <t>Transistor SMD</t>
  </si>
  <si>
    <t>18172</t>
  </si>
  <si>
    <t>2N2211T1 TRANS.SMD SOT23</t>
  </si>
  <si>
    <t>22348</t>
  </si>
  <si>
    <t>2N5551 TRANS.SMD SOT23</t>
  </si>
  <si>
    <t>58883</t>
  </si>
  <si>
    <t>2N7002 TRANS SMD SOT23</t>
  </si>
  <si>
    <t>43327</t>
  </si>
  <si>
    <t>04645</t>
  </si>
  <si>
    <t>19558</t>
  </si>
  <si>
    <t>2PB709AS TRANS.SMD SOT23</t>
  </si>
  <si>
    <t>23247</t>
  </si>
  <si>
    <t>2SA1037AK TRANS.SMD</t>
  </si>
  <si>
    <t>00989</t>
  </si>
  <si>
    <t>2SA1162GR TRANS.SMD SOT23</t>
  </si>
  <si>
    <t>23804</t>
  </si>
  <si>
    <t>2SA1576A TRANS.SMD SOT23</t>
  </si>
  <si>
    <t>51702</t>
  </si>
  <si>
    <t>2SA1648 TRANS.SMD</t>
  </si>
  <si>
    <t>04951</t>
  </si>
  <si>
    <t>2SA5212 TRANS.SMD</t>
  </si>
  <si>
    <t>39151</t>
  </si>
  <si>
    <t>2SAR523UBTL TRANS. SMD EMT3F</t>
  </si>
  <si>
    <t>16776</t>
  </si>
  <si>
    <t>2SB1132T100R TRANS. SOT89</t>
  </si>
  <si>
    <t>45990</t>
  </si>
  <si>
    <t>2SB1182TLR TRANS.SMD</t>
  </si>
  <si>
    <t>ABRACON</t>
  </si>
  <si>
    <t>08533</t>
  </si>
  <si>
    <t>2SB1188 TRANS.SMD SOT89</t>
  </si>
  <si>
    <t>04429</t>
  </si>
  <si>
    <t>2SB1197KPT TRANS. SMD SOT23</t>
  </si>
  <si>
    <t>59865</t>
  </si>
  <si>
    <t>49599</t>
  </si>
  <si>
    <t>2SB1316 TRANS.SMD</t>
  </si>
  <si>
    <t>54733</t>
  </si>
  <si>
    <t>2SB1386 TRANS. SOT89</t>
  </si>
  <si>
    <t>04667</t>
  </si>
  <si>
    <t>2SB1424T100R TRANS SMD SOT89</t>
  </si>
  <si>
    <t>MAX WELLS</t>
  </si>
  <si>
    <t>46751</t>
  </si>
  <si>
    <t>2SB1449R-DL-E TRANS.SMD</t>
  </si>
  <si>
    <t>56944</t>
  </si>
  <si>
    <t>2SB1572-T1 TRANS SMD</t>
  </si>
  <si>
    <t>48351</t>
  </si>
  <si>
    <t>2SB1708TL TRANS.SMD</t>
  </si>
  <si>
    <t>06565</t>
  </si>
  <si>
    <t>2SB709RT1 TRANS.SMD SOT23</t>
  </si>
  <si>
    <t>15545</t>
  </si>
  <si>
    <t>2SB710RT1 TRANS.SMD SOT23</t>
  </si>
  <si>
    <t>07105</t>
  </si>
  <si>
    <t>2SC2412K TRANS. SMD SOT23</t>
  </si>
  <si>
    <t>23249</t>
  </si>
  <si>
    <t>2SC2413P TRANS.SMD</t>
  </si>
  <si>
    <t>12622</t>
  </si>
  <si>
    <t>2SC2873Y TRNS. SMD SOT223</t>
  </si>
  <si>
    <t>44999</t>
  </si>
  <si>
    <t>2SC3120 TRANS.SMD SOT23</t>
  </si>
  <si>
    <t>60315</t>
  </si>
  <si>
    <t>2SC3357-TI TRANS. SMD</t>
  </si>
  <si>
    <t>10499</t>
  </si>
  <si>
    <t>2SC3735T1B TRANS.SMD SOT23</t>
  </si>
  <si>
    <t>39147</t>
  </si>
  <si>
    <t>2SC4081 TRANS. SMD</t>
  </si>
  <si>
    <t>AUK</t>
  </si>
  <si>
    <t>60493</t>
  </si>
  <si>
    <t>2SC4083 TRANS. SMD</t>
  </si>
  <si>
    <t>42238</t>
  </si>
  <si>
    <t>2SC5001 TRANS.SMD DPACK</t>
  </si>
  <si>
    <t>19931</t>
  </si>
  <si>
    <t>2SC5001R TRANS.SMD D.PACK</t>
  </si>
  <si>
    <t>25486</t>
  </si>
  <si>
    <t>2SD1053 TRANS.SMD</t>
  </si>
  <si>
    <t>44988</t>
  </si>
  <si>
    <t>2SD1053-E1 TRANS.SMD</t>
  </si>
  <si>
    <t>49603</t>
  </si>
  <si>
    <t>2SD1898 TRANS. SMD</t>
  </si>
  <si>
    <t>04675</t>
  </si>
  <si>
    <t>2SD2150T100R TRANS SMD SOT89</t>
  </si>
  <si>
    <t>11027</t>
  </si>
  <si>
    <t>2SJ182ST2 TRANS.SMD</t>
  </si>
  <si>
    <t>51690</t>
  </si>
  <si>
    <t>2SJ325Z TRANS.SMD</t>
  </si>
  <si>
    <t>43516</t>
  </si>
  <si>
    <t>2SK112 TRANS.SMD SOT363</t>
  </si>
  <si>
    <t>23248</t>
  </si>
  <si>
    <t>2SK2741 TRANS.SMD</t>
  </si>
  <si>
    <t>44995</t>
  </si>
  <si>
    <t>2SK3467-ZK-E1 TRANS.SMD</t>
  </si>
  <si>
    <t>09200</t>
  </si>
  <si>
    <t>2SK3919-2K-E1 TRANS.SMD DPACK</t>
  </si>
  <si>
    <t>46957</t>
  </si>
  <si>
    <t>2STF1360 TRANS.SMD</t>
  </si>
  <si>
    <t>12462</t>
  </si>
  <si>
    <t>3SK132A TRANS.SMD</t>
  </si>
  <si>
    <t>60419</t>
  </si>
  <si>
    <t>5N60L TRANS. DPACK SMD</t>
  </si>
  <si>
    <t>59625</t>
  </si>
  <si>
    <t>78L33 TRANS SOT89-3</t>
  </si>
  <si>
    <t>04436</t>
  </si>
  <si>
    <t>AMP2023NUL TRANS SMD DPACK</t>
  </si>
  <si>
    <t>11082</t>
  </si>
  <si>
    <t>AMS1084CD TRANS.SMD DPACK</t>
  </si>
  <si>
    <t>07087</t>
  </si>
  <si>
    <t>AMS1085CD TRANS.SMD DPACK</t>
  </si>
  <si>
    <t>04536</t>
  </si>
  <si>
    <t>AMS1503CM TRANS.TO263 SMD</t>
  </si>
  <si>
    <t>59583</t>
  </si>
  <si>
    <t>AO3401 TRANS.SMD SOT23</t>
  </si>
  <si>
    <t>53334</t>
  </si>
  <si>
    <t>AO3424 TRANS.SMD SOT23</t>
  </si>
  <si>
    <t>45706</t>
  </si>
  <si>
    <t>AO4468 TRANS.SMD SOIC8</t>
  </si>
  <si>
    <t>37515</t>
  </si>
  <si>
    <t>AO6401 TRANS.SMD</t>
  </si>
  <si>
    <t>06773</t>
  </si>
  <si>
    <t>AO6401 TRANS.SMD 6-TSOP</t>
  </si>
  <si>
    <t>16381</t>
  </si>
  <si>
    <t>AOD410 TRANS SMD D-PACK</t>
  </si>
  <si>
    <t>04161</t>
  </si>
  <si>
    <t>AOD412 TRANS SMD DPACK</t>
  </si>
  <si>
    <t>59566</t>
  </si>
  <si>
    <t>AOD4126 TRANS SMD DPACK</t>
  </si>
  <si>
    <t>04229</t>
  </si>
  <si>
    <t>AOD434 TRANS SMD DPACK</t>
  </si>
  <si>
    <t>02828</t>
  </si>
  <si>
    <t>AOD436 TRANS.SMD D-PACK</t>
  </si>
  <si>
    <t>56816</t>
  </si>
  <si>
    <t>AP20T03GH TRANS SMD</t>
  </si>
  <si>
    <t>04255</t>
  </si>
  <si>
    <t>AP2301N TRANS SMD DPACK</t>
  </si>
  <si>
    <t>04422</t>
  </si>
  <si>
    <t>AP3310GH TRANS SMD DPACK</t>
  </si>
  <si>
    <t>04244</t>
  </si>
  <si>
    <t>04635</t>
  </si>
  <si>
    <t>AP3310H TRANS SMD DPACK</t>
  </si>
  <si>
    <t>53850</t>
  </si>
  <si>
    <t>AP4500GM TRANS MOSFET SMD</t>
  </si>
  <si>
    <t>16785</t>
  </si>
  <si>
    <t>AP4500M TRANS.SMD</t>
  </si>
  <si>
    <t>04080</t>
  </si>
  <si>
    <t>AP60T03GH TRANS SMD DPACK</t>
  </si>
  <si>
    <t>04082</t>
  </si>
  <si>
    <t>AP60T03H TRANS SMD DPACK</t>
  </si>
  <si>
    <t>11557</t>
  </si>
  <si>
    <t>AP70L02H TRANS SMD DPACK</t>
  </si>
  <si>
    <t>04197</t>
  </si>
  <si>
    <t>AP70T03GH TRANS SMD TO252</t>
  </si>
  <si>
    <t>04198</t>
  </si>
  <si>
    <t>08551</t>
  </si>
  <si>
    <t>AP9916H TRANS.DPACK SMD</t>
  </si>
  <si>
    <t>04074</t>
  </si>
  <si>
    <t>AP9T18GH TRANS SMD DPACK</t>
  </si>
  <si>
    <t>04625</t>
  </si>
  <si>
    <t>AP9T18HT TRANS SMD DPACK</t>
  </si>
  <si>
    <t>03709</t>
  </si>
  <si>
    <t>APL1084UC-TR TRANS.SMD DPACK</t>
  </si>
  <si>
    <t>25281</t>
  </si>
  <si>
    <t>APL1085GC-TR TRANS SMD D2PACK</t>
  </si>
  <si>
    <t>44357</t>
  </si>
  <si>
    <t>APL1085UC-TR TRANS SMD DPACK</t>
  </si>
  <si>
    <t>12640</t>
  </si>
  <si>
    <t>APL1087VC-TR TRANS.SMD SOT223</t>
  </si>
  <si>
    <t>18106</t>
  </si>
  <si>
    <t>APL1581-B3A TRANS SMD</t>
  </si>
  <si>
    <t>04656</t>
  </si>
  <si>
    <t>APM2014NUC TRANS SMD DPACK</t>
  </si>
  <si>
    <t>04253</t>
  </si>
  <si>
    <t>APM2301BAC TRANS SMD SOT23</t>
  </si>
  <si>
    <t>05077</t>
  </si>
  <si>
    <t>APM2506NUCTRL TRANS SMD DPACK</t>
  </si>
  <si>
    <t>04221</t>
  </si>
  <si>
    <t>APM2509NUCTRL TRANS SMD DPACK</t>
  </si>
  <si>
    <t>04217</t>
  </si>
  <si>
    <t>03031</t>
  </si>
  <si>
    <t>APM2510NUC-TRL TRANS. DPACK</t>
  </si>
  <si>
    <t>03033</t>
  </si>
  <si>
    <t>APM2556NUC TRANS D-PACK</t>
  </si>
  <si>
    <t>42388</t>
  </si>
  <si>
    <t>ATF36163 TRANS SMD</t>
  </si>
  <si>
    <t>54052</t>
  </si>
  <si>
    <t xml:space="preserve">AUIPS7081R TRANS SMD </t>
  </si>
  <si>
    <t>17250</t>
  </si>
  <si>
    <t>AZ1580CM-TR TRANS.TO263 SMD</t>
  </si>
  <si>
    <t>42343</t>
  </si>
  <si>
    <t>BAS40W-05-7 TRANS.SMD SOT323</t>
  </si>
  <si>
    <t>49832</t>
  </si>
  <si>
    <t>BC807 25 TRANS. SMD SOT23</t>
  </si>
  <si>
    <t>35010</t>
  </si>
  <si>
    <t>50258</t>
  </si>
  <si>
    <t>48397</t>
  </si>
  <si>
    <t>BC807 25 TRANS.SMD SOT23</t>
  </si>
  <si>
    <t>12579</t>
  </si>
  <si>
    <t>BC807 25MTF TRANS.SMD SOT23</t>
  </si>
  <si>
    <t>44479</t>
  </si>
  <si>
    <t>BC807 40 TRANS. SMD SOT23</t>
  </si>
  <si>
    <t>35011</t>
  </si>
  <si>
    <t>18008</t>
  </si>
  <si>
    <t>BC808 16MTF TRANS.SMD SOT23</t>
  </si>
  <si>
    <t>58939</t>
  </si>
  <si>
    <t>BC817 16 TRANS.SMD SOT23</t>
  </si>
  <si>
    <t>58938</t>
  </si>
  <si>
    <t>BC817 40 TRANS SMD SOT23</t>
  </si>
  <si>
    <t>55388</t>
  </si>
  <si>
    <t>60316</t>
  </si>
  <si>
    <t>55844</t>
  </si>
  <si>
    <t>BC817W TRANS SMD</t>
  </si>
  <si>
    <t>12670</t>
  </si>
  <si>
    <t>BC846B TRANS.SMD SOT23</t>
  </si>
  <si>
    <t>51989</t>
  </si>
  <si>
    <t>BC846BLT1G TRANS.SMD SOT23</t>
  </si>
  <si>
    <t>25188</t>
  </si>
  <si>
    <t>BC846BT TRANS.SMD SOT416</t>
  </si>
  <si>
    <t>53657</t>
  </si>
  <si>
    <t>BC847 TRANS.SMD SOT23</t>
  </si>
  <si>
    <t>09695</t>
  </si>
  <si>
    <t>BC847A TRANS.SMD SOT23</t>
  </si>
  <si>
    <t>59535</t>
  </si>
  <si>
    <t>BC847ALT1G TRANS.SMD SOT23</t>
  </si>
  <si>
    <t>59506</t>
  </si>
  <si>
    <t>BC847B TRANS.SMD SOT23</t>
  </si>
  <si>
    <t>52021</t>
  </si>
  <si>
    <t>47238</t>
  </si>
  <si>
    <t>56481</t>
  </si>
  <si>
    <t>51845</t>
  </si>
  <si>
    <t>07051</t>
  </si>
  <si>
    <t>59121</t>
  </si>
  <si>
    <t>BC847BLT1G TRANS.SMD SOT23</t>
  </si>
  <si>
    <t>60750</t>
  </si>
  <si>
    <t>BC847BPDW1T1G TRANS.SMD</t>
  </si>
  <si>
    <t>46960</t>
  </si>
  <si>
    <t>BC847BPDW1T1G TRANS.SMD SOT363</t>
  </si>
  <si>
    <t>54442</t>
  </si>
  <si>
    <t>BC847BPN TRANS.SMD SOT363</t>
  </si>
  <si>
    <t>60533</t>
  </si>
  <si>
    <t>BC847BS TRANS.SMD SOT23-6</t>
  </si>
  <si>
    <t>55847</t>
  </si>
  <si>
    <t>BC847C TRANS SMD</t>
  </si>
  <si>
    <t>46869</t>
  </si>
  <si>
    <t>BC847C TRANS. SMD SOT23</t>
  </si>
  <si>
    <t>10695</t>
  </si>
  <si>
    <t>BC847C TRANS.SMD SOT23</t>
  </si>
  <si>
    <t>22776</t>
  </si>
  <si>
    <t>BC847CW TRANS.SOT23 SMD</t>
  </si>
  <si>
    <t>54443</t>
  </si>
  <si>
    <t>BC847CW TRANS.SOT323 SMD</t>
  </si>
  <si>
    <t>54444</t>
  </si>
  <si>
    <t>60181</t>
  </si>
  <si>
    <t>BC848 TRANS.SMD.SOT23</t>
  </si>
  <si>
    <t>58881</t>
  </si>
  <si>
    <t>BC848B TRANS.SMD SOT23</t>
  </si>
  <si>
    <t>18842</t>
  </si>
  <si>
    <t>44345</t>
  </si>
  <si>
    <t>BC848B TRANS.SMD.SOT23</t>
  </si>
  <si>
    <t>09803</t>
  </si>
  <si>
    <t>BC848C TRANS.SMD SOT23</t>
  </si>
  <si>
    <t>37891</t>
  </si>
  <si>
    <t>BC849B TRANS.SMD SOT23</t>
  </si>
  <si>
    <t>53326</t>
  </si>
  <si>
    <t>BC849BMTF TRANS SMD SOT23</t>
  </si>
  <si>
    <t>25013</t>
  </si>
  <si>
    <t>BC849C TRANS.SMD SOT23</t>
  </si>
  <si>
    <t>25248</t>
  </si>
  <si>
    <t>BC856A TRANS.SMD SOT23</t>
  </si>
  <si>
    <t>54470</t>
  </si>
  <si>
    <t>BC856B TRANS.SMD SOT23</t>
  </si>
  <si>
    <t>22667</t>
  </si>
  <si>
    <t>46897</t>
  </si>
  <si>
    <t>BC857B TRANS.SMD</t>
  </si>
  <si>
    <t>22396</t>
  </si>
  <si>
    <t>BC857B TRANS.SMD SOT23</t>
  </si>
  <si>
    <t>40967</t>
  </si>
  <si>
    <t>41356</t>
  </si>
  <si>
    <t>18841</t>
  </si>
  <si>
    <t>BC857BMTF TRANS SMD SOT23</t>
  </si>
  <si>
    <t>55977</t>
  </si>
  <si>
    <t>BC857BV-7 TRANS. SMD SOT563</t>
  </si>
  <si>
    <t>54488</t>
  </si>
  <si>
    <t>BC857C TRANS.SMD SOT23</t>
  </si>
  <si>
    <t>59934</t>
  </si>
  <si>
    <t>BC857C-7-F TRANS.SMD SOT23</t>
  </si>
  <si>
    <t>53323</t>
  </si>
  <si>
    <t>BC858B TRANS.SMD SOT23</t>
  </si>
  <si>
    <t>53320</t>
  </si>
  <si>
    <t>31370</t>
  </si>
  <si>
    <t>51844</t>
  </si>
  <si>
    <t>53324</t>
  </si>
  <si>
    <t>41283</t>
  </si>
  <si>
    <t>00783</t>
  </si>
  <si>
    <t>BC859B TRANS.SMD SOT23</t>
  </si>
  <si>
    <t>40956</t>
  </si>
  <si>
    <t>BC859BMTF TRANS.SMD</t>
  </si>
  <si>
    <t>37502</t>
  </si>
  <si>
    <t>BCP69 16 TRANS.SMD SOT223</t>
  </si>
  <si>
    <t>38950</t>
  </si>
  <si>
    <t>BCP69 TRANS.SMD</t>
  </si>
  <si>
    <t>51600</t>
  </si>
  <si>
    <t>BCR135W TRANS SMD</t>
  </si>
  <si>
    <t>46744</t>
  </si>
  <si>
    <t>BCR148-L6327 TRANS.SMD</t>
  </si>
  <si>
    <t>10697</t>
  </si>
  <si>
    <t>BCR555 TRANS.SMD SOT23</t>
  </si>
  <si>
    <t>41884</t>
  </si>
  <si>
    <t>BCV29 TRANS.SMD SOT23</t>
  </si>
  <si>
    <t>12519</t>
  </si>
  <si>
    <t>BCV47 TRANS.SMD SOT23</t>
  </si>
  <si>
    <t>10578</t>
  </si>
  <si>
    <t>BCW63 TRANS.SMD SOT23</t>
  </si>
  <si>
    <t>40972</t>
  </si>
  <si>
    <t>BCW71 TRANS. SMD SOT23</t>
  </si>
  <si>
    <t>05126</t>
  </si>
  <si>
    <t>BCX17 TRANS SMD SOT23</t>
  </si>
  <si>
    <t>12372</t>
  </si>
  <si>
    <t>BCX70K TRANS.SMD SOT23</t>
  </si>
  <si>
    <t>12373</t>
  </si>
  <si>
    <t>BCX71J TRANS.SMD SOT23</t>
  </si>
  <si>
    <t>14885</t>
  </si>
  <si>
    <t>BDG1A16G TRANS.SMD</t>
  </si>
  <si>
    <t>60232</t>
  </si>
  <si>
    <t>BF517 TRANS. SMD</t>
  </si>
  <si>
    <t>49372</t>
  </si>
  <si>
    <t>BF840 TRANS.SMD SOT23</t>
  </si>
  <si>
    <t>35226</t>
  </si>
  <si>
    <t>BF861B-T/R TRANS.SMD SOT23</t>
  </si>
  <si>
    <t>24034</t>
  </si>
  <si>
    <t>BF990A/012 TRANS.SMD</t>
  </si>
  <si>
    <t>55423</t>
  </si>
  <si>
    <t>BF998 TRANS.SMD</t>
  </si>
  <si>
    <t>13448</t>
  </si>
  <si>
    <t>47048</t>
  </si>
  <si>
    <t>BFG425W TRANS.SMD</t>
  </si>
  <si>
    <t>47049</t>
  </si>
  <si>
    <t>47079</t>
  </si>
  <si>
    <t>BFG520 TRANS.SMD.SOT143R</t>
  </si>
  <si>
    <t>57513</t>
  </si>
  <si>
    <t>BFG90A TRANS</t>
  </si>
  <si>
    <t>05449</t>
  </si>
  <si>
    <t>BFN26 TRANS SMD SOT23</t>
  </si>
  <si>
    <t>00590</t>
  </si>
  <si>
    <t>BFS17 TRANS.SMD SOT23</t>
  </si>
  <si>
    <t>24110</t>
  </si>
  <si>
    <t>17921</t>
  </si>
  <si>
    <t>BFS17A TRANS.SMD</t>
  </si>
  <si>
    <t>49375</t>
  </si>
  <si>
    <t>BFS18 TRANS.SMD SOT23</t>
  </si>
  <si>
    <t>49377</t>
  </si>
  <si>
    <t>49370</t>
  </si>
  <si>
    <t>BFS19 TRANS.SMD SOT23</t>
  </si>
  <si>
    <t>49378</t>
  </si>
  <si>
    <t>BFS20 TRANS.SMD SOT23</t>
  </si>
  <si>
    <t>03602</t>
  </si>
  <si>
    <t>BFS483 TRANS SMD SOT363</t>
  </si>
  <si>
    <t>46435</t>
  </si>
  <si>
    <t>BFT25 TRANS.SMD SOT23</t>
  </si>
  <si>
    <t>46384</t>
  </si>
  <si>
    <t>12384</t>
  </si>
  <si>
    <t>BFT92 TRANS.SMD</t>
  </si>
  <si>
    <t>12383</t>
  </si>
  <si>
    <t>BFT93 TRANS.SMD</t>
  </si>
  <si>
    <t>54907</t>
  </si>
  <si>
    <t>BFU520A TRANS SMD SOT23</t>
  </si>
  <si>
    <t>16208</t>
  </si>
  <si>
    <t>BR9020FE-2 TRANS.SMD</t>
  </si>
  <si>
    <t>39628</t>
  </si>
  <si>
    <t>BRF998 TRANS SMD</t>
  </si>
  <si>
    <t>05251</t>
  </si>
  <si>
    <t>BSH105 TRANS.SMD SOT23</t>
  </si>
  <si>
    <t>59580</t>
  </si>
  <si>
    <t>BSH108 TRANS.SMD SOT23</t>
  </si>
  <si>
    <t>05261</t>
  </si>
  <si>
    <t>BSH205 TRANS.SMD SOT23</t>
  </si>
  <si>
    <t>05304</t>
  </si>
  <si>
    <t>BSH207 TRANS.SMD SOT457</t>
  </si>
  <si>
    <t>00727</t>
  </si>
  <si>
    <t>BSP10A T1 TRANS.SMD SOT23</t>
  </si>
  <si>
    <t>23142</t>
  </si>
  <si>
    <t>BSP127 TRANS.SMD</t>
  </si>
  <si>
    <t>46743</t>
  </si>
  <si>
    <t>BSP149-L6327 TRANS.SMD</t>
  </si>
  <si>
    <t>17384</t>
  </si>
  <si>
    <t>BSP16P1 TRANS.SMD SOT223</t>
  </si>
  <si>
    <t>09132</t>
  </si>
  <si>
    <t>BSP16T1 TRANS.SMD SOT223</t>
  </si>
  <si>
    <t>23143</t>
  </si>
  <si>
    <t>BSP20 TRANS.SMD</t>
  </si>
  <si>
    <t>14548</t>
  </si>
  <si>
    <t>BSP297 TRANS SOT223</t>
  </si>
  <si>
    <t>47694</t>
  </si>
  <si>
    <t>BSP316 TRANS SMD</t>
  </si>
  <si>
    <t>01059</t>
  </si>
  <si>
    <t>BSP373 E6327 TRANS SMD SOT223</t>
  </si>
  <si>
    <t>47684</t>
  </si>
  <si>
    <t>BSP373 TRANS SMD</t>
  </si>
  <si>
    <t>33539</t>
  </si>
  <si>
    <t>BSP52T1 TRANS.SMD SOT223</t>
  </si>
  <si>
    <t>33546</t>
  </si>
  <si>
    <t>12484</t>
  </si>
  <si>
    <t>BSR14 TRANS.SMD SOT23</t>
  </si>
  <si>
    <t>22349</t>
  </si>
  <si>
    <t>BSR20 TRANS.SMD SOT23</t>
  </si>
  <si>
    <t>13446</t>
  </si>
  <si>
    <t>BSR20A DIODO SMD SOT23</t>
  </si>
  <si>
    <t>02837</t>
  </si>
  <si>
    <t>BSS110 TRANS.SMD SOT23</t>
  </si>
  <si>
    <t>10264</t>
  </si>
  <si>
    <t>BSS63LT1 TRANS.SMD SOT23</t>
  </si>
  <si>
    <t>00973</t>
  </si>
  <si>
    <t>BSS64LT1 TRANS.SMD SOT23</t>
  </si>
  <si>
    <t>20183</t>
  </si>
  <si>
    <t>BSS84 TRANS.SMD SOT23</t>
  </si>
  <si>
    <t>46961</t>
  </si>
  <si>
    <t>BSS8402DW-7-F DIODO SMD SOT363</t>
  </si>
  <si>
    <t>47205</t>
  </si>
  <si>
    <t>BSS84-7-F TRANS.SMD SOT23</t>
  </si>
  <si>
    <t>59960</t>
  </si>
  <si>
    <t>BSS84LT1G TRANS.SMD SOT23</t>
  </si>
  <si>
    <t>20345</t>
  </si>
  <si>
    <t>BSS87 TRANS.SMD SOT223</t>
  </si>
  <si>
    <t>51983</t>
  </si>
  <si>
    <t>BSS87 TRANS.SMD SOT89</t>
  </si>
  <si>
    <t>05917</t>
  </si>
  <si>
    <t>BST16 TRANS.SMD SOT23</t>
  </si>
  <si>
    <t>58749</t>
  </si>
  <si>
    <t>BST39 TRANS.SMD</t>
  </si>
  <si>
    <t>15473</t>
  </si>
  <si>
    <t>BST40 TRANS.SMD SOT23</t>
  </si>
  <si>
    <t>06151</t>
  </si>
  <si>
    <t>BST82/215 TRANS.SMD SOT23</t>
  </si>
  <si>
    <t>20397</t>
  </si>
  <si>
    <t>BSV52 TRANS.SMD SOT23</t>
  </si>
  <si>
    <t>59132</t>
  </si>
  <si>
    <t>BTS3118N TRANS. SMD SOT223</t>
  </si>
  <si>
    <t>55613</t>
  </si>
  <si>
    <t>BTS730 TRANS. SMD</t>
  </si>
  <si>
    <t>13893</t>
  </si>
  <si>
    <t>BUK107-50DL TRANS.SMD SOT223</t>
  </si>
  <si>
    <t>09088</t>
  </si>
  <si>
    <t>BUK138-50DL TRANS SMD TO252</t>
  </si>
  <si>
    <t>48416</t>
  </si>
  <si>
    <t>BUK9609-55A TRANS.SMD</t>
  </si>
  <si>
    <t>20978</t>
  </si>
  <si>
    <t>BUZ21 TRANS.SMD</t>
  </si>
  <si>
    <t>09750</t>
  </si>
  <si>
    <t>CLY10 TRANS.SMD</t>
  </si>
  <si>
    <t>GRADIENTE</t>
  </si>
  <si>
    <t>55843</t>
  </si>
  <si>
    <t>CMLDM7002AGTR TRANS SMD</t>
  </si>
  <si>
    <t>43406</t>
  </si>
  <si>
    <t>CMPTA44TR DIODO SMD SOT23</t>
  </si>
  <si>
    <t>CENTRAL</t>
  </si>
  <si>
    <t>53853</t>
  </si>
  <si>
    <t>CSD16406Q3-R TRANS MOSFET SMD</t>
  </si>
  <si>
    <t>51378</t>
  </si>
  <si>
    <t>CZTA44 TRANS.SMD SOT223</t>
  </si>
  <si>
    <t>60138</t>
  </si>
  <si>
    <t>D16N05 SMD DPACK</t>
  </si>
  <si>
    <t>45589</t>
  </si>
  <si>
    <t>DMN6068SE-13 TRANS.SMD</t>
  </si>
  <si>
    <t>53133</t>
  </si>
  <si>
    <t>DMN63D8LW-7 TRANS.SMD</t>
  </si>
  <si>
    <t>47313</t>
  </si>
  <si>
    <t>DMP3010LK-3-13 TRANS.SMD</t>
  </si>
  <si>
    <t>45876</t>
  </si>
  <si>
    <t>DTA114YUA TRANS.SMD SOT323</t>
  </si>
  <si>
    <t>48149</t>
  </si>
  <si>
    <t>DTA144EUA TRANS. SMD</t>
  </si>
  <si>
    <t>23208</t>
  </si>
  <si>
    <t>DTA144TKA (P555) TRANS. SMD</t>
  </si>
  <si>
    <t>46746</t>
  </si>
  <si>
    <t>DTB123TK-T146 TRANS.SMD</t>
  </si>
  <si>
    <t>40251</t>
  </si>
  <si>
    <t>DTC115EUA TRANS. SMD</t>
  </si>
  <si>
    <t>23207</t>
  </si>
  <si>
    <t>DTC123KA TRANS.SMD</t>
  </si>
  <si>
    <t>44994</t>
  </si>
  <si>
    <t>DTC143TKAT TRANS.SMD</t>
  </si>
  <si>
    <t>09775</t>
  </si>
  <si>
    <t>DTC144EET1 TRANS. SMD SOT416</t>
  </si>
  <si>
    <t>58854</t>
  </si>
  <si>
    <t>DTC144EKA TRANS.SMD</t>
  </si>
  <si>
    <t>41863</t>
  </si>
  <si>
    <t>DTC144EKAT146 TRANS. SMD</t>
  </si>
  <si>
    <t>36254</t>
  </si>
  <si>
    <t>EMD6-T2R TRANS.SMD</t>
  </si>
  <si>
    <t>39283</t>
  </si>
  <si>
    <t>ERA 5 TRANS.SMD</t>
  </si>
  <si>
    <t>23975</t>
  </si>
  <si>
    <t>EZ1086CM TRANS.SMD</t>
  </si>
  <si>
    <t>47862</t>
  </si>
  <si>
    <t>EZ1587CM-3,3 TRANS.SMD</t>
  </si>
  <si>
    <t>00635</t>
  </si>
  <si>
    <t>FAN5009 MX TRANS.SMD SOIC8</t>
  </si>
  <si>
    <t>42833</t>
  </si>
  <si>
    <t>FDB6030L TRANS.SMD</t>
  </si>
  <si>
    <t>11819</t>
  </si>
  <si>
    <t>FDB603AL/CDB603AL TRANS.SMD</t>
  </si>
  <si>
    <t>13358</t>
  </si>
  <si>
    <t>FDB6670AL TRANS.SMD TO-263</t>
  </si>
  <si>
    <t>13331</t>
  </si>
  <si>
    <t>FDB7030BL TRANS SMD TO-263AB</t>
  </si>
  <si>
    <t>05256</t>
  </si>
  <si>
    <t>FDB7030LTM TRANS SMD</t>
  </si>
  <si>
    <t>47315</t>
  </si>
  <si>
    <t>FDD4141 TRANS.SMD</t>
  </si>
  <si>
    <t>18935</t>
  </si>
  <si>
    <t>FDD6030L TRANS,SMD D.PACK</t>
  </si>
  <si>
    <t>44165</t>
  </si>
  <si>
    <t>FDD6030L TRANS.SMD DPACK</t>
  </si>
  <si>
    <t>11922</t>
  </si>
  <si>
    <t>FDD6512A TRANS.SMD D.DACK</t>
  </si>
  <si>
    <t>42244</t>
  </si>
  <si>
    <t>FDD6676 TRANS.SMD DPACK</t>
  </si>
  <si>
    <t>48393</t>
  </si>
  <si>
    <t>FDD8780 TRANS.SMD DPACK</t>
  </si>
  <si>
    <t>47706</t>
  </si>
  <si>
    <t>FDD8896 TRANS. SMD</t>
  </si>
  <si>
    <t>60528</t>
  </si>
  <si>
    <t>FDFC2P100 TRANS. SMD</t>
  </si>
  <si>
    <t>47204</t>
  </si>
  <si>
    <t>FDG6301N TRANS SMD</t>
  </si>
  <si>
    <t>24475</t>
  </si>
  <si>
    <t>FDG6322C TRANS.SMD SC70-6</t>
  </si>
  <si>
    <t>49508</t>
  </si>
  <si>
    <t>FDN302P TRANS. SMD</t>
  </si>
  <si>
    <t>05220</t>
  </si>
  <si>
    <t>FDN360P TRANS.SINAL SMD SOT23</t>
  </si>
  <si>
    <t>02990</t>
  </si>
  <si>
    <t>FDN5618P TRANS.SMD SOT23</t>
  </si>
  <si>
    <t>47651</t>
  </si>
  <si>
    <t>FDS4435 TRANS. SMD</t>
  </si>
  <si>
    <t>53849</t>
  </si>
  <si>
    <t>FDS4465 TRANS MOSFET SMD</t>
  </si>
  <si>
    <t>48208</t>
  </si>
  <si>
    <t>FDS5670 TRANS. SMD</t>
  </si>
  <si>
    <t>49631</t>
  </si>
  <si>
    <t>FDS6990A TRANS.SMD</t>
  </si>
  <si>
    <t>35199</t>
  </si>
  <si>
    <t>FDS86140 TRANS.SMD SOIC8</t>
  </si>
  <si>
    <t>49587</t>
  </si>
  <si>
    <t>FDS9431A TRANS.SMD</t>
  </si>
  <si>
    <t>33530</t>
  </si>
  <si>
    <t>FDT457N TRANS SMD</t>
  </si>
  <si>
    <t>33548</t>
  </si>
  <si>
    <t>39694</t>
  </si>
  <si>
    <t>FDV301N TRANS.SMD SOT23</t>
  </si>
  <si>
    <t>01691</t>
  </si>
  <si>
    <t>FESB8DT TRANS.SMD D2PACK</t>
  </si>
  <si>
    <t>49869</t>
  </si>
  <si>
    <t>FJD5304DTF TRANS.SMD DPACK</t>
  </si>
  <si>
    <t>05331</t>
  </si>
  <si>
    <t>FQB60N03LTM TRANS.SMD</t>
  </si>
  <si>
    <t>01266</t>
  </si>
  <si>
    <t>FQD20N06TF TRANS, SMD DPACK</t>
  </si>
  <si>
    <t>40970</t>
  </si>
  <si>
    <t>FQP13N06LTF TRANS SMD</t>
  </si>
  <si>
    <t>01460</t>
  </si>
  <si>
    <t>FR3910 TRANS.SMD DPACK</t>
  </si>
  <si>
    <t>24323</t>
  </si>
  <si>
    <t>FS8860D TRANS SMD DOT223</t>
  </si>
  <si>
    <t>FORTUNE</t>
  </si>
  <si>
    <t>12697</t>
  </si>
  <si>
    <t>FZT605TA TRANS.SMD SOT223</t>
  </si>
  <si>
    <t>14954</t>
  </si>
  <si>
    <t>FZT790-ATA TRANS.SMD SOT223</t>
  </si>
  <si>
    <t>08350</t>
  </si>
  <si>
    <t>FZT953 TRANS SMD</t>
  </si>
  <si>
    <t>52094</t>
  </si>
  <si>
    <t>FZT953TA TRANS SMD</t>
  </si>
  <si>
    <t>43433</t>
  </si>
  <si>
    <t>FZTA14TA TRANS.SMD SOT223</t>
  </si>
  <si>
    <t>05676</t>
  </si>
  <si>
    <t>G1331T11U TRANS SMD SOT23 5</t>
  </si>
  <si>
    <t>42012</t>
  </si>
  <si>
    <t>HFM108W TRANS. SMD</t>
  </si>
  <si>
    <t>54494</t>
  </si>
  <si>
    <t>HUF75639S35T TRANS SMD</t>
  </si>
  <si>
    <t>23221</t>
  </si>
  <si>
    <t>HUF76129D3ST TRANS.SMD D2PACK</t>
  </si>
  <si>
    <t>60541</t>
  </si>
  <si>
    <t>HUFA76429D3ST TRANS. SMD</t>
  </si>
  <si>
    <t>24272</t>
  </si>
  <si>
    <t>IL256AT FOTO TRANS.SMD SOIC8</t>
  </si>
  <si>
    <t>42373</t>
  </si>
  <si>
    <t>IMZ4T108 TRANS SMD</t>
  </si>
  <si>
    <t>35231</t>
  </si>
  <si>
    <t>IPB027N10N3G TRANS.SMD D2PACK</t>
  </si>
  <si>
    <t>00638</t>
  </si>
  <si>
    <t>IPB07N03L TRANS. SMD D2PACK</t>
  </si>
  <si>
    <t>06566</t>
  </si>
  <si>
    <t>IPB14N03LA-P TRANS.SMD D2PACK</t>
  </si>
  <si>
    <t>43510</t>
  </si>
  <si>
    <t>IPD036N04LG TRANS.SMD DPACK</t>
  </si>
  <si>
    <t>43511</t>
  </si>
  <si>
    <t>IPD040N03LG TRANS.SMD DPACK</t>
  </si>
  <si>
    <t>04231</t>
  </si>
  <si>
    <t>IPD04N03LAG TRANS SMD DPACK</t>
  </si>
  <si>
    <t>04213</t>
  </si>
  <si>
    <t>IPD06N03LAG TRANS SMD DPACK</t>
  </si>
  <si>
    <t>40297</t>
  </si>
  <si>
    <t>IPD06N03LAG TRANS. SMD</t>
  </si>
  <si>
    <t>04145</t>
  </si>
  <si>
    <t>IPD09N03LA TRANS SMD DPACK</t>
  </si>
  <si>
    <t>04155</t>
  </si>
  <si>
    <t>IPD09N03LAG TRANS SMD DPACK</t>
  </si>
  <si>
    <t>04200</t>
  </si>
  <si>
    <t>IPD13N03LAG TRANS SMD DPACK</t>
  </si>
  <si>
    <t>16449</t>
  </si>
  <si>
    <t>IPD20N03L TRANS DPACK</t>
  </si>
  <si>
    <t>43512</t>
  </si>
  <si>
    <t>IPD31N03LG TRANS.SMD DPACK</t>
  </si>
  <si>
    <t>04237</t>
  </si>
  <si>
    <t>IPDH6N03LAG TRANS SMD DPACK</t>
  </si>
  <si>
    <t>47967</t>
  </si>
  <si>
    <t>IPS2041LTRPBF TRANS.SMD</t>
  </si>
  <si>
    <t>10306</t>
  </si>
  <si>
    <t>IRF0028 TRANS.SMD CASE SMC</t>
  </si>
  <si>
    <t>45608</t>
  </si>
  <si>
    <t>IRF3710S-PBF TRANS.SMD</t>
  </si>
  <si>
    <t>51863</t>
  </si>
  <si>
    <t>IRF5802TRPBF TRANS.SMD</t>
  </si>
  <si>
    <t>46301</t>
  </si>
  <si>
    <t>IRF5803D2TR TRANS.SMD</t>
  </si>
  <si>
    <t>60617</t>
  </si>
  <si>
    <t>IRF5804TR TRANS.SMD</t>
  </si>
  <si>
    <t>54868</t>
  </si>
  <si>
    <t>IRF640NS TRANS. D2PACK</t>
  </si>
  <si>
    <t>24739</t>
  </si>
  <si>
    <t>IRF640NSTRLPBF TRANS. DPACK</t>
  </si>
  <si>
    <t>60450</t>
  </si>
  <si>
    <t>IRF7313 TRANS. SMD</t>
  </si>
  <si>
    <t>07525</t>
  </si>
  <si>
    <t>IRF7416TR TRANS SMD SOIC8</t>
  </si>
  <si>
    <t>54484</t>
  </si>
  <si>
    <t>IRF9310 TRANS SMD</t>
  </si>
  <si>
    <t>45830</t>
  </si>
  <si>
    <t>IRF9956PBF TRANS.SMD</t>
  </si>
  <si>
    <t>45592</t>
  </si>
  <si>
    <t>IRF9956TR-PBF TRANS.SMD</t>
  </si>
  <si>
    <t>47657</t>
  </si>
  <si>
    <t>IRFL210TR TRANS. SMD</t>
  </si>
  <si>
    <t>24354</t>
  </si>
  <si>
    <t>IRFR120/MTD6N15T4 TRANS.SMD</t>
  </si>
  <si>
    <t>45883</t>
  </si>
  <si>
    <t>IRFR4320PBF TRANS.SMD</t>
  </si>
  <si>
    <t>39638</t>
  </si>
  <si>
    <t>IRFR9110TRPBF TRANS SMD</t>
  </si>
  <si>
    <t>58665</t>
  </si>
  <si>
    <t>IRFRC20 TRANS.SMD</t>
  </si>
  <si>
    <t>13389</t>
  </si>
  <si>
    <t>IRFS1Z0 TRANS.SMD</t>
  </si>
  <si>
    <t>36028</t>
  </si>
  <si>
    <t>IRFS3607TRLPBF TRANS.SMD D2PACK</t>
  </si>
  <si>
    <t>35230</t>
  </si>
  <si>
    <t>IRFS4310TRRPBF TRANS.SMD D2PACK</t>
  </si>
  <si>
    <t>39597</t>
  </si>
  <si>
    <t>IRFS59N10DPBF TRANS.SMD D2PACK</t>
  </si>
  <si>
    <t>43927</t>
  </si>
  <si>
    <t>IRFZ44NSTRPBF TRANS.SMD</t>
  </si>
  <si>
    <t>36032</t>
  </si>
  <si>
    <t>IRGS10B60KDTRRP TRANS.SMD D2PACK</t>
  </si>
  <si>
    <t>36040</t>
  </si>
  <si>
    <t>IRGS4B60KD1TRRP TRANS.SMD D2PACK</t>
  </si>
  <si>
    <t>12741</t>
  </si>
  <si>
    <t>IRL3303S TRANS.SMD</t>
  </si>
  <si>
    <t>52081</t>
  </si>
  <si>
    <t>IRLL024NTRPBF TRANS.SMD SOT223</t>
  </si>
  <si>
    <t>51867</t>
  </si>
  <si>
    <t>IRLML2402TRPBF TRANS.SMD</t>
  </si>
  <si>
    <t>22098</t>
  </si>
  <si>
    <t>IRLML5103TR TRANS.SMD SOT23</t>
  </si>
  <si>
    <t>52050</t>
  </si>
  <si>
    <t>IRLML6302 TRANS. SMD SOT23</t>
  </si>
  <si>
    <t>44685</t>
  </si>
  <si>
    <t>IRLML6302TR TRANS. SMD SOT23</t>
  </si>
  <si>
    <t>45067</t>
  </si>
  <si>
    <t>51924</t>
  </si>
  <si>
    <t>IRLML6302TRPBF TRANS. SMD SOT23</t>
  </si>
  <si>
    <t>01871</t>
  </si>
  <si>
    <t>IRLML6401TR TRANS.SMD SOT23</t>
  </si>
  <si>
    <t>47443</t>
  </si>
  <si>
    <t>IRLMS6802TRPBF TRANS.SMD</t>
  </si>
  <si>
    <t>26274</t>
  </si>
  <si>
    <t>IRLR3410 TRANS SMD TO252</t>
  </si>
  <si>
    <t>45864</t>
  </si>
  <si>
    <t>IRLR8279 TRANS.SMD</t>
  </si>
  <si>
    <t>43928</t>
  </si>
  <si>
    <t>IRLZ24NSTRLPBF TRANS.SMD</t>
  </si>
  <si>
    <t>60542</t>
  </si>
  <si>
    <t>ISL9V3036S3S TRANS. SMD</t>
  </si>
  <si>
    <t>60343</t>
  </si>
  <si>
    <t>KSH122TF TRANS. SMD DPAK</t>
  </si>
  <si>
    <t>39631</t>
  </si>
  <si>
    <t>KSH32CTF (TIP32C) TRANS SMD</t>
  </si>
  <si>
    <t>45178</t>
  </si>
  <si>
    <t>KSH32CTF TRANS SMD</t>
  </si>
  <si>
    <t>01021</t>
  </si>
  <si>
    <t>KSH32CTF.TRANS. SMD DPACK</t>
  </si>
  <si>
    <t>00767</t>
  </si>
  <si>
    <t>KST10MTF TRANS.SMD SOT23</t>
  </si>
  <si>
    <t>05225</t>
  </si>
  <si>
    <t>KST2222AMTF TRANS.SMD SOT23</t>
  </si>
  <si>
    <t>32718</t>
  </si>
  <si>
    <t>KST3906MTF TRANS.SMD SOT23</t>
  </si>
  <si>
    <t>53319</t>
  </si>
  <si>
    <t>KST42MTF TRANS.SMD SOT23</t>
  </si>
  <si>
    <t>23665</t>
  </si>
  <si>
    <t>KU1053IN TRANS.SMD</t>
  </si>
  <si>
    <t>05316</t>
  </si>
  <si>
    <t>KU5531N TRANS.SMD</t>
  </si>
  <si>
    <t>04230</t>
  </si>
  <si>
    <t>L1085DG TRANS SMD DPACK</t>
  </si>
  <si>
    <t>NIKO SEM</t>
  </si>
  <si>
    <t>04509</t>
  </si>
  <si>
    <t>L4931ABDT80 TRANS.SMD DPACK</t>
  </si>
  <si>
    <t>19322</t>
  </si>
  <si>
    <t>LD1117DT33TR TRANS.SMD DPACK</t>
  </si>
  <si>
    <t>12432</t>
  </si>
  <si>
    <t>LF50ABDT TR TRANS SMD DPACK</t>
  </si>
  <si>
    <t>29267</t>
  </si>
  <si>
    <t>LM1117 (AP1117E33G-13) 3,3 TRANS SMD SO223</t>
  </si>
  <si>
    <t>25223</t>
  </si>
  <si>
    <t>LM1117.AMS1117. TRANS.SOT223</t>
  </si>
  <si>
    <t>04687</t>
  </si>
  <si>
    <t>LM1117T63UF TRANS SMD SOT223</t>
  </si>
  <si>
    <t>27471</t>
  </si>
  <si>
    <t>LM2575HVS-ADJ TRANS SMD D2PACK</t>
  </si>
  <si>
    <t>27746</t>
  </si>
  <si>
    <t>LM2575HVSX ADJ TRANS SMD D2PCK</t>
  </si>
  <si>
    <t>27621</t>
  </si>
  <si>
    <t>LM2575HVSX-12 TRANS SMD TO263-5</t>
  </si>
  <si>
    <t>27476</t>
  </si>
  <si>
    <t>LM2595SX ADJ TRANS SMD TO263</t>
  </si>
  <si>
    <t>11083</t>
  </si>
  <si>
    <t>LM2931DT 5.0 TRANS.SMD DPACK</t>
  </si>
  <si>
    <t>55686</t>
  </si>
  <si>
    <t>LM340S 12 TRANS SMD D2PACK</t>
  </si>
  <si>
    <t>13181</t>
  </si>
  <si>
    <t>LM340SX 12 TRANS SMD D2PACK</t>
  </si>
  <si>
    <t>13157</t>
  </si>
  <si>
    <t>LM340SX 5.0 TRANS.SMD D2PACK</t>
  </si>
  <si>
    <t>19217</t>
  </si>
  <si>
    <t>LM385 2,5 TRANS.SMD</t>
  </si>
  <si>
    <t>20508</t>
  </si>
  <si>
    <t>LM4040DIM3X 10 TRANS.SMD SOT23</t>
  </si>
  <si>
    <t>56990</t>
  </si>
  <si>
    <t>LMBT2907AL T1G TRANS SOT23</t>
  </si>
  <si>
    <t>53966</t>
  </si>
  <si>
    <t>LP38501ATJ-ADJ TRANS SMD</t>
  </si>
  <si>
    <t>47702</t>
  </si>
  <si>
    <t>MBT35200MT1G TRANS. SMD</t>
  </si>
  <si>
    <t>17157</t>
  </si>
  <si>
    <t>MBTA92 SMD TRANS.</t>
  </si>
  <si>
    <t>01398</t>
  </si>
  <si>
    <t>MCR718T4 TRANS.D-PACK</t>
  </si>
  <si>
    <t>47943</t>
  </si>
  <si>
    <t>MGSF1N03LT1G TRANS. SMD</t>
  </si>
  <si>
    <t>56455</t>
  </si>
  <si>
    <t>MJD122T4G TRANS.SMD DPACK</t>
  </si>
  <si>
    <t>16221</t>
  </si>
  <si>
    <t>MJD210T4 TRANS.SMD DPACK</t>
  </si>
  <si>
    <t>49630</t>
  </si>
  <si>
    <t>MJD253T4G TRANS.SMD</t>
  </si>
  <si>
    <t>02476</t>
  </si>
  <si>
    <t>MJD350T 4 TRANS SMD DPACK</t>
  </si>
  <si>
    <t>60804</t>
  </si>
  <si>
    <t>MJD350TF TRANS SMD DPACK</t>
  </si>
  <si>
    <t>06980</t>
  </si>
  <si>
    <t>MJD42CT4 TRANS.SMD DPACK</t>
  </si>
  <si>
    <t>45588</t>
  </si>
  <si>
    <t>MJD45H11T4G TRANS.SMD</t>
  </si>
  <si>
    <t>38953</t>
  </si>
  <si>
    <t>MJD45H11TM-NL TRANS.SMD</t>
  </si>
  <si>
    <t>21758</t>
  </si>
  <si>
    <t>MJD50T4 TRANS.SMD</t>
  </si>
  <si>
    <t>38954</t>
  </si>
  <si>
    <t>MJD50T4G TRANS.SMD</t>
  </si>
  <si>
    <t>05243</t>
  </si>
  <si>
    <t>MJM44H11 TRANS.SMD</t>
  </si>
  <si>
    <t>60626</t>
  </si>
  <si>
    <t>MMBF2201NT1 TRANS SMD</t>
  </si>
  <si>
    <t>41851</t>
  </si>
  <si>
    <t>MMBF2202PT1G TRANS. SMD</t>
  </si>
  <si>
    <t>35613</t>
  </si>
  <si>
    <t>MMBF5457LT1G TRANS.SMD SOT23</t>
  </si>
  <si>
    <t>19626</t>
  </si>
  <si>
    <t>MMBF5460 TRANS.SMD SOT23</t>
  </si>
  <si>
    <t>52069</t>
  </si>
  <si>
    <t>MMBFJ113 TRANS.SMD</t>
  </si>
  <si>
    <t>58257</t>
  </si>
  <si>
    <t>MMBT2222A TRANS.SMD SOT23</t>
  </si>
  <si>
    <t>04122</t>
  </si>
  <si>
    <t>52328</t>
  </si>
  <si>
    <t>MMBT2222ALT1G TRANS.SMD SOT23</t>
  </si>
  <si>
    <t>12460</t>
  </si>
  <si>
    <t>MMBT2222LT1 TRANS.SMD SOT23</t>
  </si>
  <si>
    <t>07807</t>
  </si>
  <si>
    <t>MMBT2369LTI TRANS.SMD SOT23</t>
  </si>
  <si>
    <t>46045</t>
  </si>
  <si>
    <t>MMBT2907 TRANS.SMD SOT23</t>
  </si>
  <si>
    <t>20430</t>
  </si>
  <si>
    <t>43503</t>
  </si>
  <si>
    <t>MMBT2907A TRANS.SMD SOT23</t>
  </si>
  <si>
    <t>52326</t>
  </si>
  <si>
    <t>52032</t>
  </si>
  <si>
    <t>MMBT2907ALT1 TRANS.SMD SOT23</t>
  </si>
  <si>
    <t>52031</t>
  </si>
  <si>
    <t>50744</t>
  </si>
  <si>
    <t>MMBT3904 TRANS.SMD SOT23</t>
  </si>
  <si>
    <t>44277</t>
  </si>
  <si>
    <t>43200</t>
  </si>
  <si>
    <t>50742</t>
  </si>
  <si>
    <t>50745</t>
  </si>
  <si>
    <t>50741</t>
  </si>
  <si>
    <t>44682</t>
  </si>
  <si>
    <t>MMBT3904 TRANS.SMD.SOT23</t>
  </si>
  <si>
    <t>42619</t>
  </si>
  <si>
    <t>MMBT3904-7-F TRANS.SMD</t>
  </si>
  <si>
    <t>44679</t>
  </si>
  <si>
    <t>MMBT3904-7F TRANS.SMD.SOT23</t>
  </si>
  <si>
    <t>42842</t>
  </si>
  <si>
    <t>44691</t>
  </si>
  <si>
    <t>60602</t>
  </si>
  <si>
    <t>MMBT3904DW1T1 TRANS.SMD</t>
  </si>
  <si>
    <t>43367</t>
  </si>
  <si>
    <t>MMBT3904LT1 TRANS.SMD SOT23</t>
  </si>
  <si>
    <t>44681</t>
  </si>
  <si>
    <t>MMBT3904LT1G TRANS.SMD SOT23</t>
  </si>
  <si>
    <t>42235</t>
  </si>
  <si>
    <t>46879</t>
  </si>
  <si>
    <t>MMBT3904LT1G TRANS.SMD SOT523</t>
  </si>
  <si>
    <t>20608</t>
  </si>
  <si>
    <t>MMBT3906 TRANS.SMD SOT23</t>
  </si>
  <si>
    <t>50746</t>
  </si>
  <si>
    <t>44998</t>
  </si>
  <si>
    <t>MMBT3906LT1 TRANS.SMD SOT23</t>
  </si>
  <si>
    <t>46009</t>
  </si>
  <si>
    <t>MMBT3906LT1G TRANS.SMD SOT23</t>
  </si>
  <si>
    <t>16839</t>
  </si>
  <si>
    <t>MMBT3906TT1 TRANS.SMD SOT416</t>
  </si>
  <si>
    <t>39205</t>
  </si>
  <si>
    <t>MMBT4401LT1 TRANS.SMD SOT23</t>
  </si>
  <si>
    <t>16481</t>
  </si>
  <si>
    <t>MMBT4403 TRANS.SMD SOT23</t>
  </si>
  <si>
    <t>58873</t>
  </si>
  <si>
    <t>MMBT5551LT1 TRANS.SMD</t>
  </si>
  <si>
    <t>46874</t>
  </si>
  <si>
    <t>MMBT6517LT1G TRANS.SMD SOT23</t>
  </si>
  <si>
    <t>02040</t>
  </si>
  <si>
    <t>MMBTA06 TRANS.SOT23</t>
  </si>
  <si>
    <t>54603</t>
  </si>
  <si>
    <t>MMBTA06-7-F TRANS SMD SOT23</t>
  </si>
  <si>
    <t>58714</t>
  </si>
  <si>
    <t>MMBTA06LT1G DIODO SOT23</t>
  </si>
  <si>
    <t>49752</t>
  </si>
  <si>
    <t>MMBTA42 TRANS SOT23</t>
  </si>
  <si>
    <t>26355</t>
  </si>
  <si>
    <t>MMBTA42 TRANS.SOT23</t>
  </si>
  <si>
    <t>51842</t>
  </si>
  <si>
    <t>MMBTA42LT1 TRANS SOT23</t>
  </si>
  <si>
    <t>38967</t>
  </si>
  <si>
    <t>MMBTA55LT1 TRANS.SMD</t>
  </si>
  <si>
    <t>36264</t>
  </si>
  <si>
    <t>MMBTA63LT1G TRANS.SMD SOT23</t>
  </si>
  <si>
    <t>01330</t>
  </si>
  <si>
    <t>MMBTH10 TRANS SMD SOT23</t>
  </si>
  <si>
    <t>53332</t>
  </si>
  <si>
    <t>59205</t>
  </si>
  <si>
    <t>MMBTH10LT1 TRANS.SMD SOT23</t>
  </si>
  <si>
    <t>46429</t>
  </si>
  <si>
    <t>MMDT2907 TRANS.SMD SOT363</t>
  </si>
  <si>
    <t>37473</t>
  </si>
  <si>
    <t>MMFT1N20T1 TRANS.SMD SOT223</t>
  </si>
  <si>
    <t>25135</t>
  </si>
  <si>
    <t>MMFT2406T1 DIODO SMD</t>
  </si>
  <si>
    <t>46322</t>
  </si>
  <si>
    <t>MMJT9435T1G TRANS.SMD SOT23</t>
  </si>
  <si>
    <t>57763</t>
  </si>
  <si>
    <t>MMJT9435T3 TRANS.SMD SOT223</t>
  </si>
  <si>
    <t>24271</t>
  </si>
  <si>
    <t>MMQA5V6T1 SUP.TRANSIENTE SMD SC74</t>
  </si>
  <si>
    <t>18276</t>
  </si>
  <si>
    <t>MMST2907A TRANS.SMD SOT23</t>
  </si>
  <si>
    <t>27622</t>
  </si>
  <si>
    <t>MPSA92 (LMBTA92LT1G) TRANS SMD SOT23</t>
  </si>
  <si>
    <t>04124</t>
  </si>
  <si>
    <t>MPSA92 (PMBTA92) SOT 23 SMD TRANS</t>
  </si>
  <si>
    <t>53372</t>
  </si>
  <si>
    <t>MPSA92 / MMBTA92 TRANS SOT23</t>
  </si>
  <si>
    <t>53375</t>
  </si>
  <si>
    <t>MPSA92 / MMBTA92LT1G TRANS.SOT23</t>
  </si>
  <si>
    <t>39629</t>
  </si>
  <si>
    <t>MRF1517NT1 TRANS SMD</t>
  </si>
  <si>
    <t>23897</t>
  </si>
  <si>
    <t>MRF5812R1 TRANS.SMD</t>
  </si>
  <si>
    <t>41897</t>
  </si>
  <si>
    <t>MTB2P50ET4G TRANS. SMD D2PACK</t>
  </si>
  <si>
    <t>52418</t>
  </si>
  <si>
    <t>MTB30P06VT4 TRANS.SMD</t>
  </si>
  <si>
    <t>49635</t>
  </si>
  <si>
    <t>MTB75N05HDT4 TRANS.SMD</t>
  </si>
  <si>
    <t>60743</t>
  </si>
  <si>
    <t>MTC1016S6R TRANS. SMD</t>
  </si>
  <si>
    <t>13435</t>
  </si>
  <si>
    <t>MTD3055VT4 TRANS. DPACK</t>
  </si>
  <si>
    <t>NIKO-SEM</t>
  </si>
  <si>
    <t>49168</t>
  </si>
  <si>
    <t>44996</t>
  </si>
  <si>
    <t>MTP3055LDG TRANS. DPACK</t>
  </si>
  <si>
    <t>03863</t>
  </si>
  <si>
    <t>MTP50N03LD TRANS.SMD DPACK</t>
  </si>
  <si>
    <t>16255</t>
  </si>
  <si>
    <t>MTP6N02/6N06LT TRANS.SMD SOIC8</t>
  </si>
  <si>
    <t>43023</t>
  </si>
  <si>
    <t>MUN5213T1G TRANS. SMD</t>
  </si>
  <si>
    <t>60751</t>
  </si>
  <si>
    <t>MUN52140W1T1G TRANS. SMD</t>
  </si>
  <si>
    <t>58880</t>
  </si>
  <si>
    <t>MUN5311DW1T1 TRANS.SMD</t>
  </si>
  <si>
    <t>19780</t>
  </si>
  <si>
    <t>NCP500SN-25T1 TRANS.SMD</t>
  </si>
  <si>
    <t>15603</t>
  </si>
  <si>
    <t>NCP802SAN1T1 TRANS.SMD</t>
  </si>
  <si>
    <t>47084</t>
  </si>
  <si>
    <t>NDS9953A TRANS.SMD</t>
  </si>
  <si>
    <t>47066</t>
  </si>
  <si>
    <t>15677</t>
  </si>
  <si>
    <t>NJM13700M TRANS.SMD</t>
  </si>
  <si>
    <t>56436</t>
  </si>
  <si>
    <t>NTB25P06 TRANS SMD</t>
  </si>
  <si>
    <t>56474</t>
  </si>
  <si>
    <t>NTB25P06T4G TRANS SMD</t>
  </si>
  <si>
    <t>51700</t>
  </si>
  <si>
    <t>NTB5411NT4G TRANS.SMD</t>
  </si>
  <si>
    <t>10694</t>
  </si>
  <si>
    <t>NTD4302T4 TRANS.DPACK SMD</t>
  </si>
  <si>
    <t>24111</t>
  </si>
  <si>
    <t>NTD4810NT4G TRANS DPACK SMD</t>
  </si>
  <si>
    <t>04241</t>
  </si>
  <si>
    <t>NTD50N03RT4G TRANS SMD DPACK</t>
  </si>
  <si>
    <t>04118</t>
  </si>
  <si>
    <t>NTD80N02T4 TRANS.SMD DPACK</t>
  </si>
  <si>
    <t>45863</t>
  </si>
  <si>
    <t>NTF3055-100T1G TRANS.SMD</t>
  </si>
  <si>
    <t>41855</t>
  </si>
  <si>
    <t>NTF3055L175 DIODO SMD</t>
  </si>
  <si>
    <t>06803</t>
  </si>
  <si>
    <t>NTQD6866R2 TRANS.MOSFET SMD</t>
  </si>
  <si>
    <t>60742</t>
  </si>
  <si>
    <t>NTR4003NT1G TRANS.SMD</t>
  </si>
  <si>
    <t>14426</t>
  </si>
  <si>
    <t>NZT7053 TRANS.SMD SOT223</t>
  </si>
  <si>
    <t>49870</t>
  </si>
  <si>
    <t>NZT902 TRANS.SMD SOT223</t>
  </si>
  <si>
    <t>04839</t>
  </si>
  <si>
    <t>OE31A TRANS.SMD</t>
  </si>
  <si>
    <t>08223</t>
  </si>
  <si>
    <t>OF74B TRANS.SMD</t>
  </si>
  <si>
    <t>47036</t>
  </si>
  <si>
    <t>ON4973(BFG520) TRANS.SMD.SOT143R</t>
  </si>
  <si>
    <t>04129</t>
  </si>
  <si>
    <t>P0903BDG TRANS SMD DPACK</t>
  </si>
  <si>
    <t>04157</t>
  </si>
  <si>
    <t>P1703BDG TRANS SMD DPACK</t>
  </si>
  <si>
    <t>04201</t>
  </si>
  <si>
    <t>P3055LDG TRANS SMD DPACK</t>
  </si>
  <si>
    <t>04210</t>
  </si>
  <si>
    <t>16366</t>
  </si>
  <si>
    <t>P45N02LDG TRANS SMD DPACK</t>
  </si>
  <si>
    <t>43518</t>
  </si>
  <si>
    <t>PBSS4240DPN TRANS.SMD SOT457</t>
  </si>
  <si>
    <t>60534</t>
  </si>
  <si>
    <t>PBSS5230T TRANS, SMD</t>
  </si>
  <si>
    <t>10137</t>
  </si>
  <si>
    <t>PBSS5350X TRANS SOT223 SMD</t>
  </si>
  <si>
    <t>43368</t>
  </si>
  <si>
    <t>PDTA124EU TRANS.SMD SOT323</t>
  </si>
  <si>
    <t>43436</t>
  </si>
  <si>
    <t>PDTC144EK DIODO SMD SOT23</t>
  </si>
  <si>
    <t>05259</t>
  </si>
  <si>
    <t>PHB55N03LT TRANS.DPACK</t>
  </si>
  <si>
    <t>21756</t>
  </si>
  <si>
    <t>PHB55N03LTA TRANS.D2PACK</t>
  </si>
  <si>
    <t>05140</t>
  </si>
  <si>
    <t>PHB87N03LT TRANS.D2PACK</t>
  </si>
  <si>
    <t>04283</t>
  </si>
  <si>
    <t>PHD24N03LT TRANS.DPACK</t>
  </si>
  <si>
    <t>57339</t>
  </si>
  <si>
    <t>PHD36N03LT DPACK SMD</t>
  </si>
  <si>
    <t>05308</t>
  </si>
  <si>
    <t>PHD50N03 TRANS.SMD DPACK TO252</t>
  </si>
  <si>
    <t>57420</t>
  </si>
  <si>
    <t>PJE138K TRANS.SMD SOT523</t>
  </si>
  <si>
    <t>24487</t>
  </si>
  <si>
    <t>PMBFJ108 TRANS SMD SOT23</t>
  </si>
  <si>
    <t>18921</t>
  </si>
  <si>
    <t>PMBFJ177,215 TRANS.SMD SOT23</t>
  </si>
  <si>
    <t>58919</t>
  </si>
  <si>
    <t>PMBFJ310 TRANS. SMD</t>
  </si>
  <si>
    <t>53988</t>
  </si>
  <si>
    <t>PMBS3904 TRANS.SMD SOT23</t>
  </si>
  <si>
    <t>22649</t>
  </si>
  <si>
    <t>56955</t>
  </si>
  <si>
    <t>PMBS3906 TRANS.SMD SOT23</t>
  </si>
  <si>
    <t>59512</t>
  </si>
  <si>
    <t>56994</t>
  </si>
  <si>
    <t>PMBT2222A TRANS SMD SOT23</t>
  </si>
  <si>
    <t>07069</t>
  </si>
  <si>
    <t>56991</t>
  </si>
  <si>
    <t>PMBT2907A TRANS.SMD SOT23</t>
  </si>
  <si>
    <t>52030</t>
  </si>
  <si>
    <t>25490</t>
  </si>
  <si>
    <t>59154</t>
  </si>
  <si>
    <t>PMBT3906 TRANS.SMD SOT23</t>
  </si>
  <si>
    <t>56954</t>
  </si>
  <si>
    <t>50329</t>
  </si>
  <si>
    <t>PMBT6429 TRANS.SMD SOT23</t>
  </si>
  <si>
    <t>46393</t>
  </si>
  <si>
    <t>PUMD16 TRANS.SMD SOT363</t>
  </si>
  <si>
    <t>46395</t>
  </si>
  <si>
    <t>PUMD3 TRANS.SMD SOT363</t>
  </si>
  <si>
    <t>47215</t>
  </si>
  <si>
    <t>PZT2222AT1G TRANS.SMD SOT223</t>
  </si>
  <si>
    <t>06722</t>
  </si>
  <si>
    <t>PZTA92 TRANS. SMD SOT223</t>
  </si>
  <si>
    <t>18902</t>
  </si>
  <si>
    <t>RC1170DX TRANS.TO252 REG.1A</t>
  </si>
  <si>
    <t>20930</t>
  </si>
  <si>
    <t>RC1585MT TRANS.SMD REG.5A AJUSTAVEL</t>
  </si>
  <si>
    <t>11177</t>
  </si>
  <si>
    <t>RC1587DT TRANS.SMD DPACK</t>
  </si>
  <si>
    <t>26799</t>
  </si>
  <si>
    <t>RC1587MT TRANS.SMD DPACK</t>
  </si>
  <si>
    <t>47890</t>
  </si>
  <si>
    <t>RHU002N06 TRANS. SMD</t>
  </si>
  <si>
    <t>42384</t>
  </si>
  <si>
    <t>RJU003N03T106 TRANS SMD</t>
  </si>
  <si>
    <t>19820</t>
  </si>
  <si>
    <t>RN2402 TRANS.SMD SOT23</t>
  </si>
  <si>
    <t>39162</t>
  </si>
  <si>
    <t>RSR020P03TL TRANS. MOSFET SMD 30V 2A TSMT3</t>
  </si>
  <si>
    <t>06358</t>
  </si>
  <si>
    <t>RT9161 33PX TRANS SMD</t>
  </si>
  <si>
    <t>12197</t>
  </si>
  <si>
    <t>RT9164P TRANS SMD D PACK</t>
  </si>
  <si>
    <t>58940</t>
  </si>
  <si>
    <t>RT9166A 36GXL TRANS SMD SOT89</t>
  </si>
  <si>
    <t>23965</t>
  </si>
  <si>
    <t>S1623SL6 TRANS.SMD SOT23</t>
  </si>
  <si>
    <t>12696</t>
  </si>
  <si>
    <t>SB29003TF DIODO SMD SOT223</t>
  </si>
  <si>
    <t>44006</t>
  </si>
  <si>
    <t>SI1026X TRANS. SMD</t>
  </si>
  <si>
    <t>09065</t>
  </si>
  <si>
    <t>SI2305DS/T1 TRANS.SMD SOT23</t>
  </si>
  <si>
    <t>08175</t>
  </si>
  <si>
    <t>SI4420DY T1 TRANS. SMD SOIC8</t>
  </si>
  <si>
    <t>04119</t>
  </si>
  <si>
    <t>SI4500DY-S-8 TRANS. SMD</t>
  </si>
  <si>
    <t>47656</t>
  </si>
  <si>
    <t>SI4800BDY-T1-E3 TRANS. SMD</t>
  </si>
  <si>
    <t>40304</t>
  </si>
  <si>
    <t>SI4800BDY-T1-E3 TRANS. SMD SOIC8</t>
  </si>
  <si>
    <t>47653</t>
  </si>
  <si>
    <t>SI4856DY TRANS. SMD</t>
  </si>
  <si>
    <t>25278</t>
  </si>
  <si>
    <t>SI4874DY-T1 TRANS. SMD SOIC8</t>
  </si>
  <si>
    <t>12062</t>
  </si>
  <si>
    <t>SI4884DY-T1 TRANS. SMD SOIC8</t>
  </si>
  <si>
    <t>60786</t>
  </si>
  <si>
    <t>SI7113DN-T1-GE3 TRANS. SMD</t>
  </si>
  <si>
    <t>40559</t>
  </si>
  <si>
    <t>SI7686DP-T1-E3 TRANS SMD</t>
  </si>
  <si>
    <t>47839</t>
  </si>
  <si>
    <t>SI7686DP-T1-E3 TRANS.SMD</t>
  </si>
  <si>
    <t>05770</t>
  </si>
  <si>
    <t>SI7900EDN-TI TRANS. SMD</t>
  </si>
  <si>
    <t>12043</t>
  </si>
  <si>
    <t>SI9925DY5A TRANS. SMD SOIC8</t>
  </si>
  <si>
    <t>22849</t>
  </si>
  <si>
    <t>SI9933ADY-T1 TRANS. SMD SOIC8</t>
  </si>
  <si>
    <t>49595</t>
  </si>
  <si>
    <t>SI9953DY TRANS.SMD</t>
  </si>
  <si>
    <t>48230</t>
  </si>
  <si>
    <t>SIS322DNT-II-GE3 TRANS.SMD</t>
  </si>
  <si>
    <t>47491</t>
  </si>
  <si>
    <t>SIS322DNT-T1-GE3 TRANS.SMD</t>
  </si>
  <si>
    <t>44993</t>
  </si>
  <si>
    <t>SMBT3904 TRANS.SMD DOT23</t>
  </si>
  <si>
    <t>21916</t>
  </si>
  <si>
    <t>SMBT3904LT1 TRANS.SMD DOT23</t>
  </si>
  <si>
    <t>39185</t>
  </si>
  <si>
    <t>SPB18P06P TRANS. D2PACK SMD</t>
  </si>
  <si>
    <t>49634</t>
  </si>
  <si>
    <t>SPD18P06 TRANS.SMD</t>
  </si>
  <si>
    <t>35232</t>
  </si>
  <si>
    <t>SPN111001Y TRANS.SMD</t>
  </si>
  <si>
    <t>17491</t>
  </si>
  <si>
    <t>SPU09P06PL TRANS.FET SMD</t>
  </si>
  <si>
    <t>23961</t>
  </si>
  <si>
    <t>SPX2431M TRANS.SMD SOT23</t>
  </si>
  <si>
    <t>37512</t>
  </si>
  <si>
    <t>STD1062T4 TRANS.SMD DPACK</t>
  </si>
  <si>
    <t>04642</t>
  </si>
  <si>
    <t>STD1703LA TRANS DPACK</t>
  </si>
  <si>
    <t>04177</t>
  </si>
  <si>
    <t>STD1703LT4 TRANS SMD DPACK</t>
  </si>
  <si>
    <t>14333</t>
  </si>
  <si>
    <t>STD17NF03LT4 TRANS.SMD</t>
  </si>
  <si>
    <t>13408</t>
  </si>
  <si>
    <t>STD38NH02LT4 TRANS.SMD DPACK</t>
  </si>
  <si>
    <t>49769</t>
  </si>
  <si>
    <t>STD45NF75 TRANS.SMD</t>
  </si>
  <si>
    <t>25414</t>
  </si>
  <si>
    <t>STD9N10T04 TRANS. DPACK</t>
  </si>
  <si>
    <t>35241</t>
  </si>
  <si>
    <t>STN790A TRANS.SMD SOT223</t>
  </si>
  <si>
    <t>24453</t>
  </si>
  <si>
    <t>STN851-STM TRANS. SMD</t>
  </si>
  <si>
    <t>06052</t>
  </si>
  <si>
    <t>SUB70N03-09P TRANS SMD D2PACK</t>
  </si>
  <si>
    <t>60530</t>
  </si>
  <si>
    <t>SUT485J TRANS. SMD</t>
  </si>
  <si>
    <t>56663</t>
  </si>
  <si>
    <t>SWITCHING TRANSFORMER 0,78UH E8102 SMD</t>
  </si>
  <si>
    <t>SUMIDA</t>
  </si>
  <si>
    <t>09748</t>
  </si>
  <si>
    <t>TA75S01 TRANS.SMD</t>
  </si>
  <si>
    <t>39340</t>
  </si>
  <si>
    <t>TCMT4100 TRANSISTOR SMD</t>
  </si>
  <si>
    <t>56995</t>
  </si>
  <si>
    <t>TIP122 TRANS. KSH122 SMD</t>
  </si>
  <si>
    <t>15950</t>
  </si>
  <si>
    <t>TIP32C / MJD32CT4 TRANS. SMD DPACK</t>
  </si>
  <si>
    <t>23710</t>
  </si>
  <si>
    <t>TISP1072F-3D TRANS.SMD</t>
  </si>
  <si>
    <t>23709</t>
  </si>
  <si>
    <t>TISP2290F-3D TRANS.SMD SOIC8</t>
  </si>
  <si>
    <t>25283</t>
  </si>
  <si>
    <t>TISP4350H3BJR TRANS SMD</t>
  </si>
  <si>
    <t>12695</t>
  </si>
  <si>
    <t>TISP4550H3BJR TRANS.SMD</t>
  </si>
  <si>
    <t>23215</t>
  </si>
  <si>
    <t>TISP5150H-3BJR TRANS.SMD</t>
  </si>
  <si>
    <t>08399</t>
  </si>
  <si>
    <t>TISP8250DR TRANS SMD</t>
  </si>
  <si>
    <t>18963</t>
  </si>
  <si>
    <t>TLE2425IDR TRANS SMD</t>
  </si>
  <si>
    <t>20236</t>
  </si>
  <si>
    <t>TLE4274GSV3.3 TRANS.SMD SOT223</t>
  </si>
  <si>
    <t>47679</t>
  </si>
  <si>
    <t>TP0610T TRANS.SMD</t>
  </si>
  <si>
    <t>48299</t>
  </si>
  <si>
    <t>46329</t>
  </si>
  <si>
    <t>TP0610T TRANS.SMD SOT23</t>
  </si>
  <si>
    <t>40557</t>
  </si>
  <si>
    <t>TPCF8104 TRANS SMD</t>
  </si>
  <si>
    <t>08705</t>
  </si>
  <si>
    <t>TPCP8L01 TRANS SMD</t>
  </si>
  <si>
    <t>44353</t>
  </si>
  <si>
    <t>TPS3823 33DBVR TRANS SMD</t>
  </si>
  <si>
    <t>45619</t>
  </si>
  <si>
    <t>TPS3823-50DBVR TRANS SMD</t>
  </si>
  <si>
    <t>14332</t>
  </si>
  <si>
    <t>TPS79333DBVR TRANS SOT23-5</t>
  </si>
  <si>
    <t>10262</t>
  </si>
  <si>
    <t>VN1160-13TR TRANS.SMD DPACK SOT82</t>
  </si>
  <si>
    <t>47202</t>
  </si>
  <si>
    <t>VNN1NV0413TR TRANS.SMD</t>
  </si>
  <si>
    <t>49830</t>
  </si>
  <si>
    <t>VS50WQ10FNTR-PBF TRANS.SMD</t>
  </si>
  <si>
    <t>54937</t>
  </si>
  <si>
    <t>WNM2020-3/TR TRANS SMD SOT23</t>
  </si>
  <si>
    <t>11529</t>
  </si>
  <si>
    <t>ZVN3306FTA TRANS SMD SOT23</t>
  </si>
  <si>
    <t>52073</t>
  </si>
  <si>
    <t>ZVN4424GTA TRANS.SMD</t>
  </si>
  <si>
    <t>52468</t>
  </si>
  <si>
    <t>ZVN4424ZTA TRANS SMD SOT89</t>
  </si>
  <si>
    <t>52071</t>
  </si>
  <si>
    <t>ZVN4424ZTA TRANS.SMD</t>
  </si>
  <si>
    <t>01706</t>
  </si>
  <si>
    <t>ZVP0545GTA TRANS SMD SOT223</t>
  </si>
  <si>
    <t>52469</t>
  </si>
  <si>
    <t>ZVP4424Z TRANS SMD SOT89</t>
  </si>
  <si>
    <t>44346</t>
  </si>
  <si>
    <t>ZXM61P02FTA TRANS.SMD</t>
  </si>
  <si>
    <t>48229</t>
  </si>
  <si>
    <t>ZXMN6A07FTA DIODO SMD</t>
  </si>
  <si>
    <t>47197</t>
  </si>
  <si>
    <t>ZXMP6A13FTA TRANS.SMD</t>
  </si>
  <si>
    <t>IGBT</t>
  </si>
  <si>
    <t>30645</t>
  </si>
  <si>
    <t>1MBI1600U4C 170 IGBT</t>
  </si>
  <si>
    <t>FE</t>
  </si>
  <si>
    <t>30644</t>
  </si>
  <si>
    <t>1MBI3600U4D 170 IGBT</t>
  </si>
  <si>
    <t>30643</t>
  </si>
  <si>
    <t>2MBI1200U4G 170 IGBT</t>
  </si>
  <si>
    <t>30649</t>
  </si>
  <si>
    <t>2MBI200U4B 120 IGBT</t>
  </si>
  <si>
    <t>30637</t>
  </si>
  <si>
    <t>2MBI300VJ 120 50 IGBT</t>
  </si>
  <si>
    <t>30636</t>
  </si>
  <si>
    <t>2MBI600VN 120 50 IGBT</t>
  </si>
  <si>
    <t>30638</t>
  </si>
  <si>
    <t>7MBR100VX 120 50 IGBT</t>
  </si>
  <si>
    <t>30647</t>
  </si>
  <si>
    <t>7MBR50U4B 120B 01 IGBT</t>
  </si>
  <si>
    <t>30642</t>
  </si>
  <si>
    <t>7MBR50VM 120 50 IGBT</t>
  </si>
  <si>
    <t>39746</t>
  </si>
  <si>
    <t>IRAMS10UP60B MODULO IGBT 10A 600V</t>
  </si>
  <si>
    <t>58641</t>
  </si>
  <si>
    <t>MBM400GS6AW IGBT</t>
  </si>
  <si>
    <t>40781</t>
  </si>
  <si>
    <t>MIXA300PF1200TSF IGBT</t>
  </si>
  <si>
    <t>58676</t>
  </si>
  <si>
    <t>QF15AA60 IGBT</t>
  </si>
  <si>
    <t>SANREX</t>
  </si>
  <si>
    <t>59027</t>
  </si>
  <si>
    <t>QM150HY-H-201 IGBT</t>
  </si>
  <si>
    <t>52463</t>
  </si>
  <si>
    <t>SK20GH123 IGBT</t>
  </si>
  <si>
    <t>52464</t>
  </si>
  <si>
    <t>SK55D12 IGBT</t>
  </si>
  <si>
    <t>32615</t>
  </si>
  <si>
    <t>SKM100GB123D (LUH100G1201Z) IGBT</t>
  </si>
  <si>
    <t>LS</t>
  </si>
  <si>
    <t>32617</t>
  </si>
  <si>
    <t>SKM150GB063D (LUH150G603Z) IGBT</t>
  </si>
  <si>
    <t>32616</t>
  </si>
  <si>
    <t>SKM300GB063D (LVH300G603Z) IGBT</t>
  </si>
  <si>
    <t>32614</t>
  </si>
  <si>
    <t>SKM75GB063D (LUH75G603Z) IGBT</t>
  </si>
  <si>
    <t>-</t>
  </si>
  <si>
    <t>Capacitor Tântalo SMD - Outros</t>
  </si>
  <si>
    <t>LED PTH - Difuso 3mm</t>
  </si>
  <si>
    <t>16202</t>
  </si>
  <si>
    <t>LED 3MM AMAR. DIFUSO PLANO</t>
  </si>
  <si>
    <t>02529</t>
  </si>
  <si>
    <t>LED 3MM AMARELO DIFUSO</t>
  </si>
  <si>
    <t>BRIGHT LED</t>
  </si>
  <si>
    <t>45324</t>
  </si>
  <si>
    <t>60050</t>
  </si>
  <si>
    <t>CROMATEK</t>
  </si>
  <si>
    <t>46113</t>
  </si>
  <si>
    <t>KINGBRIGHT</t>
  </si>
  <si>
    <t>58557</t>
  </si>
  <si>
    <t>16887</t>
  </si>
  <si>
    <t>LED 3MM BICOLOR DIFUSO 3TERMINAIS</t>
  </si>
  <si>
    <t>07842</t>
  </si>
  <si>
    <t>LED 3MM LARANJA DIFUSO</t>
  </si>
  <si>
    <t>05146</t>
  </si>
  <si>
    <t>05289</t>
  </si>
  <si>
    <t>LED 3MM LARANJA DIFUSO BR B843W DV</t>
  </si>
  <si>
    <t>LED BRIGHT</t>
  </si>
  <si>
    <t>15363</t>
  </si>
  <si>
    <t>LED 3MM VERDE DIFUSO</t>
  </si>
  <si>
    <t>58879</t>
  </si>
  <si>
    <t>05130</t>
  </si>
  <si>
    <t>LED 3MM VERDE DIFUSO CABECA CHATA</t>
  </si>
  <si>
    <t>00936</t>
  </si>
  <si>
    <t>LED 3MM VERDE LI230</t>
  </si>
  <si>
    <t>55787</t>
  </si>
  <si>
    <t>LED 3MM VERMELHO DIFUSO</t>
  </si>
  <si>
    <t>21964</t>
  </si>
  <si>
    <t>49427</t>
  </si>
  <si>
    <t>56879</t>
  </si>
  <si>
    <t>59614</t>
  </si>
  <si>
    <t>58394</t>
  </si>
  <si>
    <t>58544</t>
  </si>
  <si>
    <t>58193</t>
  </si>
  <si>
    <t>55837</t>
  </si>
  <si>
    <t>SUNLED</t>
  </si>
  <si>
    <t>45945</t>
  </si>
  <si>
    <t>41309</t>
  </si>
  <si>
    <t>LED 3MM VERMELHO DIFUSO CILINDRICO</t>
  </si>
  <si>
    <t>16881</t>
  </si>
  <si>
    <t>LED 5MM AM.DIFUSO</t>
  </si>
  <si>
    <t>58562</t>
  </si>
  <si>
    <t>LED 5MM AMARELO DIFUSO</t>
  </si>
  <si>
    <t>19202</t>
  </si>
  <si>
    <t>LED 5MM VERDE DIFUSO</t>
  </si>
  <si>
    <t>45655</t>
  </si>
  <si>
    <t>LED LAMP</t>
  </si>
  <si>
    <t>37472</t>
  </si>
  <si>
    <t>LED 5MM VERDE DIFUSO (30-40MCD)</t>
  </si>
  <si>
    <t>58567</t>
  </si>
  <si>
    <t>LED 5MM VERDE DIFUSO (800-1000MCD)</t>
  </si>
  <si>
    <t>18141</t>
  </si>
  <si>
    <t>LED 5MM VERMELHO DIF.CLL50231</t>
  </si>
  <si>
    <t>58535</t>
  </si>
  <si>
    <t>LED 5MM VERMELHO DIFUSO</t>
  </si>
  <si>
    <t>49511</t>
  </si>
  <si>
    <t>49066</t>
  </si>
  <si>
    <t>58551</t>
  </si>
  <si>
    <t>20883</t>
  </si>
  <si>
    <t>48237</t>
  </si>
  <si>
    <t>58531</t>
  </si>
  <si>
    <t>45657</t>
  </si>
  <si>
    <t>58540</t>
  </si>
  <si>
    <t>44005</t>
  </si>
  <si>
    <t>LED 5MM VERMELHO DIFUSO (100-150MCD)</t>
  </si>
  <si>
    <t>46378</t>
  </si>
  <si>
    <t>LED 5MM VERMELHO DIFUSO (650-1000MCD)</t>
  </si>
  <si>
    <t>LUCKYLIGHT</t>
  </si>
  <si>
    <t>58523</t>
  </si>
  <si>
    <t>LED 5MM VERMELHO PISCA</t>
  </si>
  <si>
    <t>LED PTH - Difuso 5mm</t>
  </si>
  <si>
    <t>LED PTH - Difuso 10mm</t>
  </si>
  <si>
    <t>58563</t>
  </si>
  <si>
    <t>LED 10MM AMARELO DIFUSO</t>
  </si>
  <si>
    <t>58566</t>
  </si>
  <si>
    <t>18000</t>
  </si>
  <si>
    <t>LED 10MM VERMELHO DIFUSO</t>
  </si>
  <si>
    <t>58527</t>
  </si>
  <si>
    <t>LED PTH - Leitoso 3mm</t>
  </si>
  <si>
    <t>00846</t>
  </si>
  <si>
    <t>LED 3MM BICOLOR 3TERMINAL</t>
  </si>
  <si>
    <t>49975</t>
  </si>
  <si>
    <t>LED 3MM BICOLOR LEITOSO</t>
  </si>
  <si>
    <t>58543</t>
  </si>
  <si>
    <t>58538</t>
  </si>
  <si>
    <t>45779</t>
  </si>
  <si>
    <t>LED 3MM BICOLOR LEITOSO 3TERM.</t>
  </si>
  <si>
    <t>45814</t>
  </si>
  <si>
    <t>44004</t>
  </si>
  <si>
    <t>LED 3MM VERDE LEITOSO (15-30MCD)</t>
  </si>
  <si>
    <t>WCN</t>
  </si>
  <si>
    <t>LED PTH - Leitoso 5mm</t>
  </si>
  <si>
    <t>43999</t>
  </si>
  <si>
    <t>LED 5MM AMARELO LEITOSO (200-250MCD)</t>
  </si>
  <si>
    <t>60734</t>
  </si>
  <si>
    <t>LED 5MM BICOLOR 3TERMINAIS LEITOSO</t>
  </si>
  <si>
    <t>58570</t>
  </si>
  <si>
    <t>45793</t>
  </si>
  <si>
    <t>LED 5MM BICOLOR LEITOSO 3TERM</t>
  </si>
  <si>
    <t>30690</t>
  </si>
  <si>
    <t>LED 5MM LARANJA</t>
  </si>
  <si>
    <t>00938</t>
  </si>
  <si>
    <t>LED 5MM VERDE LI221</t>
  </si>
  <si>
    <t>45812</t>
  </si>
  <si>
    <t>LED 3MM BICOLOR TRANSP.3TERM.</t>
  </si>
  <si>
    <t>44002</t>
  </si>
  <si>
    <t>LED 3MM TRANSP. AMARELO (3000-4000MCD)</t>
  </si>
  <si>
    <t>58569</t>
  </si>
  <si>
    <t>LED 3MM TRANSP. AZUL</t>
  </si>
  <si>
    <t>29736</t>
  </si>
  <si>
    <t>49431</t>
  </si>
  <si>
    <t>LED 3MM TRANSP. BRANCO</t>
  </si>
  <si>
    <t>19097</t>
  </si>
  <si>
    <t>LED 3MM TRANSP. VERDE</t>
  </si>
  <si>
    <t>15364</t>
  </si>
  <si>
    <t>45117</t>
  </si>
  <si>
    <t>LED 3MM TRANSP. VERMELHO</t>
  </si>
  <si>
    <t>28724</t>
  </si>
  <si>
    <t>44735</t>
  </si>
  <si>
    <t>KENTO</t>
  </si>
  <si>
    <t>58536</t>
  </si>
  <si>
    <t>58190</t>
  </si>
  <si>
    <t>44061</t>
  </si>
  <si>
    <t>LED 3MM TRANSP. VIOLETA (1800-2400MCD)</t>
  </si>
  <si>
    <t>25480</t>
  </si>
  <si>
    <t>LED 3MM TRANSP.AM.</t>
  </si>
  <si>
    <t>LED PTH - Transparente 3mm</t>
  </si>
  <si>
    <t>LED PTH - Transparente 5mm</t>
  </si>
  <si>
    <t>16234</t>
  </si>
  <si>
    <t>LED 5MM AM.PISCA (BB B3174)</t>
  </si>
  <si>
    <t>41398</t>
  </si>
  <si>
    <t>LED 5MM AZUL TRANSP. (5.500/6.500MCD)</t>
  </si>
  <si>
    <t>43777</t>
  </si>
  <si>
    <t>LED 5MM BICOLOR TRANSP.3TERM</t>
  </si>
  <si>
    <t>44804</t>
  </si>
  <si>
    <t>LMS</t>
  </si>
  <si>
    <t>58555</t>
  </si>
  <si>
    <t>58653</t>
  </si>
  <si>
    <t>LED 5MM TRANSP. BRANCO</t>
  </si>
  <si>
    <t>58261</t>
  </si>
  <si>
    <t>LED 5MM TRANSP.AMARELO</t>
  </si>
  <si>
    <t>58526</t>
  </si>
  <si>
    <t>58561</t>
  </si>
  <si>
    <t>50770</t>
  </si>
  <si>
    <t>LED 5MM TRANSP.AMARELO (10000-12000MCD)</t>
  </si>
  <si>
    <t>43959</t>
  </si>
  <si>
    <t>LED 5MM TRANSP.AMARELO (5800-7000MCD)</t>
  </si>
  <si>
    <t>58650</t>
  </si>
  <si>
    <t>LED 5MM TRANSP.AZUL</t>
  </si>
  <si>
    <t>42383</t>
  </si>
  <si>
    <t>LED 5MM TRANSP.AZUL (1000MCD)</t>
  </si>
  <si>
    <t>43954</t>
  </si>
  <si>
    <t>LED 5MM TRANSP.AZUL (3200-4400MCD)</t>
  </si>
  <si>
    <t>43892</t>
  </si>
  <si>
    <t>LED 5MM TRANSP.AZUL (6000-9000MCD)</t>
  </si>
  <si>
    <t>WORLD</t>
  </si>
  <si>
    <t>46982</t>
  </si>
  <si>
    <t>LED 5MM TRANSP.AZUL (8000-10000MCD)</t>
  </si>
  <si>
    <t>49141</t>
  </si>
  <si>
    <t>LED 5MM TRANSP.AZUL CABECA CHATA</t>
  </si>
  <si>
    <t>07839</t>
  </si>
  <si>
    <t>LED 5MM TRANSP.BR.1000MCD</t>
  </si>
  <si>
    <t>18959</t>
  </si>
  <si>
    <t>LED 5MM TRANSP.BR.18000MCD</t>
  </si>
  <si>
    <t>15361</t>
  </si>
  <si>
    <t>LED 5MM TRANSP.BR.4/6000MCD</t>
  </si>
  <si>
    <t>43997</t>
  </si>
  <si>
    <t>LED 5MM TRANSP.BRANCO</t>
  </si>
  <si>
    <t>43451</t>
  </si>
  <si>
    <t>43466</t>
  </si>
  <si>
    <t>48324</t>
  </si>
  <si>
    <t>44056</t>
  </si>
  <si>
    <t>LED 5MM TRANSP.BRANCO (1100-1400MCD)</t>
  </si>
  <si>
    <t>43930</t>
  </si>
  <si>
    <t>LED 5MM TRANSP.BRANCO (12000-15000MCD)</t>
  </si>
  <si>
    <t>FORYARD</t>
  </si>
  <si>
    <t>55814</t>
  </si>
  <si>
    <t>56012</t>
  </si>
  <si>
    <t>LED 5MM TRANSP.BRANCO (2180-3000MCD)</t>
  </si>
  <si>
    <t>43901</t>
  </si>
  <si>
    <t>LED 5MM TRANSP.BRANCO (5000-6000MCD)</t>
  </si>
  <si>
    <t>43893</t>
  </si>
  <si>
    <t>LED 5MM TRANSP.BRANCO (6000-9000MCD)</t>
  </si>
  <si>
    <t>16851</t>
  </si>
  <si>
    <t>LED 5MM TRANSP.LARANJA (XL008W)</t>
  </si>
  <si>
    <t>44175</t>
  </si>
  <si>
    <t>LED 5MM TRANSP.VERDE</t>
  </si>
  <si>
    <t>58553</t>
  </si>
  <si>
    <t>58552</t>
  </si>
  <si>
    <t>46766</t>
  </si>
  <si>
    <t>43939</t>
  </si>
  <si>
    <t>LED 5MM TRANSP.VERDE (2180-3000MCD)</t>
  </si>
  <si>
    <t>44055</t>
  </si>
  <si>
    <t>LED 5MM TRANSP.VERDE (3200-4400MCD)</t>
  </si>
  <si>
    <t>58572</t>
  </si>
  <si>
    <t>LED 5MM TRANSP.VERDE (8000-11000MCD)</t>
  </si>
  <si>
    <t>SANSEN</t>
  </si>
  <si>
    <t>43956</t>
  </si>
  <si>
    <t>LED 5MM TRANSP.VERDE (9500-11000MCD)</t>
  </si>
  <si>
    <t>08994</t>
  </si>
  <si>
    <t>LED 5MM TRANSP.VERDE 2200MCD</t>
  </si>
  <si>
    <t>24846</t>
  </si>
  <si>
    <t>LED 5MM TRANSP.VERDE 400/700MCD</t>
  </si>
  <si>
    <t>37236</t>
  </si>
  <si>
    <t>LED 5MM TRANSP.VERDE BL-BG43V4V1</t>
  </si>
  <si>
    <t>49142</t>
  </si>
  <si>
    <t>LED 5MM TRANSP.VERDE CABECA CHATA</t>
  </si>
  <si>
    <t>18391</t>
  </si>
  <si>
    <t>LED 5MM TRANSP.VERM.2000MCD</t>
  </si>
  <si>
    <t>46816</t>
  </si>
  <si>
    <t>LED 5MM TRANSP.VERMELHO</t>
  </si>
  <si>
    <t>58533</t>
  </si>
  <si>
    <t>58534</t>
  </si>
  <si>
    <t>58541</t>
  </si>
  <si>
    <t>43955</t>
  </si>
  <si>
    <t>LED 5MM TRANSP.VERMELHO (5800-7000MCD)</t>
  </si>
  <si>
    <t>54239</t>
  </si>
  <si>
    <t>LED 5MM TRANSP.VERMELHO 2900/3800MCD</t>
  </si>
  <si>
    <t>49139</t>
  </si>
  <si>
    <t>LED 5MM TRANSP.VERMELHO CABECA CHATA</t>
  </si>
  <si>
    <t>44057</t>
  </si>
  <si>
    <t>LED 5MM TRANSP.VIOLETA (200-300MCD)</t>
  </si>
  <si>
    <t>44001</t>
  </si>
  <si>
    <t>LED 5MM TRANSP.VIOLETA (800-1200MCD)</t>
  </si>
  <si>
    <t>59543</t>
  </si>
  <si>
    <t>LUMEX</t>
  </si>
  <si>
    <t>59542</t>
  </si>
  <si>
    <t>LED 5MM VERMELHO TRANSPARENTE</t>
  </si>
  <si>
    <t>00839</t>
  </si>
  <si>
    <t>LED 10MM TRANS AZUL</t>
  </si>
  <si>
    <t>60189</t>
  </si>
  <si>
    <t>LED 10MM TRANSP VERDE</t>
  </si>
  <si>
    <t>18130</t>
  </si>
  <si>
    <t>LED 10MM TRANSP.AM. (BL B3330)</t>
  </si>
  <si>
    <t>24460</t>
  </si>
  <si>
    <t>LED 10MM TRANSP.VD. (BLB2330EA)</t>
  </si>
  <si>
    <t>34555</t>
  </si>
  <si>
    <t>LED 10MM TRANSP.VERMELHO</t>
  </si>
  <si>
    <t>LED PTH - Transparente 10mm</t>
  </si>
  <si>
    <t>LED PTH - Piranha</t>
  </si>
  <si>
    <t>46756</t>
  </si>
  <si>
    <t>LED 2MM AZUL PIRANHA</t>
  </si>
  <si>
    <t>58053</t>
  </si>
  <si>
    <t>LED PIRANHA 3MM AZUL</t>
  </si>
  <si>
    <t>58051</t>
  </si>
  <si>
    <t>LED PIRANHA 3MM BRANCO</t>
  </si>
  <si>
    <t>58050</t>
  </si>
  <si>
    <t>LED PIRANHA 3MM VERDE</t>
  </si>
  <si>
    <t>58057</t>
  </si>
  <si>
    <t>44019</t>
  </si>
  <si>
    <t>LED PIRANHA 3MM VERMELHO</t>
  </si>
  <si>
    <t>58054</t>
  </si>
  <si>
    <t>58056</t>
  </si>
  <si>
    <t>58052</t>
  </si>
  <si>
    <t>58055</t>
  </si>
  <si>
    <t>LED PTH - Retangular</t>
  </si>
  <si>
    <t>58194</t>
  </si>
  <si>
    <t>LED 2MM VERDE RETANGULAR</t>
  </si>
  <si>
    <t>59288</t>
  </si>
  <si>
    <t>LED 3MM VERMELHO RETANGULAR</t>
  </si>
  <si>
    <t>15204</t>
  </si>
  <si>
    <t>LED 3X3MM VERMELHO DIFUSO</t>
  </si>
  <si>
    <t>60612</t>
  </si>
  <si>
    <t>LED 5X2 RETANGULAR LARANJA</t>
  </si>
  <si>
    <t>43762</t>
  </si>
  <si>
    <t>LED 5X5MM VERMELHO DIFUSO</t>
  </si>
  <si>
    <t>31536</t>
  </si>
  <si>
    <t>LED RETANGULAR 5X2 AMARELO</t>
  </si>
  <si>
    <t>30711</t>
  </si>
  <si>
    <t>16879</t>
  </si>
  <si>
    <t>LED RETANGULAR 5X2 LARANJA</t>
  </si>
  <si>
    <t>58545</t>
  </si>
  <si>
    <t>LED RETANGULAR 5X2 VERDE</t>
  </si>
  <si>
    <t>45648</t>
  </si>
  <si>
    <t>34763</t>
  </si>
  <si>
    <t>41387</t>
  </si>
  <si>
    <t>58546</t>
  </si>
  <si>
    <t>38112</t>
  </si>
  <si>
    <t>LED RETANGULAR 5X2 VERMELHO</t>
  </si>
  <si>
    <t>41367</t>
  </si>
  <si>
    <t>50984</t>
  </si>
  <si>
    <t>58549</t>
  </si>
  <si>
    <t>08044</t>
  </si>
  <si>
    <t>LED RETANGULAR AMARELO 5X2</t>
  </si>
  <si>
    <t>59289</t>
  </si>
  <si>
    <t>LED VERDE 2X5X7MM RETANGULAR</t>
  </si>
  <si>
    <t>LED SMD - 0603</t>
  </si>
  <si>
    <t>26646</t>
  </si>
  <si>
    <t>LED AMARELO SMD 0603</t>
  </si>
  <si>
    <t>60550</t>
  </si>
  <si>
    <t>LED AZUL 0603</t>
  </si>
  <si>
    <t>60562</t>
  </si>
  <si>
    <t>28592</t>
  </si>
  <si>
    <t>49973</t>
  </si>
  <si>
    <t>LED AZUL 0603 SMD FC-F1608BK-470H5</t>
  </si>
  <si>
    <t>CHIP LED</t>
  </si>
  <si>
    <t>42311</t>
  </si>
  <si>
    <t>LED BRANCO 0603 SMD</t>
  </si>
  <si>
    <t>BESTEK</t>
  </si>
  <si>
    <t>60438</t>
  </si>
  <si>
    <t>30479</t>
  </si>
  <si>
    <t>LED LARANJA 0603</t>
  </si>
  <si>
    <t>29661</t>
  </si>
  <si>
    <t>LED VERDE 0603 LTST-C190KGKT</t>
  </si>
  <si>
    <t>60437</t>
  </si>
  <si>
    <t>LED VERDE 0603 SMD</t>
  </si>
  <si>
    <t>35990</t>
  </si>
  <si>
    <t>LED VERMELHO 0603 SMD</t>
  </si>
  <si>
    <t>35989</t>
  </si>
  <si>
    <t>35991</t>
  </si>
  <si>
    <t>38855</t>
  </si>
  <si>
    <t>35987</t>
  </si>
  <si>
    <t>OSRAM</t>
  </si>
  <si>
    <t>35986</t>
  </si>
  <si>
    <t>SOUNDING</t>
  </si>
  <si>
    <t>42309</t>
  </si>
  <si>
    <t>LED VERMELHO 0603 SMD 19-213R6SC-AK2M1AX/3T</t>
  </si>
  <si>
    <t>LED SMD - 0805</t>
  </si>
  <si>
    <t>05824</t>
  </si>
  <si>
    <t>LED AMARELO 0805 (WR PB2012 VY/C)</t>
  </si>
  <si>
    <t>59624</t>
  </si>
  <si>
    <t>LED AMARELO 0805 SMD</t>
  </si>
  <si>
    <t>28603</t>
  </si>
  <si>
    <t>LED BRANCO 0805 SMD</t>
  </si>
  <si>
    <t>29365</t>
  </si>
  <si>
    <t>LED AZUL 0805</t>
  </si>
  <si>
    <t>48525</t>
  </si>
  <si>
    <t>LED VERDE 0805 SMD</t>
  </si>
  <si>
    <t>00111</t>
  </si>
  <si>
    <t>LED VERMELHO 0805 SMD</t>
  </si>
  <si>
    <t>28983</t>
  </si>
  <si>
    <t>49749</t>
  </si>
  <si>
    <t>47502</t>
  </si>
  <si>
    <t>49748</t>
  </si>
  <si>
    <t>59279</t>
  </si>
  <si>
    <t>49751</t>
  </si>
  <si>
    <t>49750</t>
  </si>
  <si>
    <t>57732</t>
  </si>
  <si>
    <t>CTK</t>
  </si>
  <si>
    <t>42447</t>
  </si>
  <si>
    <t>LED VERMELHO 0805 SMD 17-21/R7C-AN2Q1B/3T/AM</t>
  </si>
  <si>
    <t>24957</t>
  </si>
  <si>
    <t>55170</t>
  </si>
  <si>
    <t>41982</t>
  </si>
  <si>
    <t>50340</t>
  </si>
  <si>
    <t>LED AMARELO 0805</t>
  </si>
  <si>
    <t>41983</t>
  </si>
  <si>
    <t>59971</t>
  </si>
  <si>
    <t>LED LARANJA 0805</t>
  </si>
  <si>
    <t>19544</t>
  </si>
  <si>
    <t>LED VERDE LTST C170GKT 0805</t>
  </si>
  <si>
    <t>57338</t>
  </si>
  <si>
    <t>57293</t>
  </si>
  <si>
    <t>LED SMD - 1206</t>
  </si>
  <si>
    <t>38393</t>
  </si>
  <si>
    <t>LED AMARELO 1206</t>
  </si>
  <si>
    <t>HARVATEK</t>
  </si>
  <si>
    <t>38474</t>
  </si>
  <si>
    <t>LED AMARELO 1206 SMD APTR3216SYCK</t>
  </si>
  <si>
    <t>35981</t>
  </si>
  <si>
    <t>LED LARANJA 1206 SMD HT206 INFERTIDO</t>
  </si>
  <si>
    <t>30473</t>
  </si>
  <si>
    <t>LED VERDE 1206 SMD</t>
  </si>
  <si>
    <t>31277</t>
  </si>
  <si>
    <t>LED VERMELHO 1206 SMD</t>
  </si>
  <si>
    <t>29949</t>
  </si>
  <si>
    <t>45297</t>
  </si>
  <si>
    <t>LED VERMELHO 1206 SMD (12-21)</t>
  </si>
  <si>
    <t>38475</t>
  </si>
  <si>
    <t>LED VERMELHO 1206 SMD APTR3216SRCPRV</t>
  </si>
  <si>
    <t>54810</t>
  </si>
  <si>
    <t>LED BRANCO 2835 SMD</t>
  </si>
  <si>
    <t>LUMILEDS</t>
  </si>
  <si>
    <t>LED SMD - 2835</t>
  </si>
  <si>
    <t>LED SMD - 3528</t>
  </si>
  <si>
    <t>44060</t>
  </si>
  <si>
    <t>FITA DE LED AMARELO 3528</t>
  </si>
  <si>
    <t>60312</t>
  </si>
  <si>
    <t>FITA DE LED RGB</t>
  </si>
  <si>
    <t>34898</t>
  </si>
  <si>
    <t>FITA DE LED VERDE 3528</t>
  </si>
  <si>
    <t>60309</t>
  </si>
  <si>
    <t>FITA DE LED VERMELHO</t>
  </si>
  <si>
    <t>34899</t>
  </si>
  <si>
    <t>FITA DE LED VERMELHO 3528</t>
  </si>
  <si>
    <t>60448</t>
  </si>
  <si>
    <t>LED AMBAR 3528 SMD</t>
  </si>
  <si>
    <t>34515</t>
  </si>
  <si>
    <t>46418</t>
  </si>
  <si>
    <t>LED AZUL 1210 SMD</t>
  </si>
  <si>
    <t>35978</t>
  </si>
  <si>
    <t>LED AZUL 3528 SMD</t>
  </si>
  <si>
    <t>55713</t>
  </si>
  <si>
    <t>LED BRANCO 3527 PLCC-2</t>
  </si>
  <si>
    <t>BRIGHTEK</t>
  </si>
  <si>
    <t>58886</t>
  </si>
  <si>
    <t>LED BRANCO 3528 SMD</t>
  </si>
  <si>
    <t>34514</t>
  </si>
  <si>
    <t>37437</t>
  </si>
  <si>
    <t>LED BRANCO 3528 SMD (BL-HZD32W-W/C80)</t>
  </si>
  <si>
    <t>60787</t>
  </si>
  <si>
    <t>LED VERDE 3528 SMD</t>
  </si>
  <si>
    <t>60788</t>
  </si>
  <si>
    <t>LED VERMELHO 3528 SMD</t>
  </si>
  <si>
    <t>39651</t>
  </si>
  <si>
    <t>LED BRANCO 5050 FRIO SMD A.B.</t>
  </si>
  <si>
    <t>39650</t>
  </si>
  <si>
    <t>LED AZUL 5050 SMD A.B.</t>
  </si>
  <si>
    <t>SUNNY</t>
  </si>
  <si>
    <t>39652</t>
  </si>
  <si>
    <t>LED VERDE 5050 SMD A.B.</t>
  </si>
  <si>
    <t>39653</t>
  </si>
  <si>
    <t>LED VERMELHO 5050 SMD A.B.</t>
  </si>
  <si>
    <t>LED SMD - Outros</t>
  </si>
  <si>
    <t>59600</t>
  </si>
  <si>
    <t>LED 3V 1W SMD</t>
  </si>
  <si>
    <t>55373</t>
  </si>
  <si>
    <t>LED BICOLOR SMD SOT23</t>
  </si>
  <si>
    <t>59970</t>
  </si>
  <si>
    <t>LED BICOLOR XZMDKVG56M SMD</t>
  </si>
  <si>
    <t>50129</t>
  </si>
  <si>
    <t>LED BRANCO 2828 120G 1485LM-1590LM</t>
  </si>
  <si>
    <t>50130</t>
  </si>
  <si>
    <t>LED BRANCO 2828 120G 1710LM-1830LM</t>
  </si>
  <si>
    <t>04809</t>
  </si>
  <si>
    <t>LED BRANCO CHIP LED SMD 3,4MMX1,25MM</t>
  </si>
  <si>
    <t>CITIZEN</t>
  </si>
  <si>
    <t>45464</t>
  </si>
  <si>
    <t>LED BRANCO FRIO 3535 SMD</t>
  </si>
  <si>
    <t>49857</t>
  </si>
  <si>
    <t>LED VERDE 2832 SMD</t>
  </si>
  <si>
    <t>08145</t>
  </si>
  <si>
    <t>LED VERDE SMD LT1E40A ALTO/BR.</t>
  </si>
  <si>
    <t>42352</t>
  </si>
  <si>
    <t>LED VERDE SMD MINI TOPLED</t>
  </si>
  <si>
    <t>58207</t>
  </si>
  <si>
    <t>LED VERMELHO SMD</t>
  </si>
  <si>
    <t>42044</t>
  </si>
  <si>
    <t>58698</t>
  </si>
  <si>
    <t>LED XZFG55W SMD</t>
  </si>
  <si>
    <t>40558</t>
  </si>
  <si>
    <t>TOP LED AZUL (3900MCD) PLCC-4</t>
  </si>
  <si>
    <t>46974</t>
  </si>
  <si>
    <t>TOP LED AZUL 469NM PLCC-4</t>
  </si>
  <si>
    <t>20240</t>
  </si>
  <si>
    <t>TOP LED LARANJA SMD LM03100-GS08</t>
  </si>
  <si>
    <t>46972</t>
  </si>
  <si>
    <t>TOP LED VERDE PLCC-2</t>
  </si>
  <si>
    <t>01174</t>
  </si>
  <si>
    <t>TOP LED VERDE SMD</t>
  </si>
  <si>
    <t>46977</t>
  </si>
  <si>
    <t>TOP LED VERMELHO ALARANJADO PLCC-4</t>
  </si>
  <si>
    <t>01172</t>
  </si>
  <si>
    <t>TOP LED VERMELHO SMD</t>
  </si>
  <si>
    <t>LED SMD - 5050</t>
  </si>
  <si>
    <t>LED Infravermelho Emissor 3mm - IR (Infrared)</t>
  </si>
  <si>
    <t>57776</t>
  </si>
  <si>
    <t>TIL32 FOTO EMISSOR 3MM</t>
  </si>
  <si>
    <t>27645</t>
  </si>
  <si>
    <t>TIL32 FOTO EMISSOR 3MM (IR204-A</t>
  </si>
  <si>
    <t>LED Infravermelho Emissor 5mm - IR (Infrared)</t>
  </si>
  <si>
    <t>55273</t>
  </si>
  <si>
    <t>FOTO DIODO IR333-A</t>
  </si>
  <si>
    <t>58574</t>
  </si>
  <si>
    <t>LED 5MM EMISSOR</t>
  </si>
  <si>
    <t>48767</t>
  </si>
  <si>
    <t>LED 5MM EMISSOR 845-850</t>
  </si>
  <si>
    <t>48765</t>
  </si>
  <si>
    <t>LED 5MM EMISSOR 850NM</t>
  </si>
  <si>
    <t>48766</t>
  </si>
  <si>
    <t>LED 5MM EMISSOR 940NM</t>
  </si>
  <si>
    <t>48764</t>
  </si>
  <si>
    <t>LED 5MM EMISSOR 940NM AZUL</t>
  </si>
  <si>
    <t>48763</t>
  </si>
  <si>
    <t>LED 5MM EMISSOR 940NM TRANSP.</t>
  </si>
  <si>
    <t>60379</t>
  </si>
  <si>
    <t>LED 5MM EMISSOR IR333-A</t>
  </si>
  <si>
    <t>37777</t>
  </si>
  <si>
    <t>LED 5MM INFRA 850NM (HIR8323/C16)</t>
  </si>
  <si>
    <t>37929</t>
  </si>
  <si>
    <t>LED 5MM INFRA 850NM(HIR8323/C16)</t>
  </si>
  <si>
    <t>37778</t>
  </si>
  <si>
    <t>LED 5MM INFRA 850NM(TSHN5410)</t>
  </si>
  <si>
    <t>34760</t>
  </si>
  <si>
    <t>LED 5MM INFRA EMISSOR</t>
  </si>
  <si>
    <t>48775</t>
  </si>
  <si>
    <t>LED 5MM IR 178196</t>
  </si>
  <si>
    <t>48770</t>
  </si>
  <si>
    <t>LED 5MM IR 850NM</t>
  </si>
  <si>
    <t>51472</t>
  </si>
  <si>
    <t>LED 5MM IR EMISSOR</t>
  </si>
  <si>
    <t>51470</t>
  </si>
  <si>
    <t>51473</t>
  </si>
  <si>
    <t>51474</t>
  </si>
  <si>
    <t>48762</t>
  </si>
  <si>
    <t>LED 5MM IR EMISSOR 820-825</t>
  </si>
  <si>
    <t>48759</t>
  </si>
  <si>
    <t>LED 5MM IR EMISSOR 830-835</t>
  </si>
  <si>
    <t>48761</t>
  </si>
  <si>
    <t>LED 5MM IR EMISSOR 835-840</t>
  </si>
  <si>
    <t>48760</t>
  </si>
  <si>
    <t>LED 5MM IR EMISSOR 840-845</t>
  </si>
  <si>
    <t>48771</t>
  </si>
  <si>
    <t>LED 5MM IR EMISSOR 940NM</t>
  </si>
  <si>
    <t>51467</t>
  </si>
  <si>
    <t>48774</t>
  </si>
  <si>
    <t>LED 5MM IR EMISSOR 940NM TRANSP.</t>
  </si>
  <si>
    <t>42007</t>
  </si>
  <si>
    <t>LED 5MM ROXO</t>
  </si>
  <si>
    <t>09632</t>
  </si>
  <si>
    <t>LED 5MM VERMELHO INFRA</t>
  </si>
  <si>
    <t>46168</t>
  </si>
  <si>
    <t>LED EMISSOR INFRA VERMELHO 5MM</t>
  </si>
  <si>
    <t>46166</t>
  </si>
  <si>
    <t>LED INFRA VERMELHO 5MM</t>
  </si>
  <si>
    <t>48768</t>
  </si>
  <si>
    <t>LED IR EMISSOR 940NM AZUL</t>
  </si>
  <si>
    <t>55712</t>
  </si>
  <si>
    <t>LED IR333/HO</t>
  </si>
  <si>
    <t>32485</t>
  </si>
  <si>
    <t>LED SLI0508CPA</t>
  </si>
  <si>
    <t>SHARLIGHT</t>
  </si>
  <si>
    <t>24050</t>
  </si>
  <si>
    <t>SFH400-3 DIODO</t>
  </si>
  <si>
    <t>25274</t>
  </si>
  <si>
    <t>SFH4550 LED INFRA RED</t>
  </si>
  <si>
    <t>44308</t>
  </si>
  <si>
    <t>TIL32 FOTO EMISSOR 5MM</t>
  </si>
  <si>
    <t>59258</t>
  </si>
  <si>
    <t>41154</t>
  </si>
  <si>
    <t>11994</t>
  </si>
  <si>
    <t>58075</t>
  </si>
  <si>
    <t>TSAL6100 DIODO</t>
  </si>
  <si>
    <t>LED Infravermelho Emissor Outros - IR (Infrared)</t>
  </si>
  <si>
    <t>58869</t>
  </si>
  <si>
    <t>LED INFRA VERMELHO SMD IR91-21C/TR7</t>
  </si>
  <si>
    <t>31196</t>
  </si>
  <si>
    <t>XZRNI54W DIODO FOTO TRANSISTOR 0805 SMD</t>
  </si>
  <si>
    <t>31197</t>
  </si>
  <si>
    <t>XZTNI54W DIODO FOTO TRANSISTOR 0805 SMD</t>
  </si>
  <si>
    <t>LED Infravermelho Receptor 3mm - IR (Infrared)</t>
  </si>
  <si>
    <t>48772</t>
  </si>
  <si>
    <t>PHOTO TRANSISTOR 940NM RECEPTOR</t>
  </si>
  <si>
    <t>48773</t>
  </si>
  <si>
    <t>LED 3MM IR CL-IL3M</t>
  </si>
  <si>
    <t>LED Infravermelho Receptor Outros - IR (Infrared)</t>
  </si>
  <si>
    <t>36998</t>
  </si>
  <si>
    <t>IRM8751 FOTO RECEPTOR</t>
  </si>
  <si>
    <t>45286</t>
  </si>
  <si>
    <t>RECEPTOR LR-T15CTM4</t>
  </si>
  <si>
    <t>LUMICOM</t>
  </si>
  <si>
    <t>40672</t>
  </si>
  <si>
    <t>LED 5MM TRANSP. ULTRA VIOLETA</t>
  </si>
  <si>
    <t>LED Ultravioleta - UV</t>
  </si>
  <si>
    <t>LED Potência - 1W</t>
  </si>
  <si>
    <t>58262</t>
  </si>
  <si>
    <t>LED AMBAR 1W SMD</t>
  </si>
  <si>
    <t>58265</t>
  </si>
  <si>
    <t>27262</t>
  </si>
  <si>
    <t>LED AZUL 1W</t>
  </si>
  <si>
    <t>PROLIGHT</t>
  </si>
  <si>
    <t>58266</t>
  </si>
  <si>
    <t>LED BRANCO 1W SMD</t>
  </si>
  <si>
    <t>58263</t>
  </si>
  <si>
    <t>LED VERMELHO 1W SMD</t>
  </si>
  <si>
    <t>58264</t>
  </si>
  <si>
    <t>54721</t>
  </si>
  <si>
    <t>LED AZUL 3W</t>
  </si>
  <si>
    <t>58758</t>
  </si>
  <si>
    <t>LED EDRGBW 3W SMD</t>
  </si>
  <si>
    <t>44017</t>
  </si>
  <si>
    <t>LED RGB 3W</t>
  </si>
  <si>
    <t>HOLY LIGHT</t>
  </si>
  <si>
    <t>54722</t>
  </si>
  <si>
    <t>LED Potência - 3W</t>
  </si>
  <si>
    <t>LED Potência - 5W</t>
  </si>
  <si>
    <t>43472</t>
  </si>
  <si>
    <t>LED BRANCO 5W (400-500LM)</t>
  </si>
  <si>
    <t>44865</t>
  </si>
  <si>
    <t>LED Potência - 10W</t>
  </si>
  <si>
    <t>44866</t>
  </si>
  <si>
    <t>LED BRANCO 10W (1000-1100LM)</t>
  </si>
  <si>
    <t>55074</t>
  </si>
  <si>
    <t>DIODO LED 20W BRANCO QUENTE</t>
  </si>
  <si>
    <t>LEDGUHON</t>
  </si>
  <si>
    <t>57785</t>
  </si>
  <si>
    <t>DIODO LED 3000K 100V CRI80</t>
  </si>
  <si>
    <t>59080</t>
  </si>
  <si>
    <t>LED BRANCO SMD LCW-JDSI-EC 5630 DURIS</t>
  </si>
  <si>
    <t>59073</t>
  </si>
  <si>
    <t>LED DE POTENCIA LXV8-PW27-0014</t>
  </si>
  <si>
    <t>44047</t>
  </si>
  <si>
    <t>SUPORTE P/LED 1W</t>
  </si>
  <si>
    <t>28303</t>
  </si>
  <si>
    <t>SUPORTE P/LED3MM C ROSCA PRETO</t>
  </si>
  <si>
    <t>08410</t>
  </si>
  <si>
    <t>SUPORTE P/LED3MM CROMADO</t>
  </si>
  <si>
    <t>IMPLASTEC</t>
  </si>
  <si>
    <t>08664</t>
  </si>
  <si>
    <t>SUPORTE P/LED5MM C ROSCA PRETO</t>
  </si>
  <si>
    <t>Suporte para LED</t>
  </si>
  <si>
    <t>LED Alta Potência</t>
  </si>
  <si>
    <t>11803</t>
  </si>
  <si>
    <t>RES. 0R1 AC05</t>
  </si>
  <si>
    <t>56428</t>
  </si>
  <si>
    <t>RES. 0R1 AC05 5%</t>
  </si>
  <si>
    <t>07083</t>
  </si>
  <si>
    <t>RES. 0R12 AC05</t>
  </si>
  <si>
    <t>07342</t>
  </si>
  <si>
    <t>RES. 0R15 AC05</t>
  </si>
  <si>
    <t>60053</t>
  </si>
  <si>
    <t>RES. 0R22 AC05 5%</t>
  </si>
  <si>
    <t>17197</t>
  </si>
  <si>
    <t>RES. 0R22 AC10</t>
  </si>
  <si>
    <t>34156</t>
  </si>
  <si>
    <t>RES. 0R27 AC05</t>
  </si>
  <si>
    <t>44759</t>
  </si>
  <si>
    <t>RES. 0R33 AC05</t>
  </si>
  <si>
    <t>07703</t>
  </si>
  <si>
    <t>60014</t>
  </si>
  <si>
    <t>RES. 0R47 AC05</t>
  </si>
  <si>
    <t>47319</t>
  </si>
  <si>
    <t>44754</t>
  </si>
  <si>
    <t>RES. 0R47 AC10</t>
  </si>
  <si>
    <t>21038</t>
  </si>
  <si>
    <t>RES. 0R56 AC05</t>
  </si>
  <si>
    <t>PHOENIX</t>
  </si>
  <si>
    <t>07352</t>
  </si>
  <si>
    <t>RES. 0R82 AC05</t>
  </si>
  <si>
    <t>06192</t>
  </si>
  <si>
    <t>RES. 100K AC05</t>
  </si>
  <si>
    <t>38845</t>
  </si>
  <si>
    <t>RES. 10R AC01 5%</t>
  </si>
  <si>
    <t>20260</t>
  </si>
  <si>
    <t>RES. 10R AC05</t>
  </si>
  <si>
    <t>04186</t>
  </si>
  <si>
    <t>RES. 10R AC10</t>
  </si>
  <si>
    <t>06838</t>
  </si>
  <si>
    <t>RES. 10R AC20</t>
  </si>
  <si>
    <t>47367</t>
  </si>
  <si>
    <t>RES. 10R AC25</t>
  </si>
  <si>
    <t>47289</t>
  </si>
  <si>
    <t>RES. 10R AC50</t>
  </si>
  <si>
    <t>44730</t>
  </si>
  <si>
    <t>RES. 120R AC05</t>
  </si>
  <si>
    <t>13805</t>
  </si>
  <si>
    <t>ROYAL</t>
  </si>
  <si>
    <t>47379</t>
  </si>
  <si>
    <t>RES. 12R AC20</t>
  </si>
  <si>
    <t>47366</t>
  </si>
  <si>
    <t>RES. 12R AC25</t>
  </si>
  <si>
    <t>47382</t>
  </si>
  <si>
    <t>RES. 12R5 AC20</t>
  </si>
  <si>
    <t>60052</t>
  </si>
  <si>
    <t>RES. 15R AC05</t>
  </si>
  <si>
    <t>47322</t>
  </si>
  <si>
    <t>RES. 15R AC15</t>
  </si>
  <si>
    <t>47355</t>
  </si>
  <si>
    <t>RES. 15R AC20</t>
  </si>
  <si>
    <t>47397</t>
  </si>
  <si>
    <t>RES. 15R AC25</t>
  </si>
  <si>
    <t>47363</t>
  </si>
  <si>
    <t>RES. 16R AC20</t>
  </si>
  <si>
    <t>49047</t>
  </si>
  <si>
    <t>RES. 18R AC05</t>
  </si>
  <si>
    <t>07133</t>
  </si>
  <si>
    <t>SYNTON-TECH</t>
  </si>
  <si>
    <t>07082</t>
  </si>
  <si>
    <t>RES. 1K AC05</t>
  </si>
  <si>
    <t>60009</t>
  </si>
  <si>
    <t>RES. 1K8 AC10</t>
  </si>
  <si>
    <t>59991</t>
  </si>
  <si>
    <t>RES. 1R AC10</t>
  </si>
  <si>
    <t>04347</t>
  </si>
  <si>
    <t>RES. 1R5 AC05 5%</t>
  </si>
  <si>
    <t>47408</t>
  </si>
  <si>
    <t>RES. 1R5 AC15</t>
  </si>
  <si>
    <t>03662</t>
  </si>
  <si>
    <t>RES. 1R8 AC05</t>
  </si>
  <si>
    <t>21501</t>
  </si>
  <si>
    <t>RES. 220R AC05</t>
  </si>
  <si>
    <t>48295</t>
  </si>
  <si>
    <t>RES. 22R AC05</t>
  </si>
  <si>
    <t>22087</t>
  </si>
  <si>
    <t>RES. 22R AC05 5%</t>
  </si>
  <si>
    <t>47305</t>
  </si>
  <si>
    <t>RES. 22R AC20</t>
  </si>
  <si>
    <t>47307</t>
  </si>
  <si>
    <t>RES. 22R AC25</t>
  </si>
  <si>
    <t>33217</t>
  </si>
  <si>
    <t>RES. 240R AC05</t>
  </si>
  <si>
    <t>47301</t>
  </si>
  <si>
    <t>RES. 270R AC05</t>
  </si>
  <si>
    <t>47320</t>
  </si>
  <si>
    <t>RES. 28R AC20</t>
  </si>
  <si>
    <t>50053</t>
  </si>
  <si>
    <t>RES. 28R5 AC20</t>
  </si>
  <si>
    <t>47333</t>
  </si>
  <si>
    <t>07086</t>
  </si>
  <si>
    <t>RES. 2R2 AC05</t>
  </si>
  <si>
    <t>43128</t>
  </si>
  <si>
    <t>47290</t>
  </si>
  <si>
    <t>RES. 2R2 AC50</t>
  </si>
  <si>
    <t>47321</t>
  </si>
  <si>
    <t>RES. 2R7 AC25</t>
  </si>
  <si>
    <t>47350</t>
  </si>
  <si>
    <t>RES. 330R AC05</t>
  </si>
  <si>
    <t>51836</t>
  </si>
  <si>
    <t>RES. 350R 10W</t>
  </si>
  <si>
    <t>07730</t>
  </si>
  <si>
    <t>RES. 3K3 AC02 5%</t>
  </si>
  <si>
    <t>50142</t>
  </si>
  <si>
    <t>RES. 470R AC05 5W</t>
  </si>
  <si>
    <t>47311</t>
  </si>
  <si>
    <t>RES. 470R AC10</t>
  </si>
  <si>
    <t>44178</t>
  </si>
  <si>
    <t>RES. 47R AC05</t>
  </si>
  <si>
    <t>17193</t>
  </si>
  <si>
    <t>47373</t>
  </si>
  <si>
    <t>07378</t>
  </si>
  <si>
    <t>47348</t>
  </si>
  <si>
    <t>RES. 4K7 AC05</t>
  </si>
  <si>
    <t>49046</t>
  </si>
  <si>
    <t>60011</t>
  </si>
  <si>
    <t>RES. 4K7 AC10</t>
  </si>
  <si>
    <t>47384</t>
  </si>
  <si>
    <t>RES. 4R5 AC20</t>
  </si>
  <si>
    <t>47309</t>
  </si>
  <si>
    <t>RES. 4R7 AC15</t>
  </si>
  <si>
    <t>47314</t>
  </si>
  <si>
    <t>RES. 4R7 AC20</t>
  </si>
  <si>
    <t>59933</t>
  </si>
  <si>
    <t>RES. 56R AC05</t>
  </si>
  <si>
    <t>11750</t>
  </si>
  <si>
    <t>RES. 56R AC05 5%</t>
  </si>
  <si>
    <t>51834</t>
  </si>
  <si>
    <t>RES. 5K 5W</t>
  </si>
  <si>
    <t>15692</t>
  </si>
  <si>
    <t>RES. 5K6 AC05</t>
  </si>
  <si>
    <t>44320</t>
  </si>
  <si>
    <t>RES. 68R AC10</t>
  </si>
  <si>
    <t>60010</t>
  </si>
  <si>
    <t>RES. 6K8 AC05</t>
  </si>
  <si>
    <t>25303</t>
  </si>
  <si>
    <t>RES. 6R8 AC10</t>
  </si>
  <si>
    <t>25395</t>
  </si>
  <si>
    <t>RES. 6R8 AC15</t>
  </si>
  <si>
    <t>47357</t>
  </si>
  <si>
    <t>RES. 7R5 AC20</t>
  </si>
  <si>
    <t>47403</t>
  </si>
  <si>
    <t>RES. 7R5 AC25</t>
  </si>
  <si>
    <t>47349</t>
  </si>
  <si>
    <t>RES. 820R AC05</t>
  </si>
  <si>
    <t>07362</t>
  </si>
  <si>
    <t>RES. 82R AC05</t>
  </si>
  <si>
    <t>47555</t>
  </si>
  <si>
    <t>RES. 8K2 AC05</t>
  </si>
  <si>
    <t>07358</t>
  </si>
  <si>
    <t>RES. 8R2 AC05</t>
  </si>
  <si>
    <t>Resistor AC</t>
  </si>
  <si>
    <t>41413</t>
  </si>
  <si>
    <t>RES 0R47 CR12</t>
  </si>
  <si>
    <t>41420</t>
  </si>
  <si>
    <t>RES 15R CR12</t>
  </si>
  <si>
    <t>39568</t>
  </si>
  <si>
    <t>RES 15R CR20</t>
  </si>
  <si>
    <t>41445</t>
  </si>
  <si>
    <t>RES 160R CR12</t>
  </si>
  <si>
    <t>41409</t>
  </si>
  <si>
    <t>RES 1R5 CR12</t>
  </si>
  <si>
    <t>41441</t>
  </si>
  <si>
    <t>RES 1R8 CR12</t>
  </si>
  <si>
    <t>39566</t>
  </si>
  <si>
    <t>RES 220R CR20</t>
  </si>
  <si>
    <t>41421</t>
  </si>
  <si>
    <t>RES 270K CR12</t>
  </si>
  <si>
    <t>41427</t>
  </si>
  <si>
    <t>RES 270R CR12</t>
  </si>
  <si>
    <t>46226</t>
  </si>
  <si>
    <t>RES 270R CR12 5%</t>
  </si>
  <si>
    <t>41451</t>
  </si>
  <si>
    <t>RES 2M7 CR12</t>
  </si>
  <si>
    <t>46250</t>
  </si>
  <si>
    <t>RES 2M7 CR12 5%</t>
  </si>
  <si>
    <t>41429</t>
  </si>
  <si>
    <t>RES 330K CR12</t>
  </si>
  <si>
    <t>46253</t>
  </si>
  <si>
    <t>RES 330K CR12 5%</t>
  </si>
  <si>
    <t>39567</t>
  </si>
  <si>
    <t>RES 330R CR20</t>
  </si>
  <si>
    <t>41401</t>
  </si>
  <si>
    <t>RES 390R CR12</t>
  </si>
  <si>
    <t>41446</t>
  </si>
  <si>
    <t>RES 39K CR12</t>
  </si>
  <si>
    <t>46252</t>
  </si>
  <si>
    <t>RES 39K CR12 5%</t>
  </si>
  <si>
    <t>41425</t>
  </si>
  <si>
    <t>RES 3K9 CR12</t>
  </si>
  <si>
    <t>47603</t>
  </si>
  <si>
    <t>RES 56K CR20</t>
  </si>
  <si>
    <t>53007</t>
  </si>
  <si>
    <t>RES 56R CR20</t>
  </si>
  <si>
    <t>41400</t>
  </si>
  <si>
    <t>41450</t>
  </si>
  <si>
    <t>RES 68R CR12</t>
  </si>
  <si>
    <t>41428</t>
  </si>
  <si>
    <t>RES 750R CR12</t>
  </si>
  <si>
    <t>53027</t>
  </si>
  <si>
    <t>RES 750R CR20</t>
  </si>
  <si>
    <t>41404</t>
  </si>
  <si>
    <t>RES 75K CR12</t>
  </si>
  <si>
    <t>41417</t>
  </si>
  <si>
    <t>RES 8R2 CR12</t>
  </si>
  <si>
    <t>56425</t>
  </si>
  <si>
    <t>RES. 100K CR12</t>
  </si>
  <si>
    <t>12262</t>
  </si>
  <si>
    <t>RES. 100K CR20</t>
  </si>
  <si>
    <t>49068</t>
  </si>
  <si>
    <t>RES. 100R CR12</t>
  </si>
  <si>
    <t>58270</t>
  </si>
  <si>
    <t>08647</t>
  </si>
  <si>
    <t>18149</t>
  </si>
  <si>
    <t>RES. 100R CR16</t>
  </si>
  <si>
    <t>20514</t>
  </si>
  <si>
    <t>RES. 100R CR20</t>
  </si>
  <si>
    <t>10313</t>
  </si>
  <si>
    <t>RES. 10K CR20</t>
  </si>
  <si>
    <t>46203</t>
  </si>
  <si>
    <t>RES. 10M CR12 5%</t>
  </si>
  <si>
    <t>25339</t>
  </si>
  <si>
    <t>49146</t>
  </si>
  <si>
    <t>RES. 10R CR12</t>
  </si>
  <si>
    <t>47482</t>
  </si>
  <si>
    <t>24888</t>
  </si>
  <si>
    <t>RES. 120K CR12</t>
  </si>
  <si>
    <t>36652</t>
  </si>
  <si>
    <t>RES. 120K CR20</t>
  </si>
  <si>
    <t>49044</t>
  </si>
  <si>
    <t>RES. 120R CR12</t>
  </si>
  <si>
    <t>07671</t>
  </si>
  <si>
    <t>49149</t>
  </si>
  <si>
    <t>RES. 12K CR12</t>
  </si>
  <si>
    <t>30167</t>
  </si>
  <si>
    <t>46266</t>
  </si>
  <si>
    <t>RES. 12K CR12 5%</t>
  </si>
  <si>
    <t>00535</t>
  </si>
  <si>
    <t>RES. 12R CR12</t>
  </si>
  <si>
    <t>53008</t>
  </si>
  <si>
    <t>RES. 13K CR12</t>
  </si>
  <si>
    <t>49131</t>
  </si>
  <si>
    <t>RES. 150R CR12</t>
  </si>
  <si>
    <t>25768</t>
  </si>
  <si>
    <t>07312</t>
  </si>
  <si>
    <t>RES. 150R CR20</t>
  </si>
  <si>
    <t>21460</t>
  </si>
  <si>
    <t>RES. 15K CR12</t>
  </si>
  <si>
    <t>46197</t>
  </si>
  <si>
    <t>RES. 15K CR12 5%</t>
  </si>
  <si>
    <t>39375</t>
  </si>
  <si>
    <t>RES. 15K CR20</t>
  </si>
  <si>
    <t>47530</t>
  </si>
  <si>
    <t>RES. 15R CR20</t>
  </si>
  <si>
    <t>07780</t>
  </si>
  <si>
    <t>RES. 180K CR12</t>
  </si>
  <si>
    <t>46208</t>
  </si>
  <si>
    <t>RES. 180K CR12 5%</t>
  </si>
  <si>
    <t>06393</t>
  </si>
  <si>
    <t>RES. 18K CR12</t>
  </si>
  <si>
    <t>46272</t>
  </si>
  <si>
    <t>RES. 18K CR12 5%</t>
  </si>
  <si>
    <t>10876</t>
  </si>
  <si>
    <t>RES. 18K CR20</t>
  </si>
  <si>
    <t>35467</t>
  </si>
  <si>
    <t>RES. 18R CR12</t>
  </si>
  <si>
    <t>46254</t>
  </si>
  <si>
    <t>RES. 18R CR12 5%</t>
  </si>
  <si>
    <t>17609</t>
  </si>
  <si>
    <t>RES. 1K CR12</t>
  </si>
  <si>
    <t>46265</t>
  </si>
  <si>
    <t>RES. 1K CR12 5%</t>
  </si>
  <si>
    <t>11047</t>
  </si>
  <si>
    <t>RES. 1K CR20</t>
  </si>
  <si>
    <t>00533</t>
  </si>
  <si>
    <t>RES. 1K2 CR12</t>
  </si>
  <si>
    <t>09193</t>
  </si>
  <si>
    <t>RES. 1K5 CR12</t>
  </si>
  <si>
    <t>46242</t>
  </si>
  <si>
    <t>RES. 1K5 CR12 5%</t>
  </si>
  <si>
    <t>00905</t>
  </si>
  <si>
    <t>RES. 1K5 CR20</t>
  </si>
  <si>
    <t>21867</t>
  </si>
  <si>
    <t>RES. 1K8 CR12</t>
  </si>
  <si>
    <t>46263</t>
  </si>
  <si>
    <t>RES. 1K8 CR12 5%</t>
  </si>
  <si>
    <t>11839</t>
  </si>
  <si>
    <t>RES. 1M CR12</t>
  </si>
  <si>
    <t>43933</t>
  </si>
  <si>
    <t>RES. 1M CR20</t>
  </si>
  <si>
    <t>46258</t>
  </si>
  <si>
    <t>RES. 1M2 CR12 5%</t>
  </si>
  <si>
    <t>24948</t>
  </si>
  <si>
    <t>RES. 1M2 CR20</t>
  </si>
  <si>
    <t>27382</t>
  </si>
  <si>
    <t>RES. 1M5 CR12</t>
  </si>
  <si>
    <t>46222</t>
  </si>
  <si>
    <t>RES. 1M5 CR12 5%</t>
  </si>
  <si>
    <t>25772</t>
  </si>
  <si>
    <t>RES. 1M8 CR12</t>
  </si>
  <si>
    <t>46259</t>
  </si>
  <si>
    <t>RES. 1M8 CR12 5%</t>
  </si>
  <si>
    <t>25548</t>
  </si>
  <si>
    <t>RES. 200K CR12</t>
  </si>
  <si>
    <t>09471</t>
  </si>
  <si>
    <t>RES. 20K CR12</t>
  </si>
  <si>
    <t>29945</t>
  </si>
  <si>
    <t>RES. 220K CR12</t>
  </si>
  <si>
    <t>21857</t>
  </si>
  <si>
    <t>RES. 220K CR20</t>
  </si>
  <si>
    <t>17449</t>
  </si>
  <si>
    <t>RES. 220R CR20</t>
  </si>
  <si>
    <t>17697</t>
  </si>
  <si>
    <t>RES. 22K CR12</t>
  </si>
  <si>
    <t>19772</t>
  </si>
  <si>
    <t>RES. 22K CR20</t>
  </si>
  <si>
    <t>11304</t>
  </si>
  <si>
    <t>RES. 22R CR12</t>
  </si>
  <si>
    <t>57198</t>
  </si>
  <si>
    <t>RES. 22R CR16</t>
  </si>
  <si>
    <t>36645</t>
  </si>
  <si>
    <t>RES. 22R CR20</t>
  </si>
  <si>
    <t>12536</t>
  </si>
  <si>
    <t>RES. 270R CR12</t>
  </si>
  <si>
    <t>59781</t>
  </si>
  <si>
    <t>RES. 270R CR12 5%</t>
  </si>
  <si>
    <t>21059</t>
  </si>
  <si>
    <t>RES. 27K CR12 5%</t>
  </si>
  <si>
    <t>19835</t>
  </si>
  <si>
    <t>RES. 27K CR20</t>
  </si>
  <si>
    <t>09947</t>
  </si>
  <si>
    <t>RES. 27R CR12</t>
  </si>
  <si>
    <t>16014</t>
  </si>
  <si>
    <t>RES. 2K CR12</t>
  </si>
  <si>
    <t>46209</t>
  </si>
  <si>
    <t>RES. 2K CR12 5%</t>
  </si>
  <si>
    <t>06445</t>
  </si>
  <si>
    <t>RES. 2K2 CR12</t>
  </si>
  <si>
    <t>49133</t>
  </si>
  <si>
    <t>47595</t>
  </si>
  <si>
    <t>RES. 2K2 CR20</t>
  </si>
  <si>
    <t>49148</t>
  </si>
  <si>
    <t>RES. 2K7 CR12</t>
  </si>
  <si>
    <t>58268</t>
  </si>
  <si>
    <t>25767</t>
  </si>
  <si>
    <t>46236</t>
  </si>
  <si>
    <t>RES. 2K7 CR12 5%</t>
  </si>
  <si>
    <t>00904</t>
  </si>
  <si>
    <t>RES. 2K7 CR20</t>
  </si>
  <si>
    <t>29946</t>
  </si>
  <si>
    <t>RES. 2M2 CR12</t>
  </si>
  <si>
    <t>10878</t>
  </si>
  <si>
    <t>RES. 2M2 CR20</t>
  </si>
  <si>
    <t>42661</t>
  </si>
  <si>
    <t>RES. 2R2 CR12</t>
  </si>
  <si>
    <t>53370</t>
  </si>
  <si>
    <t>RES. 300K CR12</t>
  </si>
  <si>
    <t>44611</t>
  </si>
  <si>
    <t>RES. 30K CR12</t>
  </si>
  <si>
    <t>21645</t>
  </si>
  <si>
    <t>RES. 330K CR12</t>
  </si>
  <si>
    <t>31770</t>
  </si>
  <si>
    <t>RES. 330K CR20</t>
  </si>
  <si>
    <t>50731</t>
  </si>
  <si>
    <t>RES. 330R CR12</t>
  </si>
  <si>
    <t>17371</t>
  </si>
  <si>
    <t>RES. 330R CR20</t>
  </si>
  <si>
    <t>09198</t>
  </si>
  <si>
    <t>RES. 33K CR12</t>
  </si>
  <si>
    <t>12972</t>
  </si>
  <si>
    <t>RES. 33K CR20</t>
  </si>
  <si>
    <t>31505</t>
  </si>
  <si>
    <t>RES. 33R CR20</t>
  </si>
  <si>
    <t>46270</t>
  </si>
  <si>
    <t>RES. 390K CR12 5%</t>
  </si>
  <si>
    <t>24866</t>
  </si>
  <si>
    <t>44206</t>
  </si>
  <si>
    <t>RES. 390R CR12</t>
  </si>
  <si>
    <t>17583</t>
  </si>
  <si>
    <t>RES. 390R CR20</t>
  </si>
  <si>
    <t>17949</t>
  </si>
  <si>
    <t>RES. 39K CR20</t>
  </si>
  <si>
    <t>16029</t>
  </si>
  <si>
    <t>RES. 3K CR12</t>
  </si>
  <si>
    <t>49151</t>
  </si>
  <si>
    <t>RES. 3K3 CR12</t>
  </si>
  <si>
    <t>10872</t>
  </si>
  <si>
    <t>RES. 3K3 CR20</t>
  </si>
  <si>
    <t>40676</t>
  </si>
  <si>
    <t>28970</t>
  </si>
  <si>
    <t>RES. 3K6 CR12</t>
  </si>
  <si>
    <t>08292</t>
  </si>
  <si>
    <t>RES. 3K9 CR20</t>
  </si>
  <si>
    <t>36296</t>
  </si>
  <si>
    <t>RES. 3K9 CR20 1%</t>
  </si>
  <si>
    <t>25391</t>
  </si>
  <si>
    <t>RES. 3M3 CR12 5%</t>
  </si>
  <si>
    <t>06014</t>
  </si>
  <si>
    <t>RES. 3M3 CR20</t>
  </si>
  <si>
    <t>33340</t>
  </si>
  <si>
    <t>RES. 3M9 CR12</t>
  </si>
  <si>
    <t>28065</t>
  </si>
  <si>
    <t>RES. 3R3 CR12</t>
  </si>
  <si>
    <t>41135</t>
  </si>
  <si>
    <t>RES. 42R CR16</t>
  </si>
  <si>
    <t>46264</t>
  </si>
  <si>
    <t>RES. 470K CR12 5%</t>
  </si>
  <si>
    <t>08182</t>
  </si>
  <si>
    <t>00917</t>
  </si>
  <si>
    <t>RES. 470K CR20</t>
  </si>
  <si>
    <t>09496</t>
  </si>
  <si>
    <t>RES. 470R CR12</t>
  </si>
  <si>
    <t>46255</t>
  </si>
  <si>
    <t>RES. 470R CR12 5%</t>
  </si>
  <si>
    <t>17413</t>
  </si>
  <si>
    <t>RES. 470R CR20</t>
  </si>
  <si>
    <t>06402</t>
  </si>
  <si>
    <t>RES. 47K CR12</t>
  </si>
  <si>
    <t>21762</t>
  </si>
  <si>
    <t>RES. 47K CR20</t>
  </si>
  <si>
    <t>17808</t>
  </si>
  <si>
    <t>RES. 47R CR12</t>
  </si>
  <si>
    <t>53014</t>
  </si>
  <si>
    <t>RES. 47R CR20</t>
  </si>
  <si>
    <t>49150</t>
  </si>
  <si>
    <t>RES. 4K7 CR12</t>
  </si>
  <si>
    <t>46271</t>
  </si>
  <si>
    <t>RES. 4K7 CR12 5%</t>
  </si>
  <si>
    <t>36294</t>
  </si>
  <si>
    <t>RES. 4K7 CR20</t>
  </si>
  <si>
    <t>30867</t>
  </si>
  <si>
    <t>RES. 4M7 CR12</t>
  </si>
  <si>
    <t>46227</t>
  </si>
  <si>
    <t>RES. 4M7 CR12 5%</t>
  </si>
  <si>
    <t>37221</t>
  </si>
  <si>
    <t>RES. 4R7 CR20</t>
  </si>
  <si>
    <t>53025</t>
  </si>
  <si>
    <t>RES. 510K CR12</t>
  </si>
  <si>
    <t>47612</t>
  </si>
  <si>
    <t>RES. 560K CR20</t>
  </si>
  <si>
    <t>21863</t>
  </si>
  <si>
    <t>29989</t>
  </si>
  <si>
    <t>RES. 560R CR12</t>
  </si>
  <si>
    <t>17724</t>
  </si>
  <si>
    <t>RES. 56K CR12</t>
  </si>
  <si>
    <t>46262</t>
  </si>
  <si>
    <t>RES. 56K CR12 5%</t>
  </si>
  <si>
    <t>49198</t>
  </si>
  <si>
    <t>RES. 56R CR12</t>
  </si>
  <si>
    <t>19770</t>
  </si>
  <si>
    <t>35118</t>
  </si>
  <si>
    <t>RES. 5M6 CR12</t>
  </si>
  <si>
    <t>24857</t>
  </si>
  <si>
    <t>RES. 5R6 CR12 5%</t>
  </si>
  <si>
    <t>53012</t>
  </si>
  <si>
    <t>RES. 620K CR12</t>
  </si>
  <si>
    <t>53015</t>
  </si>
  <si>
    <t>RES. 620K CR20</t>
  </si>
  <si>
    <t>06879</t>
  </si>
  <si>
    <t>RES. 620R CR12</t>
  </si>
  <si>
    <t>26109</t>
  </si>
  <si>
    <t>RES. 680K CR12</t>
  </si>
  <si>
    <t>07329</t>
  </si>
  <si>
    <t>RES. 680R CR12</t>
  </si>
  <si>
    <t>29990</t>
  </si>
  <si>
    <t>RES. 68K CR12</t>
  </si>
  <si>
    <t>44207</t>
  </si>
  <si>
    <t>00994</t>
  </si>
  <si>
    <t>RES. 68K CR20</t>
  </si>
  <si>
    <t>36654</t>
  </si>
  <si>
    <t>RES. 68R CR20</t>
  </si>
  <si>
    <t>49129</t>
  </si>
  <si>
    <t>RES. 6K8 CR12</t>
  </si>
  <si>
    <t>04038</t>
  </si>
  <si>
    <t>10889</t>
  </si>
  <si>
    <t>RES. 6K8 CR20</t>
  </si>
  <si>
    <t>53026</t>
  </si>
  <si>
    <t>RES. 6M8 CR20</t>
  </si>
  <si>
    <t>25766</t>
  </si>
  <si>
    <t>RES. 6R8 CR12</t>
  </si>
  <si>
    <t>49918</t>
  </si>
  <si>
    <t>RES. 750K CR12</t>
  </si>
  <si>
    <t>29512</t>
  </si>
  <si>
    <t>RES. 75R CR12</t>
  </si>
  <si>
    <t>02079</t>
  </si>
  <si>
    <t>RES. 7K5 CR20</t>
  </si>
  <si>
    <t>46201</t>
  </si>
  <si>
    <t>RES. 820K CR12 5%</t>
  </si>
  <si>
    <t>10954</t>
  </si>
  <si>
    <t>RES. 820K CR20</t>
  </si>
  <si>
    <t>07330</t>
  </si>
  <si>
    <t>RES. 820R CR12</t>
  </si>
  <si>
    <t>43539</t>
  </si>
  <si>
    <t>RES. 820R CR20</t>
  </si>
  <si>
    <t>45172</t>
  </si>
  <si>
    <t>09194</t>
  </si>
  <si>
    <t>RES. 82K CR12</t>
  </si>
  <si>
    <t>46261</t>
  </si>
  <si>
    <t>RES. 82K CR12 5%</t>
  </si>
  <si>
    <t>41422</t>
  </si>
  <si>
    <t>RES. 82R CR12</t>
  </si>
  <si>
    <t>08633</t>
  </si>
  <si>
    <t>RES. 8K2 CR12</t>
  </si>
  <si>
    <t>46196</t>
  </si>
  <si>
    <t>RES. 8K2 CR12 5%</t>
  </si>
  <si>
    <t>Resistor CR12/CR16/CR20</t>
  </si>
  <si>
    <t>Resistor CR25</t>
  </si>
  <si>
    <t>39591</t>
  </si>
  <si>
    <t>RES 100K CR25</t>
  </si>
  <si>
    <t>40770</t>
  </si>
  <si>
    <t>RES 10M CR25</t>
  </si>
  <si>
    <t>39576</t>
  </si>
  <si>
    <t>46273</t>
  </si>
  <si>
    <t>RES 10M CR25 5%</t>
  </si>
  <si>
    <t>39587</t>
  </si>
  <si>
    <t>RES 120K CR25</t>
  </si>
  <si>
    <t>54247</t>
  </si>
  <si>
    <t>RES 12M CR25</t>
  </si>
  <si>
    <t>KOA</t>
  </si>
  <si>
    <t>40758</t>
  </si>
  <si>
    <t>RES 12R CR25</t>
  </si>
  <si>
    <t>46219</t>
  </si>
  <si>
    <t>RES 12R CR25 5%</t>
  </si>
  <si>
    <t>39585</t>
  </si>
  <si>
    <t>RES 180K CR25</t>
  </si>
  <si>
    <t>41437</t>
  </si>
  <si>
    <t>RES 18K CR25</t>
  </si>
  <si>
    <t>46238</t>
  </si>
  <si>
    <t>RES 18K CR25 5%</t>
  </si>
  <si>
    <t>39573</t>
  </si>
  <si>
    <t>RES 1K5 CR25</t>
  </si>
  <si>
    <t>39565</t>
  </si>
  <si>
    <t>RES 1M2 CR25</t>
  </si>
  <si>
    <t>39575</t>
  </si>
  <si>
    <t>RES 1R5 CR25</t>
  </si>
  <si>
    <t>41448</t>
  </si>
  <si>
    <t>RES 1R8 CR25</t>
  </si>
  <si>
    <t>39570</t>
  </si>
  <si>
    <t>46211</t>
  </si>
  <si>
    <t>RES 1R8 CR25 5%</t>
  </si>
  <si>
    <t>39586</t>
  </si>
  <si>
    <t>RES 220K CR25</t>
  </si>
  <si>
    <t>39578</t>
  </si>
  <si>
    <t>RES 220R CR25</t>
  </si>
  <si>
    <t>39580</t>
  </si>
  <si>
    <t>RES 22R CR25</t>
  </si>
  <si>
    <t>41426</t>
  </si>
  <si>
    <t>RES 270K CR25</t>
  </si>
  <si>
    <t>39564</t>
  </si>
  <si>
    <t>RES 27K CR25</t>
  </si>
  <si>
    <t>39571</t>
  </si>
  <si>
    <t>RES 2M2 CR25</t>
  </si>
  <si>
    <t>41439</t>
  </si>
  <si>
    <t>RES 2R7 CR25</t>
  </si>
  <si>
    <t>46239</t>
  </si>
  <si>
    <t>RES 2R7 CR25 5%</t>
  </si>
  <si>
    <t>41438</t>
  </si>
  <si>
    <t>RES 30K CR25</t>
  </si>
  <si>
    <t>41402</t>
  </si>
  <si>
    <t>RES 330K CR25</t>
  </si>
  <si>
    <t>39577</t>
  </si>
  <si>
    <t>RES 39R CR25</t>
  </si>
  <si>
    <t>41430</t>
  </si>
  <si>
    <t>RES 3M3 CR25</t>
  </si>
  <si>
    <t>46215</t>
  </si>
  <si>
    <t>RES 3M3 CR25 5%</t>
  </si>
  <si>
    <t>47592</t>
  </si>
  <si>
    <t>RES 470K CR25</t>
  </si>
  <si>
    <t>41440</t>
  </si>
  <si>
    <t>39569</t>
  </si>
  <si>
    <t>46218</t>
  </si>
  <si>
    <t>RES 540R CR25 5%</t>
  </si>
  <si>
    <t>39582</t>
  </si>
  <si>
    <t>RES 56R CR25</t>
  </si>
  <si>
    <t>41431</t>
  </si>
  <si>
    <t>RES 5K1 CR25</t>
  </si>
  <si>
    <t>41443</t>
  </si>
  <si>
    <t>RES 5R6 CR25</t>
  </si>
  <si>
    <t>46220</t>
  </si>
  <si>
    <t>RES 5R6 CR25 5%</t>
  </si>
  <si>
    <t>47594</t>
  </si>
  <si>
    <t>RES 680K CR25</t>
  </si>
  <si>
    <t>41449</t>
  </si>
  <si>
    <t>46212</t>
  </si>
  <si>
    <t>RES 680K CR25 5%</t>
  </si>
  <si>
    <t>39579</t>
  </si>
  <si>
    <t>RES 68R CR25</t>
  </si>
  <si>
    <t>41447</t>
  </si>
  <si>
    <t>RES 75R CR25</t>
  </si>
  <si>
    <t>41442</t>
  </si>
  <si>
    <t>RES 82R CR25</t>
  </si>
  <si>
    <t>18356</t>
  </si>
  <si>
    <t>RES. 0R22 CR25</t>
  </si>
  <si>
    <t>09795</t>
  </si>
  <si>
    <t>RES. 0R47 CR25</t>
  </si>
  <si>
    <t>49143</t>
  </si>
  <si>
    <t>RES. 100K CR25</t>
  </si>
  <si>
    <t>53315</t>
  </si>
  <si>
    <t>03901</t>
  </si>
  <si>
    <t>RES. 100R CR25</t>
  </si>
  <si>
    <t>07079</t>
  </si>
  <si>
    <t>RES. 10K CR25</t>
  </si>
  <si>
    <t>17730</t>
  </si>
  <si>
    <t>02701</t>
  </si>
  <si>
    <t>RES. 10M CR25</t>
  </si>
  <si>
    <t>47624</t>
  </si>
  <si>
    <t>60036</t>
  </si>
  <si>
    <t>36844</t>
  </si>
  <si>
    <t>RES. 10R CR25</t>
  </si>
  <si>
    <t>47483</t>
  </si>
  <si>
    <t>RES. 120K CR25</t>
  </si>
  <si>
    <t>17890</t>
  </si>
  <si>
    <t>44749</t>
  </si>
  <si>
    <t>RES. 120R CR25</t>
  </si>
  <si>
    <t>44755</t>
  </si>
  <si>
    <t>36849</t>
  </si>
  <si>
    <t>46183</t>
  </si>
  <si>
    <t>RES. 120R CR25 5%</t>
  </si>
  <si>
    <t>60028</t>
  </si>
  <si>
    <t>RES. 12K CR25</t>
  </si>
  <si>
    <t>49130</t>
  </si>
  <si>
    <t>21646</t>
  </si>
  <si>
    <t>17736</t>
  </si>
  <si>
    <t>17355</t>
  </si>
  <si>
    <t>17190</t>
  </si>
  <si>
    <t>RES. 12R CR25</t>
  </si>
  <si>
    <t>12103</t>
  </si>
  <si>
    <t>RES. 130K CR25</t>
  </si>
  <si>
    <t>36874</t>
  </si>
  <si>
    <t>RES. 150K CR25</t>
  </si>
  <si>
    <t>60025</t>
  </si>
  <si>
    <t>20964</t>
  </si>
  <si>
    <t>46234</t>
  </si>
  <si>
    <t>RES. 150K CR25 5%</t>
  </si>
  <si>
    <t>17194</t>
  </si>
  <si>
    <t>RES. 150R CR25</t>
  </si>
  <si>
    <t>49458</t>
  </si>
  <si>
    <t>60038</t>
  </si>
  <si>
    <t>46256</t>
  </si>
  <si>
    <t>RES. 150R CR25 5%</t>
  </si>
  <si>
    <t>21021</t>
  </si>
  <si>
    <t>RES. 15K CR25</t>
  </si>
  <si>
    <t>49399</t>
  </si>
  <si>
    <t>RES. 15R CR25</t>
  </si>
  <si>
    <t>41407</t>
  </si>
  <si>
    <t>17741</t>
  </si>
  <si>
    <t>RES. 160K CR25</t>
  </si>
  <si>
    <t>46210</t>
  </si>
  <si>
    <t>RES. 160K CR25 5%</t>
  </si>
  <si>
    <t>14826</t>
  </si>
  <si>
    <t>RES. 160R CR25</t>
  </si>
  <si>
    <t>46213</t>
  </si>
  <si>
    <t>RES. 160R CR25 5%</t>
  </si>
  <si>
    <t>17522</t>
  </si>
  <si>
    <t>RES. 16K CR25 5%</t>
  </si>
  <si>
    <t>36881</t>
  </si>
  <si>
    <t>RES. 16R CR25</t>
  </si>
  <si>
    <t>53019</t>
  </si>
  <si>
    <t>RES. 180K CR25</t>
  </si>
  <si>
    <t>17468</t>
  </si>
  <si>
    <t>GCT</t>
  </si>
  <si>
    <t>17900</t>
  </si>
  <si>
    <t>46181</t>
  </si>
  <si>
    <t>RES. 180K CR25 5%</t>
  </si>
  <si>
    <t>46207</t>
  </si>
  <si>
    <t>RES. 180R CR25 5%</t>
  </si>
  <si>
    <t>36867</t>
  </si>
  <si>
    <t>RES. 18K CR25</t>
  </si>
  <si>
    <t>49387</t>
  </si>
  <si>
    <t>17651</t>
  </si>
  <si>
    <t>36845</t>
  </si>
  <si>
    <t>RES. 18R CR25</t>
  </si>
  <si>
    <t>17501</t>
  </si>
  <si>
    <t>RES. 18R CR25 5%</t>
  </si>
  <si>
    <t>17513</t>
  </si>
  <si>
    <t>RES. 1K CR25</t>
  </si>
  <si>
    <t>10416</t>
  </si>
  <si>
    <t>RES. 1K2 CR25</t>
  </si>
  <si>
    <t>41068</t>
  </si>
  <si>
    <t>41423</t>
  </si>
  <si>
    <t>04535</t>
  </si>
  <si>
    <t>RES. 1K3 CR25</t>
  </si>
  <si>
    <t>47593</t>
  </si>
  <si>
    <t>RES. 1K5 CR25</t>
  </si>
  <si>
    <t>12069</t>
  </si>
  <si>
    <t>56358</t>
  </si>
  <si>
    <t>19868</t>
  </si>
  <si>
    <t>49132</t>
  </si>
  <si>
    <t>46217</t>
  </si>
  <si>
    <t>RES. 1K5 CR25 5%</t>
  </si>
  <si>
    <t>05617</t>
  </si>
  <si>
    <t>RES. 1K6 CR25</t>
  </si>
  <si>
    <t>53201</t>
  </si>
  <si>
    <t>RES. 1K8 CR25</t>
  </si>
  <si>
    <t>21492</t>
  </si>
  <si>
    <t>RES. 1K8 CR25 5%</t>
  </si>
  <si>
    <t>00396</t>
  </si>
  <si>
    <t>RES. 1M CR25</t>
  </si>
  <si>
    <t>53184</t>
  </si>
  <si>
    <t>13671</t>
  </si>
  <si>
    <t>RES. 1M CR25 5%</t>
  </si>
  <si>
    <t>08183</t>
  </si>
  <si>
    <t>55233</t>
  </si>
  <si>
    <t>49460</t>
  </si>
  <si>
    <t>41286</t>
  </si>
  <si>
    <t>RES. 1M2 CR25</t>
  </si>
  <si>
    <t>11978</t>
  </si>
  <si>
    <t>46206</t>
  </si>
  <si>
    <t>RES. 1M2 CR25 5%</t>
  </si>
  <si>
    <t>36650</t>
  </si>
  <si>
    <t>RES. 1M3 CR25</t>
  </si>
  <si>
    <t>21890</t>
  </si>
  <si>
    <t>RES. 1M5 CR25</t>
  </si>
  <si>
    <t>17931</t>
  </si>
  <si>
    <t>17375</t>
  </si>
  <si>
    <t>RES. 1M5 CR25 5%</t>
  </si>
  <si>
    <t>12102</t>
  </si>
  <si>
    <t>RES. 1M6 CR25</t>
  </si>
  <si>
    <t>17507</t>
  </si>
  <si>
    <t>RES. 1M8 CR25</t>
  </si>
  <si>
    <t>19703</t>
  </si>
  <si>
    <t>47590</t>
  </si>
  <si>
    <t>RES. 1R CR25</t>
  </si>
  <si>
    <t>46180</t>
  </si>
  <si>
    <t>RES. 1R CR25 5%</t>
  </si>
  <si>
    <t>49392</t>
  </si>
  <si>
    <t>41406</t>
  </si>
  <si>
    <t>15605</t>
  </si>
  <si>
    <t>RES. 1R2 CR25</t>
  </si>
  <si>
    <t>46231</t>
  </si>
  <si>
    <t>RES. 1R2 CR25 5%</t>
  </si>
  <si>
    <t>00797</t>
  </si>
  <si>
    <t>RES. 1R5 CR25</t>
  </si>
  <si>
    <t>36842</t>
  </si>
  <si>
    <t>46248</t>
  </si>
  <si>
    <t>RES. 1R5 CR25 5%</t>
  </si>
  <si>
    <t>02251</t>
  </si>
  <si>
    <t>RES. 1R8 CR25</t>
  </si>
  <si>
    <t>23776</t>
  </si>
  <si>
    <t>RES. 200R CR25 5%</t>
  </si>
  <si>
    <t>17391</t>
  </si>
  <si>
    <t>RES. 20K CR25</t>
  </si>
  <si>
    <t>17477</t>
  </si>
  <si>
    <t>RES. 20R CR25</t>
  </si>
  <si>
    <t>49461</t>
  </si>
  <si>
    <t>RES. 220K CR25</t>
  </si>
  <si>
    <t>17654</t>
  </si>
  <si>
    <t>45216</t>
  </si>
  <si>
    <t>47628</t>
  </si>
  <si>
    <t>RES. 220R CR25</t>
  </si>
  <si>
    <t>21772</t>
  </si>
  <si>
    <t>53362</t>
  </si>
  <si>
    <t>46232</t>
  </si>
  <si>
    <t>RES. 220R CR25 5%</t>
  </si>
  <si>
    <t>36846</t>
  </si>
  <si>
    <t>RES. 22R CR25</t>
  </si>
  <si>
    <t>44753</t>
  </si>
  <si>
    <t>46243</t>
  </si>
  <si>
    <t>RES. 22R CR25 5%</t>
  </si>
  <si>
    <t>30392</t>
  </si>
  <si>
    <t>RES. 240K CR25</t>
  </si>
  <si>
    <t>44208</t>
  </si>
  <si>
    <t>01858</t>
  </si>
  <si>
    <t>RES. 240R CR25</t>
  </si>
  <si>
    <t>17672</t>
  </si>
  <si>
    <t>RES. 270K CR25</t>
  </si>
  <si>
    <t>49043</t>
  </si>
  <si>
    <t>RES. 270R CR25</t>
  </si>
  <si>
    <t>49144</t>
  </si>
  <si>
    <t>RES. 27K CR25</t>
  </si>
  <si>
    <t>49386</t>
  </si>
  <si>
    <t>47588</t>
  </si>
  <si>
    <t>RES. 27R CR25</t>
  </si>
  <si>
    <t>44729</t>
  </si>
  <si>
    <t>46246</t>
  </si>
  <si>
    <t>RES. 27R CR25 5%</t>
  </si>
  <si>
    <t>14751</t>
  </si>
  <si>
    <t>RES. 2K CR25</t>
  </si>
  <si>
    <t>44209</t>
  </si>
  <si>
    <t>RES. 2K2 CR25</t>
  </si>
  <si>
    <t>METALTEX</t>
  </si>
  <si>
    <t>36653</t>
  </si>
  <si>
    <t>RES. 2K8 CR25</t>
  </si>
  <si>
    <t>18133</t>
  </si>
  <si>
    <t>RES. 2M CR25</t>
  </si>
  <si>
    <t>46223</t>
  </si>
  <si>
    <t>RES. 2M CR25 5%</t>
  </si>
  <si>
    <t>17456</t>
  </si>
  <si>
    <t>RES. 2M2 CR25</t>
  </si>
  <si>
    <t>17530</t>
  </si>
  <si>
    <t>60056</t>
  </si>
  <si>
    <t>RES. 2M7 CR25</t>
  </si>
  <si>
    <t>19462</t>
  </si>
  <si>
    <t>46268</t>
  </si>
  <si>
    <t>RES. 2M7 CR25 5%</t>
  </si>
  <si>
    <t>27866</t>
  </si>
  <si>
    <t>RES. 2R CR25</t>
  </si>
  <si>
    <t>20162</t>
  </si>
  <si>
    <t>RES. 2R2 CR25</t>
  </si>
  <si>
    <t>46230</t>
  </si>
  <si>
    <t>RES. 2R2 CR25 5%</t>
  </si>
  <si>
    <t>36646</t>
  </si>
  <si>
    <t>RES. 2R4 CR25</t>
  </si>
  <si>
    <t>44738</t>
  </si>
  <si>
    <t>RES. 2R7 CR25</t>
  </si>
  <si>
    <t>49398</t>
  </si>
  <si>
    <t>00863</t>
  </si>
  <si>
    <t>RES. 300R CR25</t>
  </si>
  <si>
    <t>21852</t>
  </si>
  <si>
    <t>RES. 30K CR25</t>
  </si>
  <si>
    <t>04029</t>
  </si>
  <si>
    <t>RES. 30R CR25 1%</t>
  </si>
  <si>
    <t>17869</t>
  </si>
  <si>
    <t>RES. 330K CR25</t>
  </si>
  <si>
    <t>20899</t>
  </si>
  <si>
    <t>46184</t>
  </si>
  <si>
    <t>RES. 330K CR25 5%</t>
  </si>
  <si>
    <t>49454</t>
  </si>
  <si>
    <t>19655</t>
  </si>
  <si>
    <t>RES. 33R CR25</t>
  </si>
  <si>
    <t>46247</t>
  </si>
  <si>
    <t>RES. 33R CR25 5%</t>
  </si>
  <si>
    <t>41408</t>
  </si>
  <si>
    <t>21873</t>
  </si>
  <si>
    <t>46235</t>
  </si>
  <si>
    <t>RES. 360K CR25 5%</t>
  </si>
  <si>
    <t>00606</t>
  </si>
  <si>
    <t>RES. 36K CR25</t>
  </si>
  <si>
    <t>01862</t>
  </si>
  <si>
    <t>RES. 36R CR25</t>
  </si>
  <si>
    <t>60032</t>
  </si>
  <si>
    <t>RES. 390K CR25</t>
  </si>
  <si>
    <t>06956</t>
  </si>
  <si>
    <t>31278</t>
  </si>
  <si>
    <t>26762</t>
  </si>
  <si>
    <t>RES. 390R CR25</t>
  </si>
  <si>
    <t>47611</t>
  </si>
  <si>
    <t>46244</t>
  </si>
  <si>
    <t>RES. 390R CR25 5%</t>
  </si>
  <si>
    <t>49388</t>
  </si>
  <si>
    <t>RES. 39K CR25</t>
  </si>
  <si>
    <t>40100</t>
  </si>
  <si>
    <t>46260</t>
  </si>
  <si>
    <t>RES. 39K CR25 5%</t>
  </si>
  <si>
    <t>17471</t>
  </si>
  <si>
    <t>RES. 39R CR25</t>
  </si>
  <si>
    <t>46182</t>
  </si>
  <si>
    <t>RES. 39R CR25 5%</t>
  </si>
  <si>
    <t>24032</t>
  </si>
  <si>
    <t>21340</t>
  </si>
  <si>
    <t>RES. 3K CR25</t>
  </si>
  <si>
    <t>49147</t>
  </si>
  <si>
    <t>RES. 3K3 CR25</t>
  </si>
  <si>
    <t>49391</t>
  </si>
  <si>
    <t>36863</t>
  </si>
  <si>
    <t>35833</t>
  </si>
  <si>
    <t>RES. 3K6 CR25</t>
  </si>
  <si>
    <t>53200</t>
  </si>
  <si>
    <t>RES. 3K9 CR25</t>
  </si>
  <si>
    <t>46229</t>
  </si>
  <si>
    <t>RES. 3K9 CR25 5%</t>
  </si>
  <si>
    <t>36647</t>
  </si>
  <si>
    <t>RES. 3M CR25</t>
  </si>
  <si>
    <t>06104</t>
  </si>
  <si>
    <t>RES. 3M3 CR25</t>
  </si>
  <si>
    <t>36648</t>
  </si>
  <si>
    <t>RES. 3M6 CR25</t>
  </si>
  <si>
    <t>18189</t>
  </si>
  <si>
    <t>RES. 3M9 CR25</t>
  </si>
  <si>
    <t>47589</t>
  </si>
  <si>
    <t>RES. 3R3 CR25</t>
  </si>
  <si>
    <t>46228</t>
  </si>
  <si>
    <t>RES. 3R3 CR25 5%</t>
  </si>
  <si>
    <t>53182</t>
  </si>
  <si>
    <t>RES. 3R9 CR25</t>
  </si>
  <si>
    <t>25074</t>
  </si>
  <si>
    <t>46205</t>
  </si>
  <si>
    <t>RES. 3R9 CR25 5%</t>
  </si>
  <si>
    <t>26255</t>
  </si>
  <si>
    <t>RES. 430K CR25</t>
  </si>
  <si>
    <t>30391</t>
  </si>
  <si>
    <t>RES. 43K CR25</t>
  </si>
  <si>
    <t>25131</t>
  </si>
  <si>
    <t>RES. 43R CR25</t>
  </si>
  <si>
    <t>36651</t>
  </si>
  <si>
    <t>RES. 44K CR25</t>
  </si>
  <si>
    <t>31279</t>
  </si>
  <si>
    <t>RES. 470K CR25</t>
  </si>
  <si>
    <t>49455</t>
  </si>
  <si>
    <t>RES. 470K CR25 5%</t>
  </si>
  <si>
    <t>17426</t>
  </si>
  <si>
    <t>36851</t>
  </si>
  <si>
    <t>RES. 470R CR25</t>
  </si>
  <si>
    <t>46178</t>
  </si>
  <si>
    <t>RES. 47K CR25 5%</t>
  </si>
  <si>
    <t>47602</t>
  </si>
  <si>
    <t>RES. 47R CR25</t>
  </si>
  <si>
    <t>21349</t>
  </si>
  <si>
    <t>RES. 4K3 CR25 5%</t>
  </si>
  <si>
    <t>36649</t>
  </si>
  <si>
    <t>RES. 4M3 CR25</t>
  </si>
  <si>
    <t>13263</t>
  </si>
  <si>
    <t>RES. 4M7 CR25</t>
  </si>
  <si>
    <t>36839</t>
  </si>
  <si>
    <t>49397</t>
  </si>
  <si>
    <t>RES. 4R7 CR25</t>
  </si>
  <si>
    <t>36843</t>
  </si>
  <si>
    <t>39214</t>
  </si>
  <si>
    <t>46240</t>
  </si>
  <si>
    <t>RES. 4R7 CR25 5%</t>
  </si>
  <si>
    <t>03446</t>
  </si>
  <si>
    <t>RES. 510K CR25</t>
  </si>
  <si>
    <t>17525</t>
  </si>
  <si>
    <t>RES. 510R CR25</t>
  </si>
  <si>
    <t>46200</t>
  </si>
  <si>
    <t>RES. 510R CR25 5%</t>
  </si>
  <si>
    <t>47600</t>
  </si>
  <si>
    <t>RES. 51K CR25</t>
  </si>
  <si>
    <t>21658</t>
  </si>
  <si>
    <t>46902</t>
  </si>
  <si>
    <t>RES. 51R CR25</t>
  </si>
  <si>
    <t>17976</t>
  </si>
  <si>
    <t>RES. 51R CR25 5%</t>
  </si>
  <si>
    <t>49390</t>
  </si>
  <si>
    <t>RES. 560K CR25</t>
  </si>
  <si>
    <t>21305</t>
  </si>
  <si>
    <t>21236</t>
  </si>
  <si>
    <t>RES. 560K CR25 5%</t>
  </si>
  <si>
    <t>21678</t>
  </si>
  <si>
    <t>RES. 560R CR25</t>
  </si>
  <si>
    <t>44727</t>
  </si>
  <si>
    <t>RES. 560R CR25 5%</t>
  </si>
  <si>
    <t>36871</t>
  </si>
  <si>
    <t>RES. 56K CR25</t>
  </si>
  <si>
    <t>49197</t>
  </si>
  <si>
    <t>RES. 56R CR25</t>
  </si>
  <si>
    <t>36847</t>
  </si>
  <si>
    <t>46204</t>
  </si>
  <si>
    <t>RES. 56R CR25 5%</t>
  </si>
  <si>
    <t>22902</t>
  </si>
  <si>
    <t>RES. 5K1 CR25</t>
  </si>
  <si>
    <t>47630</t>
  </si>
  <si>
    <t>RES. 5K6 CR25</t>
  </si>
  <si>
    <t>49389</t>
  </si>
  <si>
    <t>19737</t>
  </si>
  <si>
    <t>RES. 5M1 CR25</t>
  </si>
  <si>
    <t>17750</t>
  </si>
  <si>
    <t>RES. 5M6 CR25 5%</t>
  </si>
  <si>
    <t>01199</t>
  </si>
  <si>
    <t>RES. 5R1 CR25</t>
  </si>
  <si>
    <t>17475</t>
  </si>
  <si>
    <t>RES. 5R6 CR25</t>
  </si>
  <si>
    <t>17945</t>
  </si>
  <si>
    <t>RES. 620K CR25 5%</t>
  </si>
  <si>
    <t>17357</t>
  </si>
  <si>
    <t>RES. 620R CR25</t>
  </si>
  <si>
    <t>17352</t>
  </si>
  <si>
    <t>RES. 62K CR25</t>
  </si>
  <si>
    <t>19763</t>
  </si>
  <si>
    <t>RES. 680K CR25 5%</t>
  </si>
  <si>
    <t>04147</t>
  </si>
  <si>
    <t>RES. 680R CR25</t>
  </si>
  <si>
    <t>60026</t>
  </si>
  <si>
    <t>41071</t>
  </si>
  <si>
    <t>RES. 68K CR25</t>
  </si>
  <si>
    <t>17360</t>
  </si>
  <si>
    <t>46241</t>
  </si>
  <si>
    <t>RES. 68K CR25 5%</t>
  </si>
  <si>
    <t>60037</t>
  </si>
  <si>
    <t>RES. 68R CR25</t>
  </si>
  <si>
    <t>17417</t>
  </si>
  <si>
    <t>RES. 6K2 CR25</t>
  </si>
  <si>
    <t>47626</t>
  </si>
  <si>
    <t>RES. 6K8 CR25</t>
  </si>
  <si>
    <t>46233</t>
  </si>
  <si>
    <t>RES. 6K8 CR25 5%</t>
  </si>
  <si>
    <t>25187</t>
  </si>
  <si>
    <t>RES. 6R2 CR25</t>
  </si>
  <si>
    <t>49145</t>
  </si>
  <si>
    <t>RES. 6R8 CR25</t>
  </si>
  <si>
    <t>17743</t>
  </si>
  <si>
    <t>46224</t>
  </si>
  <si>
    <t>RES. 6R8 CR25 5%</t>
  </si>
  <si>
    <t>41403</t>
  </si>
  <si>
    <t>RES. 750R CR25</t>
  </si>
  <si>
    <t>17586</t>
  </si>
  <si>
    <t>17467</t>
  </si>
  <si>
    <t>RES. 75R CR25</t>
  </si>
  <si>
    <t>47629</t>
  </si>
  <si>
    <t>RES. 7K5 CR25</t>
  </si>
  <si>
    <t>23604</t>
  </si>
  <si>
    <t>17770</t>
  </si>
  <si>
    <t>RES. 820K CR25</t>
  </si>
  <si>
    <t>46214</t>
  </si>
  <si>
    <t>RES. 820K CR25 5%</t>
  </si>
  <si>
    <t>17428</t>
  </si>
  <si>
    <t>36861</t>
  </si>
  <si>
    <t>RES. 820R CR25</t>
  </si>
  <si>
    <t>47586</t>
  </si>
  <si>
    <t>36872</t>
  </si>
  <si>
    <t>RES. 82K CR25</t>
  </si>
  <si>
    <t>49456</t>
  </si>
  <si>
    <t>36848</t>
  </si>
  <si>
    <t>RES. 82R CR25</t>
  </si>
  <si>
    <t>19706</t>
  </si>
  <si>
    <t>44752</t>
  </si>
  <si>
    <t>46199</t>
  </si>
  <si>
    <t>RES. 82R CR25 5%</t>
  </si>
  <si>
    <t>17460</t>
  </si>
  <si>
    <t>RES. 8K2 CR25</t>
  </si>
  <si>
    <t>36865</t>
  </si>
  <si>
    <t>46198</t>
  </si>
  <si>
    <t>RES. 8K2 CR25 5%</t>
  </si>
  <si>
    <t>19113</t>
  </si>
  <si>
    <t>RES. 8M2 CR25</t>
  </si>
  <si>
    <t>23190</t>
  </si>
  <si>
    <t>RES. 8R2 CR25</t>
  </si>
  <si>
    <t>46267</t>
  </si>
  <si>
    <t>RES. 8R2 CR25 5%</t>
  </si>
  <si>
    <t>25151</t>
  </si>
  <si>
    <t>RES. 910K CR25</t>
  </si>
  <si>
    <t>17664</t>
  </si>
  <si>
    <t>RES. 910R CR25 5%</t>
  </si>
  <si>
    <t>25557</t>
  </si>
  <si>
    <t>RES. 91R CR25</t>
  </si>
  <si>
    <t>17474</t>
  </si>
  <si>
    <t>RES. 9K1 CR25</t>
  </si>
  <si>
    <t>21466</t>
  </si>
  <si>
    <t>RES. 9K1 CR25 5%</t>
  </si>
  <si>
    <t>39588</t>
  </si>
  <si>
    <t>RES 470K CR50</t>
  </si>
  <si>
    <t>31774</t>
  </si>
  <si>
    <t>RES. 10M CR50</t>
  </si>
  <si>
    <t>28320</t>
  </si>
  <si>
    <t>RES. 150R CR50</t>
  </si>
  <si>
    <t>53010</t>
  </si>
  <si>
    <t>RES. 15R 1/2W</t>
  </si>
  <si>
    <t>18598</t>
  </si>
  <si>
    <t>RES. 180R CR50 1/2W 5%</t>
  </si>
  <si>
    <t>21291</t>
  </si>
  <si>
    <t>RES. 1K CR50 1/2W 5%</t>
  </si>
  <si>
    <t>39212</t>
  </si>
  <si>
    <t>RES. 270R CR50</t>
  </si>
  <si>
    <t>01737</t>
  </si>
  <si>
    <t>RES. 2R7 CR50</t>
  </si>
  <si>
    <t>53009</t>
  </si>
  <si>
    <t>RES. 330R 1/2W</t>
  </si>
  <si>
    <t>46943</t>
  </si>
  <si>
    <t>RES. 470K CR50 5%</t>
  </si>
  <si>
    <t>11759</t>
  </si>
  <si>
    <t>RES. 470R 1/2W 5% CARBONO</t>
  </si>
  <si>
    <t>29674</t>
  </si>
  <si>
    <t>RES. 470R CR50</t>
  </si>
  <si>
    <t>44318</t>
  </si>
  <si>
    <t>RES. 47K CR50</t>
  </si>
  <si>
    <t>11975</t>
  </si>
  <si>
    <t>RES. 4K7 1/2W 5% CARBONO</t>
  </si>
  <si>
    <t>46225</t>
  </si>
  <si>
    <t>RES. 680K CR50 5%</t>
  </si>
  <si>
    <t>16268</t>
  </si>
  <si>
    <t>RES. 6R8 1/2W 5% CARBONO</t>
  </si>
  <si>
    <t>39253</t>
  </si>
  <si>
    <t>RES. 910R CR50</t>
  </si>
  <si>
    <t>Resistor CR50</t>
  </si>
  <si>
    <t>17188</t>
  </si>
  <si>
    <t>RES. 100R MR25</t>
  </si>
  <si>
    <t>29123</t>
  </si>
  <si>
    <t>RES. 105K MR25</t>
  </si>
  <si>
    <t>28489</t>
  </si>
  <si>
    <t>RES. 10R MR25</t>
  </si>
  <si>
    <t>34582</t>
  </si>
  <si>
    <t>RES. 110K MR25</t>
  </si>
  <si>
    <t>41133</t>
  </si>
  <si>
    <t>RES. 113K MR25 1%</t>
  </si>
  <si>
    <t>29242</t>
  </si>
  <si>
    <t>RES. 11K MR25</t>
  </si>
  <si>
    <t>28695</t>
  </si>
  <si>
    <t>RES. 12K MR25</t>
  </si>
  <si>
    <t>28499</t>
  </si>
  <si>
    <t>RES. 15K MR25</t>
  </si>
  <si>
    <t>30536</t>
  </si>
  <si>
    <t>RES. 160R MR25</t>
  </si>
  <si>
    <t>28495</t>
  </si>
  <si>
    <t>RES. 18R MR25</t>
  </si>
  <si>
    <t>01019</t>
  </si>
  <si>
    <t>RES. 1K02 MR25 1%</t>
  </si>
  <si>
    <t>28673</t>
  </si>
  <si>
    <t>RES. 1K2 MR25</t>
  </si>
  <si>
    <t>04059</t>
  </si>
  <si>
    <t>RES. 1K8 MR25</t>
  </si>
  <si>
    <t>DRALORIC</t>
  </si>
  <si>
    <t>29398</t>
  </si>
  <si>
    <t>RES. 220R MR25</t>
  </si>
  <si>
    <t>28431</t>
  </si>
  <si>
    <t>RES. 22K1 MR25</t>
  </si>
  <si>
    <t>17932</t>
  </si>
  <si>
    <t>RES. 274K MR25</t>
  </si>
  <si>
    <t>29299</t>
  </si>
  <si>
    <t>29506</t>
  </si>
  <si>
    <t>RES. 2K MR25</t>
  </si>
  <si>
    <t>29895</t>
  </si>
  <si>
    <t>RES. 2R7 MR25</t>
  </si>
  <si>
    <t>58918</t>
  </si>
  <si>
    <t>RES. 390R MRF50 1%</t>
  </si>
  <si>
    <t>46257</t>
  </si>
  <si>
    <t>RES. 39K MR25 1%</t>
  </si>
  <si>
    <t>34934</t>
  </si>
  <si>
    <t>RES. 3K01 MR25</t>
  </si>
  <si>
    <t>28363</t>
  </si>
  <si>
    <t>RES. 3K3 MR25</t>
  </si>
  <si>
    <t>29744</t>
  </si>
  <si>
    <t>RES. 3K32 MR25</t>
  </si>
  <si>
    <t>28984</t>
  </si>
  <si>
    <t>RES. 47K MR25</t>
  </si>
  <si>
    <t>41137</t>
  </si>
  <si>
    <t>RES. 54K9 MR25</t>
  </si>
  <si>
    <t>28750</t>
  </si>
  <si>
    <t>RES. 560R MR25</t>
  </si>
  <si>
    <t>12555</t>
  </si>
  <si>
    <t>RES. 56R MR25</t>
  </si>
  <si>
    <t>36659</t>
  </si>
  <si>
    <t>RES. 590R MR25</t>
  </si>
  <si>
    <t>35511</t>
  </si>
  <si>
    <t>RES. 6K04 MR25</t>
  </si>
  <si>
    <t>30921</t>
  </si>
  <si>
    <t>RES. 75K MR25</t>
  </si>
  <si>
    <t>06108</t>
  </si>
  <si>
    <t>RES. 76K8 MR25 1%</t>
  </si>
  <si>
    <t>41134</t>
  </si>
  <si>
    <t>RES. 80K6 MR25</t>
  </si>
  <si>
    <t>28719</t>
  </si>
  <si>
    <t>RES. 82K MR25</t>
  </si>
  <si>
    <t>08628</t>
  </si>
  <si>
    <t>RES. 84K5 MR25 1%</t>
  </si>
  <si>
    <t>35369</t>
  </si>
  <si>
    <t>RES. 90K9 MR25</t>
  </si>
  <si>
    <t>41138</t>
  </si>
  <si>
    <t>RES. 93K1 MR25</t>
  </si>
  <si>
    <t>36304</t>
  </si>
  <si>
    <t>RES. 976K MR25</t>
  </si>
  <si>
    <t>30828</t>
  </si>
  <si>
    <t>RES. 9K1 MR25</t>
  </si>
  <si>
    <t>Resistor MR25</t>
  </si>
  <si>
    <t>Resistor MRS25</t>
  </si>
  <si>
    <t>21134</t>
  </si>
  <si>
    <t>RES. 3K9 MRS25 1%</t>
  </si>
  <si>
    <t>55758</t>
  </si>
  <si>
    <t>RES. 5K49 MRS25 1%</t>
  </si>
  <si>
    <t>03827</t>
  </si>
  <si>
    <t>RES. 2M MRS25 1%</t>
  </si>
  <si>
    <t>55072</t>
  </si>
  <si>
    <t>RES 10R 3W 5%</t>
  </si>
  <si>
    <t>36975</t>
  </si>
  <si>
    <t>RES. 0R22 2W 1% 2816</t>
  </si>
  <si>
    <t>51815</t>
  </si>
  <si>
    <t>RES. 0R27 60W</t>
  </si>
  <si>
    <t>51812</t>
  </si>
  <si>
    <t>RES. 100R 25W</t>
  </si>
  <si>
    <t>51826</t>
  </si>
  <si>
    <t>ELETRON</t>
  </si>
  <si>
    <t>51440</t>
  </si>
  <si>
    <t>RES. 100R 520W</t>
  </si>
  <si>
    <t>ELETROW</t>
  </si>
  <si>
    <t>51429</t>
  </si>
  <si>
    <t>RES. 100R 800W</t>
  </si>
  <si>
    <t>51438</t>
  </si>
  <si>
    <t>59994</t>
  </si>
  <si>
    <t>RES. 10K 10W 5%</t>
  </si>
  <si>
    <t>18147</t>
  </si>
  <si>
    <t>RES. 12K 2W</t>
  </si>
  <si>
    <t>51441</t>
  </si>
  <si>
    <t>RES. 136R 800W</t>
  </si>
  <si>
    <t>51439</t>
  </si>
  <si>
    <t>RES. 160R 800W</t>
  </si>
  <si>
    <t>51434</t>
  </si>
  <si>
    <t>RES. 190R 800W</t>
  </si>
  <si>
    <t>51437</t>
  </si>
  <si>
    <t>51837</t>
  </si>
  <si>
    <t>RES. 22R 30W</t>
  </si>
  <si>
    <t>39977</t>
  </si>
  <si>
    <t>RES. 22R 50W</t>
  </si>
  <si>
    <t>51446</t>
  </si>
  <si>
    <t>RES. 250R 200W</t>
  </si>
  <si>
    <t>38843</t>
  </si>
  <si>
    <t>RES. 2K2 200W</t>
  </si>
  <si>
    <t>51829</t>
  </si>
  <si>
    <t>RES. 2K2 25W</t>
  </si>
  <si>
    <t>30832</t>
  </si>
  <si>
    <t>RES. 2R2 25W</t>
  </si>
  <si>
    <t>51449</t>
  </si>
  <si>
    <t>RES. 30R 520W</t>
  </si>
  <si>
    <t>38867</t>
  </si>
  <si>
    <t>RES. 39R 20W</t>
  </si>
  <si>
    <t>OHMTEC</t>
  </si>
  <si>
    <t>19456</t>
  </si>
  <si>
    <t>RES. 3K5 15W</t>
  </si>
  <si>
    <t>TAKEBO</t>
  </si>
  <si>
    <t>51814</t>
  </si>
  <si>
    <t>RES. 3R3 25W</t>
  </si>
  <si>
    <t>51820</t>
  </si>
  <si>
    <t>51819</t>
  </si>
  <si>
    <t>51831</t>
  </si>
  <si>
    <t>RES. 4R5 25W</t>
  </si>
  <si>
    <t>53660</t>
  </si>
  <si>
    <t>RES. 4R7 1W</t>
  </si>
  <si>
    <t>40992</t>
  </si>
  <si>
    <t>RES. 50R 100W</t>
  </si>
  <si>
    <t>51832</t>
  </si>
  <si>
    <t>RES. 50R 25W</t>
  </si>
  <si>
    <t>51822</t>
  </si>
  <si>
    <t>RES. 50R 75W</t>
  </si>
  <si>
    <t>51824</t>
  </si>
  <si>
    <t>54798</t>
  </si>
  <si>
    <t>RES. 560R 5W</t>
  </si>
  <si>
    <t>51823</t>
  </si>
  <si>
    <t>RES. 6R3 200W</t>
  </si>
  <si>
    <t>25245</t>
  </si>
  <si>
    <t>RES. 6R8 20W</t>
  </si>
  <si>
    <t>51821</t>
  </si>
  <si>
    <t>RES. 75R 100W</t>
  </si>
  <si>
    <t>51447</t>
  </si>
  <si>
    <t>RES. 75R 50W</t>
  </si>
  <si>
    <t>51448</t>
  </si>
  <si>
    <t>51445</t>
  </si>
  <si>
    <t>RES. 8R 120W</t>
  </si>
  <si>
    <t>51444</t>
  </si>
  <si>
    <t>42034</t>
  </si>
  <si>
    <t>RES. 8R3 15W</t>
  </si>
  <si>
    <t>Resistor PR01 PR02 PR03</t>
  </si>
  <si>
    <t>39211</t>
  </si>
  <si>
    <t>RES. 0R24 PR01 1%</t>
  </si>
  <si>
    <t>49512</t>
  </si>
  <si>
    <t>RES. 0R68 PR01</t>
  </si>
  <si>
    <t>29721</t>
  </si>
  <si>
    <t>RES. 0R82 PR01</t>
  </si>
  <si>
    <t>60504</t>
  </si>
  <si>
    <t>CTT</t>
  </si>
  <si>
    <t>19452</t>
  </si>
  <si>
    <t>RES. 10R PR01</t>
  </si>
  <si>
    <t>28354</t>
  </si>
  <si>
    <t>36293</t>
  </si>
  <si>
    <t>RES. 130R PR01</t>
  </si>
  <si>
    <t>17767</t>
  </si>
  <si>
    <t>RES. 150K PR01</t>
  </si>
  <si>
    <t>33422</t>
  </si>
  <si>
    <t>RES. 150R PR01</t>
  </si>
  <si>
    <t>28684</t>
  </si>
  <si>
    <t>RES. 180R PR01</t>
  </si>
  <si>
    <t>39204</t>
  </si>
  <si>
    <t>RES. 1R PR01</t>
  </si>
  <si>
    <t>11536</t>
  </si>
  <si>
    <t>54235</t>
  </si>
  <si>
    <t>RES. 1R PR01 5%</t>
  </si>
  <si>
    <t>32130</t>
  </si>
  <si>
    <t>RES. 220K PR01</t>
  </si>
  <si>
    <t>60027</t>
  </si>
  <si>
    <t>RES. 220R PR01</t>
  </si>
  <si>
    <t>28923</t>
  </si>
  <si>
    <t>21769</t>
  </si>
  <si>
    <t>RES. 22R PR01</t>
  </si>
  <si>
    <t>28416</t>
  </si>
  <si>
    <t>55831</t>
  </si>
  <si>
    <t>RES. 2K7 PR01</t>
  </si>
  <si>
    <t>33302</t>
  </si>
  <si>
    <t>RES. 2R2 PR01</t>
  </si>
  <si>
    <t>47287</t>
  </si>
  <si>
    <t>RES. 2R7 PR01</t>
  </si>
  <si>
    <t>56422</t>
  </si>
  <si>
    <t>RES. 300K PR01</t>
  </si>
  <si>
    <t>17781</t>
  </si>
  <si>
    <t>RES. 330R PR01</t>
  </si>
  <si>
    <t>30868</t>
  </si>
  <si>
    <t>RES. 33K PR01 1W</t>
  </si>
  <si>
    <t>31648</t>
  </si>
  <si>
    <t>RES. 33R PR01</t>
  </si>
  <si>
    <t>33430</t>
  </si>
  <si>
    <t>RES. 390R PR01</t>
  </si>
  <si>
    <t>41747</t>
  </si>
  <si>
    <t>RES. 470R PR01</t>
  </si>
  <si>
    <t>54136</t>
  </si>
  <si>
    <t>RES. 470R PR01 1W</t>
  </si>
  <si>
    <t>12423</t>
  </si>
  <si>
    <t>RES. 470R PR01 5%</t>
  </si>
  <si>
    <t>14427</t>
  </si>
  <si>
    <t>RES. 47R PR01</t>
  </si>
  <si>
    <t>26211</t>
  </si>
  <si>
    <t>RES. 51R PR01</t>
  </si>
  <si>
    <t>39550</t>
  </si>
  <si>
    <t>RES. 56K PR01</t>
  </si>
  <si>
    <t>28924</t>
  </si>
  <si>
    <t>RES. 680R PR01</t>
  </si>
  <si>
    <t>19566</t>
  </si>
  <si>
    <t>11802</t>
  </si>
  <si>
    <t>RES. 68K PR01</t>
  </si>
  <si>
    <t>30336</t>
  </si>
  <si>
    <t>RES. 68K PR01 5%</t>
  </si>
  <si>
    <t>43538</t>
  </si>
  <si>
    <t>RES. 7K5 PR01</t>
  </si>
  <si>
    <t>41136</t>
  </si>
  <si>
    <t>RES. 820R PR01</t>
  </si>
  <si>
    <t>59589</t>
  </si>
  <si>
    <t>RES. 0R37 PR02</t>
  </si>
  <si>
    <t>29491</t>
  </si>
  <si>
    <t>RES. 0R47 PR02</t>
  </si>
  <si>
    <t>28788</t>
  </si>
  <si>
    <t>RES. 100K PR02</t>
  </si>
  <si>
    <t>30395</t>
  </si>
  <si>
    <t>RES. 150K PR02</t>
  </si>
  <si>
    <t>31610</t>
  </si>
  <si>
    <t>RES. 150R PR02</t>
  </si>
  <si>
    <t>28439</t>
  </si>
  <si>
    <t>RES. 15K PR02</t>
  </si>
  <si>
    <t>00932</t>
  </si>
  <si>
    <t>RES. 1K PR02</t>
  </si>
  <si>
    <t>29773</t>
  </si>
  <si>
    <t>RES. 1K5 PR02</t>
  </si>
  <si>
    <t>28304</t>
  </si>
  <si>
    <t>RES. 1K8 PR02</t>
  </si>
  <si>
    <t>28956</t>
  </si>
  <si>
    <t>RES. 1R PR02</t>
  </si>
  <si>
    <t>56440</t>
  </si>
  <si>
    <t>32441</t>
  </si>
  <si>
    <t>RES. 1R2 PR02</t>
  </si>
  <si>
    <t>10940</t>
  </si>
  <si>
    <t>RES. 1R5 PR02</t>
  </si>
  <si>
    <t>28336</t>
  </si>
  <si>
    <t>RES. 22R PR02</t>
  </si>
  <si>
    <t>29153</t>
  </si>
  <si>
    <t>RES. 270R PR02</t>
  </si>
  <si>
    <t>44319</t>
  </si>
  <si>
    <t>RES. 27K PR02 2W</t>
  </si>
  <si>
    <t>04042</t>
  </si>
  <si>
    <t>RES. 2K2 PR02</t>
  </si>
  <si>
    <t>28925</t>
  </si>
  <si>
    <t>29559</t>
  </si>
  <si>
    <t>RES. 2K7 PR02</t>
  </si>
  <si>
    <t>32126</t>
  </si>
  <si>
    <t>RES. 2R2 PR02</t>
  </si>
  <si>
    <t>53016</t>
  </si>
  <si>
    <t>RES. 2R7 PR02</t>
  </si>
  <si>
    <t>46249</t>
  </si>
  <si>
    <t>RES. 33K PR02</t>
  </si>
  <si>
    <t>36517</t>
  </si>
  <si>
    <t>RES. 33R PR02</t>
  </si>
  <si>
    <t>31611</t>
  </si>
  <si>
    <t>RES. 390R PR02</t>
  </si>
  <si>
    <t>36636</t>
  </si>
  <si>
    <t>RES. 39R PR02</t>
  </si>
  <si>
    <t>49152</t>
  </si>
  <si>
    <t>RES. 3K3 PR02</t>
  </si>
  <si>
    <t>54870</t>
  </si>
  <si>
    <t>21844</t>
  </si>
  <si>
    <t>RES. 47R PR02</t>
  </si>
  <si>
    <t>28306</t>
  </si>
  <si>
    <t>RES. 4K7 PR02</t>
  </si>
  <si>
    <t>28474</t>
  </si>
  <si>
    <t>RES. 4R7 PR02</t>
  </si>
  <si>
    <t>29814</t>
  </si>
  <si>
    <t>RES. 560K PR02</t>
  </si>
  <si>
    <t>30822</t>
  </si>
  <si>
    <t>RES. 56K PR02 2W</t>
  </si>
  <si>
    <t>28594</t>
  </si>
  <si>
    <t>RES. 680R PR02</t>
  </si>
  <si>
    <t>21870</t>
  </si>
  <si>
    <t>28335</t>
  </si>
  <si>
    <t>RES. 68K PR02</t>
  </si>
  <si>
    <t>44211</t>
  </si>
  <si>
    <t>RES. 820R PR02</t>
  </si>
  <si>
    <t>29681</t>
  </si>
  <si>
    <t>08368</t>
  </si>
  <si>
    <t>53018</t>
  </si>
  <si>
    <t>TYOHM</t>
  </si>
  <si>
    <t>60007</t>
  </si>
  <si>
    <t>RES. 82K PR02</t>
  </si>
  <si>
    <t>37568</t>
  </si>
  <si>
    <t>36134</t>
  </si>
  <si>
    <t>RES. 8K2 PR02</t>
  </si>
  <si>
    <t>40234</t>
  </si>
  <si>
    <t>RES. 0R02 PR03 3W</t>
  </si>
  <si>
    <t>43544</t>
  </si>
  <si>
    <t>RES. 0R22 PR03</t>
  </si>
  <si>
    <t>49153</t>
  </si>
  <si>
    <t>RES. 0R68 PR03</t>
  </si>
  <si>
    <t>06914</t>
  </si>
  <si>
    <t>RES. 100K PR03</t>
  </si>
  <si>
    <t>43541</t>
  </si>
  <si>
    <t>RES. 1K6 PR03</t>
  </si>
  <si>
    <t>41070</t>
  </si>
  <si>
    <t>RES. 1R PR03</t>
  </si>
  <si>
    <t>29424</t>
  </si>
  <si>
    <t>RES. 1R5 PR03</t>
  </si>
  <si>
    <t>36639</t>
  </si>
  <si>
    <t>RES. 220K PR03</t>
  </si>
  <si>
    <t>29684</t>
  </si>
  <si>
    <t>RES. 22R PR03</t>
  </si>
  <si>
    <t>44314</t>
  </si>
  <si>
    <t>RES. 2K7 PR03 5%</t>
  </si>
  <si>
    <t>44315</t>
  </si>
  <si>
    <t>RES. 33K PR03</t>
  </si>
  <si>
    <t>29296</t>
  </si>
  <si>
    <t>32269</t>
  </si>
  <si>
    <t>RES. 33R PR03</t>
  </si>
  <si>
    <t>03440</t>
  </si>
  <si>
    <t>RES. 3K3 PR03</t>
  </si>
  <si>
    <t>29494</t>
  </si>
  <si>
    <t>RES. 68K PR03</t>
  </si>
  <si>
    <t>01363</t>
  </si>
  <si>
    <t>RES. 820R PR03</t>
  </si>
  <si>
    <t>19769</t>
  </si>
  <si>
    <t>RES. 82R PR03</t>
  </si>
  <si>
    <t>43540</t>
  </si>
  <si>
    <t>RES. 8K2 PR03</t>
  </si>
  <si>
    <t>30702</t>
  </si>
  <si>
    <t>RES. 8K2 PR03 3W</t>
  </si>
  <si>
    <t>59621</t>
  </si>
  <si>
    <t>RES. 8R2 PR03</t>
  </si>
  <si>
    <t>Resistor SF16 SFR25</t>
  </si>
  <si>
    <t>40681</t>
  </si>
  <si>
    <t>RES 4K42 SFR16S 1%</t>
  </si>
  <si>
    <t>47529</t>
  </si>
  <si>
    <t>RES. 0R56 SFR25H 5%</t>
  </si>
  <si>
    <t>58278</t>
  </si>
  <si>
    <t>RES. 100K SFR16</t>
  </si>
  <si>
    <t>47631</t>
  </si>
  <si>
    <t>RES. 100R SFR16S</t>
  </si>
  <si>
    <t>08259</t>
  </si>
  <si>
    <t>RES. 15K SFR25H 5%</t>
  </si>
  <si>
    <t>32546</t>
  </si>
  <si>
    <t>RES. 1K SFR16S 1%</t>
  </si>
  <si>
    <t>53011</t>
  </si>
  <si>
    <t>RES. 1K05 SFR16S 1%</t>
  </si>
  <si>
    <t>55794</t>
  </si>
  <si>
    <t>RES. 1M SFR25H 1%</t>
  </si>
  <si>
    <t>58276</t>
  </si>
  <si>
    <t>RES. 200K SFR16S</t>
  </si>
  <si>
    <t>36656</t>
  </si>
  <si>
    <t>RES. 22K SFR25H</t>
  </si>
  <si>
    <t>36661</t>
  </si>
  <si>
    <t>RES. 270K SFR25H</t>
  </si>
  <si>
    <t>58277</t>
  </si>
  <si>
    <t>RES. 2K4 SFR16S</t>
  </si>
  <si>
    <t>36658</t>
  </si>
  <si>
    <t>RES. 330K SFR25H</t>
  </si>
  <si>
    <t>08013</t>
  </si>
  <si>
    <t>RES. 33K SFR16 1%</t>
  </si>
  <si>
    <t>36657</t>
  </si>
  <si>
    <t>RES. 33K SFR25H</t>
  </si>
  <si>
    <t>41140</t>
  </si>
  <si>
    <t>RES. 390K SFR25H</t>
  </si>
  <si>
    <t>33521</t>
  </si>
  <si>
    <t>RES. 390R SFR16S</t>
  </si>
  <si>
    <t>12584</t>
  </si>
  <si>
    <t>RES. 3K9 SFR16S</t>
  </si>
  <si>
    <t>46245</t>
  </si>
  <si>
    <t>RES. 470K SFR25H 5%</t>
  </si>
  <si>
    <t>11987</t>
  </si>
  <si>
    <t>RES. 470R SFR25H 5%</t>
  </si>
  <si>
    <t>03894</t>
  </si>
  <si>
    <t>RES. 475K SFR16S 1%</t>
  </si>
  <si>
    <t>07015</t>
  </si>
  <si>
    <t>RES. 47K SFR16S</t>
  </si>
  <si>
    <t>40857</t>
  </si>
  <si>
    <t>RES. 47R SFR25H</t>
  </si>
  <si>
    <t>40214</t>
  </si>
  <si>
    <t>RES. 5K1 SFR16 5%</t>
  </si>
  <si>
    <t>36660</t>
  </si>
  <si>
    <t>RES. 5K1 SFR25H</t>
  </si>
  <si>
    <t>32547</t>
  </si>
  <si>
    <t>RES. 6K8 SFR16S 1%</t>
  </si>
  <si>
    <t>30275</t>
  </si>
  <si>
    <t>RES. 82K SFR16S</t>
  </si>
  <si>
    <t>36655</t>
  </si>
  <si>
    <t>RES. 8K2 SFR25H</t>
  </si>
  <si>
    <t>11743</t>
  </si>
  <si>
    <t>RES. 8R25 SFR16S 1%</t>
  </si>
  <si>
    <t>55750</t>
  </si>
  <si>
    <t>RES. 0R05 5% 10X15</t>
  </si>
  <si>
    <t>51442</t>
  </si>
  <si>
    <t>RES. 0R5 TUBULAR</t>
  </si>
  <si>
    <t>31284</t>
  </si>
  <si>
    <t>RES. 150R 1/2W 5%</t>
  </si>
  <si>
    <t>55389</t>
  </si>
  <si>
    <t>RESISTOR SHUNT OAR5R005F</t>
  </si>
  <si>
    <t>Resistor Outros</t>
  </si>
  <si>
    <t>Resistor SMD 0204</t>
  </si>
  <si>
    <t>47100</t>
  </si>
  <si>
    <t>RES. 270R 0204 5%</t>
  </si>
  <si>
    <t>21520</t>
  </si>
  <si>
    <t>RES. 100R 0204 1% MINI MELF</t>
  </si>
  <si>
    <t>Resistor SMD 0402</t>
  </si>
  <si>
    <t>56406</t>
  </si>
  <si>
    <t>RES 2R 0402 1%</t>
  </si>
  <si>
    <t>53840</t>
  </si>
  <si>
    <t>RES 300R 0402 5%</t>
  </si>
  <si>
    <t>53839</t>
  </si>
  <si>
    <t>RES 30R1 0402 1%</t>
  </si>
  <si>
    <t>09710</t>
  </si>
  <si>
    <t>RES. 0R 0402 5%</t>
  </si>
  <si>
    <t>37683</t>
  </si>
  <si>
    <t>RES. 100R 0402 1%</t>
  </si>
  <si>
    <t>26293</t>
  </si>
  <si>
    <t>RES. 10K 0402 1%</t>
  </si>
  <si>
    <t>10585</t>
  </si>
  <si>
    <t>RES. 10K 0402 5%</t>
  </si>
  <si>
    <t>40821</t>
  </si>
  <si>
    <t>RES. 10M 0402</t>
  </si>
  <si>
    <t>13960</t>
  </si>
  <si>
    <t>RES. 10R 0402</t>
  </si>
  <si>
    <t>46917</t>
  </si>
  <si>
    <t>RES. 113K 0402 1%</t>
  </si>
  <si>
    <t>37724</t>
  </si>
  <si>
    <t>RES. 11K8 0402</t>
  </si>
  <si>
    <t>53844</t>
  </si>
  <si>
    <t>RES. 120K 0402 1%</t>
  </si>
  <si>
    <t>34626</t>
  </si>
  <si>
    <t>RES. 150K 0402 1%</t>
  </si>
  <si>
    <t>54808</t>
  </si>
  <si>
    <t>RES. 1K 0402</t>
  </si>
  <si>
    <t>09723</t>
  </si>
  <si>
    <t>RES. 1K 0402 5%</t>
  </si>
  <si>
    <t>RALEC</t>
  </si>
  <si>
    <t>53917</t>
  </si>
  <si>
    <t>37749</t>
  </si>
  <si>
    <t>RES. 1K5 0402 1%</t>
  </si>
  <si>
    <t>10981</t>
  </si>
  <si>
    <t>RES. 1M 0402 5%</t>
  </si>
  <si>
    <t>47533</t>
  </si>
  <si>
    <t>RES. 1M13 0402 1%</t>
  </si>
  <si>
    <t>48454</t>
  </si>
  <si>
    <t>RES. 200K 0402 1%</t>
  </si>
  <si>
    <t>28147</t>
  </si>
  <si>
    <t>RES. 20K 0402</t>
  </si>
  <si>
    <t>48502</t>
  </si>
  <si>
    <t>RES. 20R 0402 1%</t>
  </si>
  <si>
    <t>54633</t>
  </si>
  <si>
    <t>RES. 220R 0402 1%</t>
  </si>
  <si>
    <t>48503</t>
  </si>
  <si>
    <t>RES. 22K 0402 1%</t>
  </si>
  <si>
    <t>53841</t>
  </si>
  <si>
    <t>22323</t>
  </si>
  <si>
    <t>RES. 22R 0402</t>
  </si>
  <si>
    <t>53918</t>
  </si>
  <si>
    <t>RES. 22R 0402 5%</t>
  </si>
  <si>
    <t>54631</t>
  </si>
  <si>
    <t>RES. 249R 0402 1%</t>
  </si>
  <si>
    <t>28771</t>
  </si>
  <si>
    <t>RES. 270R 0402 1%</t>
  </si>
  <si>
    <t>56339</t>
  </si>
  <si>
    <t>RES. 27K 0402 1%</t>
  </si>
  <si>
    <t>45407</t>
  </si>
  <si>
    <t>36634</t>
  </si>
  <si>
    <t>RES. 2K2 0402 1%</t>
  </si>
  <si>
    <t>25725</t>
  </si>
  <si>
    <t>RES. 2K2 0402 5%</t>
  </si>
  <si>
    <t>53919</t>
  </si>
  <si>
    <t>28142</t>
  </si>
  <si>
    <t>RES. 2K7 0402</t>
  </si>
  <si>
    <t>46956</t>
  </si>
  <si>
    <t>RES. 2M4 0402 5%</t>
  </si>
  <si>
    <t>56419</t>
  </si>
  <si>
    <t>RES. 2R2 0402 1%</t>
  </si>
  <si>
    <t>17824</t>
  </si>
  <si>
    <t>RES. 2R2 0402 5%</t>
  </si>
  <si>
    <t>56356</t>
  </si>
  <si>
    <t>17901</t>
  </si>
  <si>
    <t>RES. 330K 0402 1%</t>
  </si>
  <si>
    <t>SUPEROHM</t>
  </si>
  <si>
    <t>25724</t>
  </si>
  <si>
    <t>RES. 330R 0402 5%</t>
  </si>
  <si>
    <t>46888</t>
  </si>
  <si>
    <t>RES. 332K 0402 1%</t>
  </si>
  <si>
    <t>54625</t>
  </si>
  <si>
    <t>RES. 332R 0402 1%</t>
  </si>
  <si>
    <t>28140</t>
  </si>
  <si>
    <t>RES. 3K3 0402</t>
  </si>
  <si>
    <t>54627</t>
  </si>
  <si>
    <t>RES. 422R 0402 1%</t>
  </si>
  <si>
    <t>54628</t>
  </si>
  <si>
    <t>RES. 44R2 0402 1%</t>
  </si>
  <si>
    <t>39125</t>
  </si>
  <si>
    <t>RES. 453K 0402 1%</t>
  </si>
  <si>
    <t>08764</t>
  </si>
  <si>
    <t>RES. 47R 0402 5%</t>
  </si>
  <si>
    <t>56417</t>
  </si>
  <si>
    <t>RES. 4K7 0402 5%</t>
  </si>
  <si>
    <t>11728</t>
  </si>
  <si>
    <t>54626</t>
  </si>
  <si>
    <t>RES. 54K9 0402 1%</t>
  </si>
  <si>
    <t>46885</t>
  </si>
  <si>
    <t>RES. 562K 0402 1%</t>
  </si>
  <si>
    <t>01177</t>
  </si>
  <si>
    <t>RES. 56R 0402 5%</t>
  </si>
  <si>
    <t>13222</t>
  </si>
  <si>
    <t>RES. 5K6 0402 1%</t>
  </si>
  <si>
    <t>11872</t>
  </si>
  <si>
    <t>RES. 5K62 0402 1%</t>
  </si>
  <si>
    <t>49691</t>
  </si>
  <si>
    <t>RES. 5R1 0402 5%</t>
  </si>
  <si>
    <t>41444</t>
  </si>
  <si>
    <t>RES. 680R 0402</t>
  </si>
  <si>
    <t>47508</t>
  </si>
  <si>
    <t>RES. 6K19 0402 1%</t>
  </si>
  <si>
    <t>54630</t>
  </si>
  <si>
    <t>RES. 6K49 0402 1%</t>
  </si>
  <si>
    <t>28775</t>
  </si>
  <si>
    <t>RES. 6K8 0402 1%</t>
  </si>
  <si>
    <t>25880</t>
  </si>
  <si>
    <t>RES. 75R 0402 1%</t>
  </si>
  <si>
    <t>36502</t>
  </si>
  <si>
    <t>RES. 75R 0402 5%</t>
  </si>
  <si>
    <t>45406</t>
  </si>
  <si>
    <t>RES. 806R 0402 1%</t>
  </si>
  <si>
    <t>48453</t>
  </si>
  <si>
    <t>RES. 887R 0402 1%</t>
  </si>
  <si>
    <t>30519</t>
  </si>
  <si>
    <t>RES. 8K2 0402 5%</t>
  </si>
  <si>
    <t>53835</t>
  </si>
  <si>
    <t>02286</t>
  </si>
  <si>
    <t>RES. 0R 0603 1%</t>
  </si>
  <si>
    <t>56634</t>
  </si>
  <si>
    <t>RES. 0R 0603 5%</t>
  </si>
  <si>
    <t>02247</t>
  </si>
  <si>
    <t>53509</t>
  </si>
  <si>
    <t>49674</t>
  </si>
  <si>
    <t>58876</t>
  </si>
  <si>
    <t>39189</t>
  </si>
  <si>
    <t>RES. 100K 0603 1%</t>
  </si>
  <si>
    <t>55902</t>
  </si>
  <si>
    <t>46919</t>
  </si>
  <si>
    <t>59948</t>
  </si>
  <si>
    <t>RES. 100K 0603 5%</t>
  </si>
  <si>
    <t>21702</t>
  </si>
  <si>
    <t>RES. 100R 0603 5%</t>
  </si>
  <si>
    <t>50803</t>
  </si>
  <si>
    <t>21887</t>
  </si>
  <si>
    <t>46450</t>
  </si>
  <si>
    <t>RES. 10K 0603 1%</t>
  </si>
  <si>
    <t>54560</t>
  </si>
  <si>
    <t>RES. 10M 0603 5%</t>
  </si>
  <si>
    <t>52285</t>
  </si>
  <si>
    <t>52405</t>
  </si>
  <si>
    <t>47554</t>
  </si>
  <si>
    <t>RES. 10R 0603</t>
  </si>
  <si>
    <t>56408</t>
  </si>
  <si>
    <t>RES. 10R 0603 1%</t>
  </si>
  <si>
    <t>50773</t>
  </si>
  <si>
    <t>49994</t>
  </si>
  <si>
    <t>07799</t>
  </si>
  <si>
    <t>RES. 10R 0603 5%</t>
  </si>
  <si>
    <t>53513</t>
  </si>
  <si>
    <t>53892</t>
  </si>
  <si>
    <t>TAI-TECH</t>
  </si>
  <si>
    <t>53517</t>
  </si>
  <si>
    <t>12345</t>
  </si>
  <si>
    <t>RES. 110K 0603</t>
  </si>
  <si>
    <t>15195</t>
  </si>
  <si>
    <t>RES. 11K 0603 1%</t>
  </si>
  <si>
    <t>37555</t>
  </si>
  <si>
    <t>RES. 11K3 0603 1%</t>
  </si>
  <si>
    <t>39242</t>
  </si>
  <si>
    <t>RES. 11K5 0603 1%</t>
  </si>
  <si>
    <t>54903</t>
  </si>
  <si>
    <t>RES. 120K 0603 5%</t>
  </si>
  <si>
    <t>21869</t>
  </si>
  <si>
    <t>52316</t>
  </si>
  <si>
    <t>47337</t>
  </si>
  <si>
    <t>RES. 120R 0603 5%</t>
  </si>
  <si>
    <t>36632</t>
  </si>
  <si>
    <t>57726</t>
  </si>
  <si>
    <t>47004</t>
  </si>
  <si>
    <t>46996</t>
  </si>
  <si>
    <t>50798</t>
  </si>
  <si>
    <t>RES. 12K 0603 1%</t>
  </si>
  <si>
    <t>53520</t>
  </si>
  <si>
    <t>RES. 12K 0603 5%</t>
  </si>
  <si>
    <t>21780</t>
  </si>
  <si>
    <t>48485</t>
  </si>
  <si>
    <t>RES. 12K1 0603</t>
  </si>
  <si>
    <t>37728</t>
  </si>
  <si>
    <t>RES. 12K4 0603 1%</t>
  </si>
  <si>
    <t>09133</t>
  </si>
  <si>
    <t>RES. 12R 0603</t>
  </si>
  <si>
    <t>38298</t>
  </si>
  <si>
    <t>RES. 130K 0603 5%</t>
  </si>
  <si>
    <t>46934</t>
  </si>
  <si>
    <t>RES. 143K 0603 1%</t>
  </si>
  <si>
    <t>46930</t>
  </si>
  <si>
    <t>RES. 14R3 0603 1%</t>
  </si>
  <si>
    <t>04346</t>
  </si>
  <si>
    <t>RES. 150K 0603 1%</t>
  </si>
  <si>
    <t>05636</t>
  </si>
  <si>
    <t>RES. 150R 0603 5%</t>
  </si>
  <si>
    <t>50096</t>
  </si>
  <si>
    <t>RES. 158K 0603</t>
  </si>
  <si>
    <t>50094</t>
  </si>
  <si>
    <t>09437</t>
  </si>
  <si>
    <t>RES. 15K 0603 1%</t>
  </si>
  <si>
    <t>20989</t>
  </si>
  <si>
    <t>17782</t>
  </si>
  <si>
    <t>RES. 15K 0603 5%</t>
  </si>
  <si>
    <t>17443</t>
  </si>
  <si>
    <t>50772</t>
  </si>
  <si>
    <t>33639</t>
  </si>
  <si>
    <t>RES. 15K8 0603 1%</t>
  </si>
  <si>
    <t>46891</t>
  </si>
  <si>
    <t>RES. 160K 0603 1%</t>
  </si>
  <si>
    <t>21044</t>
  </si>
  <si>
    <t>RES. 180K 0603 5%</t>
  </si>
  <si>
    <t>59949</t>
  </si>
  <si>
    <t>RES. 180R 0603 5%</t>
  </si>
  <si>
    <t>30573</t>
  </si>
  <si>
    <t>49643</t>
  </si>
  <si>
    <t>17638</t>
  </si>
  <si>
    <t>RES. 182R 0603 1%</t>
  </si>
  <si>
    <t>21076</t>
  </si>
  <si>
    <t>RES. 18K 0603 5%</t>
  </si>
  <si>
    <t>46358</t>
  </si>
  <si>
    <t>RES. 18K7 0603</t>
  </si>
  <si>
    <t>48465</t>
  </si>
  <si>
    <t>RES. 1K 0603 1%</t>
  </si>
  <si>
    <t>05162</t>
  </si>
  <si>
    <t>10298</t>
  </si>
  <si>
    <t>RES. 1K 0603 5%</t>
  </si>
  <si>
    <t>15698</t>
  </si>
  <si>
    <t>00407</t>
  </si>
  <si>
    <t>RES. 1K2 0603 1%</t>
  </si>
  <si>
    <t>53891</t>
  </si>
  <si>
    <t>48563</t>
  </si>
  <si>
    <t>RES. 1K3 0603 5%</t>
  </si>
  <si>
    <t>21662</t>
  </si>
  <si>
    <t>RES. 1K5 0603 1%</t>
  </si>
  <si>
    <t>TA-I TECHOLOGY</t>
  </si>
  <si>
    <t>29026</t>
  </si>
  <si>
    <t>RES. 1K69 0603 1%</t>
  </si>
  <si>
    <t>46510</t>
  </si>
  <si>
    <t>RES. 1K8 0603 5%</t>
  </si>
  <si>
    <t>19788</t>
  </si>
  <si>
    <t>59950</t>
  </si>
  <si>
    <t>03992</t>
  </si>
  <si>
    <t>RES. 1M 0603 1%</t>
  </si>
  <si>
    <t>53502</t>
  </si>
  <si>
    <t>RES. 1M 0603 5%</t>
  </si>
  <si>
    <t>53492</t>
  </si>
  <si>
    <t>17365</t>
  </si>
  <si>
    <t>46604</t>
  </si>
  <si>
    <t>RES. 1M2 0603</t>
  </si>
  <si>
    <t>48935</t>
  </si>
  <si>
    <t>RES. 1M5 0603</t>
  </si>
  <si>
    <t>02007</t>
  </si>
  <si>
    <t>RES. 1M5 0603 5%</t>
  </si>
  <si>
    <t>35709</t>
  </si>
  <si>
    <t>RES. 1M8 0603 1%</t>
  </si>
  <si>
    <t>53511</t>
  </si>
  <si>
    <t>RES. 1R 0603 5%</t>
  </si>
  <si>
    <t>19790</t>
  </si>
  <si>
    <t>RES. 200K 0603 1%</t>
  </si>
  <si>
    <t>21014</t>
  </si>
  <si>
    <t>54226</t>
  </si>
  <si>
    <t>31690</t>
  </si>
  <si>
    <t>RES. 200K 0603 5%</t>
  </si>
  <si>
    <t>56387</t>
  </si>
  <si>
    <t>RES. 200R 0603 1%</t>
  </si>
  <si>
    <t>56382</t>
  </si>
  <si>
    <t>RES. 200R 0603 5%</t>
  </si>
  <si>
    <t>54904</t>
  </si>
  <si>
    <t>RES. 20K 0603 1%</t>
  </si>
  <si>
    <t>54456</t>
  </si>
  <si>
    <t>54898</t>
  </si>
  <si>
    <t>53831</t>
  </si>
  <si>
    <t>56947</t>
  </si>
  <si>
    <t>RES. 20M 0603 5%</t>
  </si>
  <si>
    <t>54557</t>
  </si>
  <si>
    <t>00249</t>
  </si>
  <si>
    <t>RES. 21K5 0603 1%</t>
  </si>
  <si>
    <t>46931</t>
  </si>
  <si>
    <t>02277</t>
  </si>
  <si>
    <t>RES. 220K 0603 1%</t>
  </si>
  <si>
    <t>21102</t>
  </si>
  <si>
    <t>RES. 220K 0603 5%</t>
  </si>
  <si>
    <t>59056</t>
  </si>
  <si>
    <t>RES. 220R 0603 5%</t>
  </si>
  <si>
    <t>05920</t>
  </si>
  <si>
    <t>46887</t>
  </si>
  <si>
    <t>RES. 221K 0603 1%</t>
  </si>
  <si>
    <t>20076</t>
  </si>
  <si>
    <t>RES. 22K 0603 5%</t>
  </si>
  <si>
    <t>46811</t>
  </si>
  <si>
    <t>RES. 22K6 0603 1%</t>
  </si>
  <si>
    <t>38595</t>
  </si>
  <si>
    <t>RES. 22R 0603 1%</t>
  </si>
  <si>
    <t>41837</t>
  </si>
  <si>
    <t>RES. 232R 0603 1%</t>
  </si>
  <si>
    <t>48193</t>
  </si>
  <si>
    <t>RES. 237K 0603</t>
  </si>
  <si>
    <t>17721</t>
  </si>
  <si>
    <t>RES. 23K7 0603 1%</t>
  </si>
  <si>
    <t>45339</t>
  </si>
  <si>
    <t>52274</t>
  </si>
  <si>
    <t>RES. 240K 0603 5%</t>
  </si>
  <si>
    <t>17718</t>
  </si>
  <si>
    <t>48489</t>
  </si>
  <si>
    <t>RES. 240R 0603 5%</t>
  </si>
  <si>
    <t>00751</t>
  </si>
  <si>
    <t>RES. 24K 0603 5%</t>
  </si>
  <si>
    <t>46856</t>
  </si>
  <si>
    <t>RES. 24K3 0603 1%</t>
  </si>
  <si>
    <t>46932</t>
  </si>
  <si>
    <t>RES. 267R 0603 1%</t>
  </si>
  <si>
    <t>54547</t>
  </si>
  <si>
    <t>RES. 270K 0603 1%</t>
  </si>
  <si>
    <t>52311</t>
  </si>
  <si>
    <t>RES. 270R 0603 5%</t>
  </si>
  <si>
    <t>54921</t>
  </si>
  <si>
    <t>RES. 27K 0603 5%</t>
  </si>
  <si>
    <t>53552</t>
  </si>
  <si>
    <t>21040</t>
  </si>
  <si>
    <t>36135</t>
  </si>
  <si>
    <t>RES. 27R 0603 1%</t>
  </si>
  <si>
    <t>49675</t>
  </si>
  <si>
    <t>RES. 27R 0603 5%</t>
  </si>
  <si>
    <t>21450</t>
  </si>
  <si>
    <t>RES. 2K 0603</t>
  </si>
  <si>
    <t>50774</t>
  </si>
  <si>
    <t>RES. 2K 0603 5%</t>
  </si>
  <si>
    <t>53473</t>
  </si>
  <si>
    <t>60499</t>
  </si>
  <si>
    <t>06091</t>
  </si>
  <si>
    <t>RES. 2K2 0603 5%</t>
  </si>
  <si>
    <t>53408</t>
  </si>
  <si>
    <t>46928</t>
  </si>
  <si>
    <t>RES. 2K21 0603 1%</t>
  </si>
  <si>
    <t>46941</t>
  </si>
  <si>
    <t>RES. 2K26 0603 1%</t>
  </si>
  <si>
    <t>46939</t>
  </si>
  <si>
    <t>RES. 2K37 0603 1%</t>
  </si>
  <si>
    <t>37740</t>
  </si>
  <si>
    <t>RES. 2K43 0603 1%</t>
  </si>
  <si>
    <t>17636</t>
  </si>
  <si>
    <t>RES. 2K7 0603 5%</t>
  </si>
  <si>
    <t>53832</t>
  </si>
  <si>
    <t>46598</t>
  </si>
  <si>
    <t>RES. 2K87 0603</t>
  </si>
  <si>
    <t>18568</t>
  </si>
  <si>
    <t>RES. 2K94 0603 1%</t>
  </si>
  <si>
    <t>22909</t>
  </si>
  <si>
    <t>RES. 2M2 0603 5%</t>
  </si>
  <si>
    <t>26791</t>
  </si>
  <si>
    <t>RES. 2M4 0603 5%</t>
  </si>
  <si>
    <t>39250</t>
  </si>
  <si>
    <t>RES. 2M7 0603</t>
  </si>
  <si>
    <t>22624</t>
  </si>
  <si>
    <t>RES. 2R2 0603</t>
  </si>
  <si>
    <t>52319</t>
  </si>
  <si>
    <t>RES. 2R2 0603 5%</t>
  </si>
  <si>
    <t>38865</t>
  </si>
  <si>
    <t>RES. 309K 0603 5%</t>
  </si>
  <si>
    <t>07866</t>
  </si>
  <si>
    <t>RES. 30K 0603 1%</t>
  </si>
  <si>
    <t>21440</t>
  </si>
  <si>
    <t>RES. 30K 0603 5%</t>
  </si>
  <si>
    <t>46351</t>
  </si>
  <si>
    <t>RES. 30K9 0603</t>
  </si>
  <si>
    <t>46353</t>
  </si>
  <si>
    <t>RES. 31K6 0603</t>
  </si>
  <si>
    <t>46352</t>
  </si>
  <si>
    <t>59630</t>
  </si>
  <si>
    <t>RES. 31K6 0603 1%</t>
  </si>
  <si>
    <t>LIKET</t>
  </si>
  <si>
    <t>56351</t>
  </si>
  <si>
    <t>46907</t>
  </si>
  <si>
    <t>RES. 32K4 0603 1%</t>
  </si>
  <si>
    <t>17690</t>
  </si>
  <si>
    <t>RES. 330K 0603 5%</t>
  </si>
  <si>
    <t>52282</t>
  </si>
  <si>
    <t>21070</t>
  </si>
  <si>
    <t>RES. 330R 0603 5%</t>
  </si>
  <si>
    <t>53413</t>
  </si>
  <si>
    <t>53475</t>
  </si>
  <si>
    <t>26852</t>
  </si>
  <si>
    <t>RES. 332K 0603 1%</t>
  </si>
  <si>
    <t>52315</t>
  </si>
  <si>
    <t>46883</t>
  </si>
  <si>
    <t>33522</t>
  </si>
  <si>
    <t>RES. 332R 0603 1%</t>
  </si>
  <si>
    <t>46940</t>
  </si>
  <si>
    <t>47564</t>
  </si>
  <si>
    <t>RES. 33K 0603</t>
  </si>
  <si>
    <t>46813</t>
  </si>
  <si>
    <t>RES. 33K 0603 1%</t>
  </si>
  <si>
    <t>52324</t>
  </si>
  <si>
    <t>25025</t>
  </si>
  <si>
    <t>RES. 33R 0603 1%</t>
  </si>
  <si>
    <t>20757</t>
  </si>
  <si>
    <t>RES. 33R 0603 5%</t>
  </si>
  <si>
    <t>47525</t>
  </si>
  <si>
    <t>48466</t>
  </si>
  <si>
    <t>42107</t>
  </si>
  <si>
    <t>RES. 348K 0603 1%</t>
  </si>
  <si>
    <t>46915</t>
  </si>
  <si>
    <t>21793</t>
  </si>
  <si>
    <t>RES. 36K 0603 5%</t>
  </si>
  <si>
    <t>56365</t>
  </si>
  <si>
    <t>RES. 36R 0603 1%</t>
  </si>
  <si>
    <t>06508</t>
  </si>
  <si>
    <t>RES. 37R4 0603 1%</t>
  </si>
  <si>
    <t>54900</t>
  </si>
  <si>
    <t>RES. 390K 0603 1%</t>
  </si>
  <si>
    <t>00402</t>
  </si>
  <si>
    <t>RES. 390K 0603 5%</t>
  </si>
  <si>
    <t>54567</t>
  </si>
  <si>
    <t>21185</t>
  </si>
  <si>
    <t>RES. 390R 0603 5%</t>
  </si>
  <si>
    <t>50794</t>
  </si>
  <si>
    <t>RES. 39K 0603 1%</t>
  </si>
  <si>
    <t>00403</t>
  </si>
  <si>
    <t>RES. 39K2 0603 1%</t>
  </si>
  <si>
    <t>56354</t>
  </si>
  <si>
    <t>RES. 39R 0603 1%</t>
  </si>
  <si>
    <t>53455</t>
  </si>
  <si>
    <t>RES. 39R 0603 5%</t>
  </si>
  <si>
    <t>60507</t>
  </si>
  <si>
    <t>50027</t>
  </si>
  <si>
    <t>RES. 3K 0603 5%</t>
  </si>
  <si>
    <t>17431</t>
  </si>
  <si>
    <t>47237</t>
  </si>
  <si>
    <t>RES. 3K09 0603 1%</t>
  </si>
  <si>
    <t>46920</t>
  </si>
  <si>
    <t>RES. 3K26 0603 1%</t>
  </si>
  <si>
    <t>53553</t>
  </si>
  <si>
    <t>RES. 3K3 0603 5%</t>
  </si>
  <si>
    <t>24067</t>
  </si>
  <si>
    <t>53404</t>
  </si>
  <si>
    <t>56931</t>
  </si>
  <si>
    <t>RES. 3K48 0603 1%</t>
  </si>
  <si>
    <t>56350</t>
  </si>
  <si>
    <t>RES. 3K65 0603 1%</t>
  </si>
  <si>
    <t>17470</t>
  </si>
  <si>
    <t>RES. 3K9 0603 5%</t>
  </si>
  <si>
    <t>52283</t>
  </si>
  <si>
    <t>RES. 3M3 0603 5 %</t>
  </si>
  <si>
    <t>52286</t>
  </si>
  <si>
    <t>RES. 3M3 0603 5%</t>
  </si>
  <si>
    <t>52312</t>
  </si>
  <si>
    <t>54570</t>
  </si>
  <si>
    <t>46908</t>
  </si>
  <si>
    <t>RES. 41K2 0603 1%</t>
  </si>
  <si>
    <t>36999</t>
  </si>
  <si>
    <t>RES. 430K 0603 5%</t>
  </si>
  <si>
    <t>47243</t>
  </si>
  <si>
    <t>RES. 43R2 0603 1%</t>
  </si>
  <si>
    <t>01927</t>
  </si>
  <si>
    <t>RES. 470K 0603 1%</t>
  </si>
  <si>
    <t>46923</t>
  </si>
  <si>
    <t>19182</t>
  </si>
  <si>
    <t>RES. 470K 0603 5%</t>
  </si>
  <si>
    <t>53474</t>
  </si>
  <si>
    <t>53563</t>
  </si>
  <si>
    <t>RES. 470R 0603 5%</t>
  </si>
  <si>
    <t>53923</t>
  </si>
  <si>
    <t>21876</t>
  </si>
  <si>
    <t>46918</t>
  </si>
  <si>
    <t>RES. 47K 0603 1%</t>
  </si>
  <si>
    <t>53465</t>
  </si>
  <si>
    <t>RES. 47K 0603 5%</t>
  </si>
  <si>
    <t>53464</t>
  </si>
  <si>
    <t>53573</t>
  </si>
  <si>
    <t>37002</t>
  </si>
  <si>
    <t>17873</t>
  </si>
  <si>
    <t>UNIOHM</t>
  </si>
  <si>
    <t>03433</t>
  </si>
  <si>
    <t>RES. 47R 0603 1%</t>
  </si>
  <si>
    <t>55901</t>
  </si>
  <si>
    <t>20275</t>
  </si>
  <si>
    <t>RES. 47R 0603 5%</t>
  </si>
  <si>
    <t>54544</t>
  </si>
  <si>
    <t>56353</t>
  </si>
  <si>
    <t>RES. 499K 0603 1%</t>
  </si>
  <si>
    <t>42103</t>
  </si>
  <si>
    <t>RES. 499R 0603 1%</t>
  </si>
  <si>
    <t>46924</t>
  </si>
  <si>
    <t>37301</t>
  </si>
  <si>
    <t>RES. 49K9 0603 1%</t>
  </si>
  <si>
    <t>60500</t>
  </si>
  <si>
    <t>RES. 49R9 0603 1%</t>
  </si>
  <si>
    <t>17603</t>
  </si>
  <si>
    <t>54564</t>
  </si>
  <si>
    <t>RES. 4K3 0603 5%</t>
  </si>
  <si>
    <t>22322</t>
  </si>
  <si>
    <t>RES. 4K7 0603 1%</t>
  </si>
  <si>
    <t>46997</t>
  </si>
  <si>
    <t>RES. 4K7 0603 5%</t>
  </si>
  <si>
    <t>21274</t>
  </si>
  <si>
    <t>47527</t>
  </si>
  <si>
    <t>08406</t>
  </si>
  <si>
    <t>RES. 4K99 0603 1%</t>
  </si>
  <si>
    <t>17370</t>
  </si>
  <si>
    <t>RES. 4R7 0603 5%</t>
  </si>
  <si>
    <t>00450</t>
  </si>
  <si>
    <t>RES. 510R 0603 5%</t>
  </si>
  <si>
    <t>04254</t>
  </si>
  <si>
    <t>RES. 51K 0603 5%</t>
  </si>
  <si>
    <t>22162</t>
  </si>
  <si>
    <t>RES. 51R 0603</t>
  </si>
  <si>
    <t>29021</t>
  </si>
  <si>
    <t>RES. 53K6 0603 1%</t>
  </si>
  <si>
    <t>44205</t>
  </si>
  <si>
    <t>RES. 560K 0603 1%</t>
  </si>
  <si>
    <t>54565</t>
  </si>
  <si>
    <t>10151</t>
  </si>
  <si>
    <t>RES. 560K 0603 5%</t>
  </si>
  <si>
    <t>17704</t>
  </si>
  <si>
    <t>RES. 560R 0603 5%</t>
  </si>
  <si>
    <t>50777</t>
  </si>
  <si>
    <t>46926</t>
  </si>
  <si>
    <t>RES. 562K 0603 1%</t>
  </si>
  <si>
    <t>46729</t>
  </si>
  <si>
    <t>RES. 56K 0603 1%</t>
  </si>
  <si>
    <t>00393</t>
  </si>
  <si>
    <t>54926</t>
  </si>
  <si>
    <t>53437</t>
  </si>
  <si>
    <t>RES. 56K 0603 5%</t>
  </si>
  <si>
    <t>46797</t>
  </si>
  <si>
    <t>21652</t>
  </si>
  <si>
    <t>21504</t>
  </si>
  <si>
    <t>38297</t>
  </si>
  <si>
    <t>RES. 5K1 0603 5%</t>
  </si>
  <si>
    <t>12191</t>
  </si>
  <si>
    <t>RES. 5K6 0603 5%</t>
  </si>
  <si>
    <t>21195</t>
  </si>
  <si>
    <t>47098</t>
  </si>
  <si>
    <t>RES. 5K62 0603 1%</t>
  </si>
  <si>
    <t>42062</t>
  </si>
  <si>
    <t>RES. 5K9 0603 1%</t>
  </si>
  <si>
    <t>46933</t>
  </si>
  <si>
    <t>RES. 5M1 0603 1%</t>
  </si>
  <si>
    <t>30565</t>
  </si>
  <si>
    <t>RES. 60R4 0603 1%</t>
  </si>
  <si>
    <t>21136</t>
  </si>
  <si>
    <t>RES. 620R 0603 5%</t>
  </si>
  <si>
    <t>46449</t>
  </si>
  <si>
    <t>RES. 680K 0603 5%</t>
  </si>
  <si>
    <t>03275</t>
  </si>
  <si>
    <t>RES. 680R 0603 5%</t>
  </si>
  <si>
    <t>53431</t>
  </si>
  <si>
    <t>00391</t>
  </si>
  <si>
    <t>RES. 68R 0603 5%</t>
  </si>
  <si>
    <t>35483</t>
  </si>
  <si>
    <t>RES. 68R1 0603 1%</t>
  </si>
  <si>
    <t>25570</t>
  </si>
  <si>
    <t>RES. 6K2 0603 1%</t>
  </si>
  <si>
    <t>21791</t>
  </si>
  <si>
    <t>RES. 6K2 0603 5%</t>
  </si>
  <si>
    <t>30157</t>
  </si>
  <si>
    <t>RES. 6K49 0603 1%</t>
  </si>
  <si>
    <t>36633</t>
  </si>
  <si>
    <t>RES. 6K8 0603 5%</t>
  </si>
  <si>
    <t>54552</t>
  </si>
  <si>
    <t>50024</t>
  </si>
  <si>
    <t>15316</t>
  </si>
  <si>
    <t>21000</t>
  </si>
  <si>
    <t>RES. 75K 0603 5%</t>
  </si>
  <si>
    <t>52279</t>
  </si>
  <si>
    <t>06634</t>
  </si>
  <si>
    <t>RES. 75R 0603 1%</t>
  </si>
  <si>
    <t>56630</t>
  </si>
  <si>
    <t>RES. 75R 0603 5%</t>
  </si>
  <si>
    <t>60498</t>
  </si>
  <si>
    <t>21664</t>
  </si>
  <si>
    <t>50790</t>
  </si>
  <si>
    <t>46925</t>
  </si>
  <si>
    <t>RES. 7K32 0603 1%</t>
  </si>
  <si>
    <t>32686</t>
  </si>
  <si>
    <t>RES. 7K5 0603 5%</t>
  </si>
  <si>
    <t>52280</t>
  </si>
  <si>
    <t>RES. 820K 0603 5%</t>
  </si>
  <si>
    <t>46452</t>
  </si>
  <si>
    <t>RES. 820R 0603</t>
  </si>
  <si>
    <t>20274</t>
  </si>
  <si>
    <t>RES. 820R 0603 5%</t>
  </si>
  <si>
    <t>47007</t>
  </si>
  <si>
    <t>33114</t>
  </si>
  <si>
    <t>RES. 82K 0603 5%</t>
  </si>
  <si>
    <t>54571</t>
  </si>
  <si>
    <t>56950</t>
  </si>
  <si>
    <t>46780</t>
  </si>
  <si>
    <t>RES. 8K2 0603 5%</t>
  </si>
  <si>
    <t>46777</t>
  </si>
  <si>
    <t>RES. 8K45 0603 1%</t>
  </si>
  <si>
    <t>46927</t>
  </si>
  <si>
    <t>RES. 8K87 0603 1%</t>
  </si>
  <si>
    <t>38877</t>
  </si>
  <si>
    <t>RES. 8R2 0603 5%</t>
  </si>
  <si>
    <t>40763</t>
  </si>
  <si>
    <t>RES. 910K 0603 1%</t>
  </si>
  <si>
    <t>40794</t>
  </si>
  <si>
    <t>RES. 95K3 0603</t>
  </si>
  <si>
    <t>47244</t>
  </si>
  <si>
    <t>RES. 95R3 0603 1%</t>
  </si>
  <si>
    <t>43449</t>
  </si>
  <si>
    <t>RES. 97K6 0603 1%</t>
  </si>
  <si>
    <t>00408</t>
  </si>
  <si>
    <t>RES. 9K1 0603 1%</t>
  </si>
  <si>
    <t>Resistor SMD 0603</t>
  </si>
  <si>
    <t>46288</t>
  </si>
  <si>
    <t>RES. 0R 0805 5%</t>
  </si>
  <si>
    <t>54555</t>
  </si>
  <si>
    <t>RES. 0R22 0805 5%</t>
  </si>
  <si>
    <t>48564</t>
  </si>
  <si>
    <t>RES. 100K 0805</t>
  </si>
  <si>
    <t>48325</t>
  </si>
  <si>
    <t>RES. 100K 0805 1%</t>
  </si>
  <si>
    <t>27641</t>
  </si>
  <si>
    <t>RES. 100K 0805 5%</t>
  </si>
  <si>
    <t>20498</t>
  </si>
  <si>
    <t>41834</t>
  </si>
  <si>
    <t>47364</t>
  </si>
  <si>
    <t>14441</t>
  </si>
  <si>
    <t>RES. 10K 0805 5%</t>
  </si>
  <si>
    <t>17942</t>
  </si>
  <si>
    <t>RES. 10M 0805 5%</t>
  </si>
  <si>
    <t>17195</t>
  </si>
  <si>
    <t>53399</t>
  </si>
  <si>
    <t>RES. 10R 0805 5%</t>
  </si>
  <si>
    <t>21213</t>
  </si>
  <si>
    <t>17397</t>
  </si>
  <si>
    <t>53924</t>
  </si>
  <si>
    <t>49990</t>
  </si>
  <si>
    <t>RES. 11K3 0805 1%</t>
  </si>
  <si>
    <t>29495</t>
  </si>
  <si>
    <t>17846</t>
  </si>
  <si>
    <t>RES. 11K5 0805 1%</t>
  </si>
  <si>
    <t>14293</t>
  </si>
  <si>
    <t>RES. 120K 0805 5%</t>
  </si>
  <si>
    <t>54741</t>
  </si>
  <si>
    <t>22908</t>
  </si>
  <si>
    <t>47234</t>
  </si>
  <si>
    <t>19211</t>
  </si>
  <si>
    <t>RES. 120R 0805 1%</t>
  </si>
  <si>
    <t>49492</t>
  </si>
  <si>
    <t>RES. 120R 0805 5%</t>
  </si>
  <si>
    <t>17542</t>
  </si>
  <si>
    <t>17803</t>
  </si>
  <si>
    <t>RES. 12K 0805 1%</t>
  </si>
  <si>
    <t>47520</t>
  </si>
  <si>
    <t>47369</t>
  </si>
  <si>
    <t>RES. 12K 0805 5%</t>
  </si>
  <si>
    <t>41218</t>
  </si>
  <si>
    <t>47368</t>
  </si>
  <si>
    <t>41219</t>
  </si>
  <si>
    <t>41217</t>
  </si>
  <si>
    <t>19892</t>
  </si>
  <si>
    <t>47370</t>
  </si>
  <si>
    <t>22134</t>
  </si>
  <si>
    <t>06882</t>
  </si>
  <si>
    <t>RES. 12K4 0805 1%</t>
  </si>
  <si>
    <t>54568</t>
  </si>
  <si>
    <t>RES. 12R 0805 5%</t>
  </si>
  <si>
    <t>18649</t>
  </si>
  <si>
    <t>21052</t>
  </si>
  <si>
    <t>RES. 130K 0805 1%</t>
  </si>
  <si>
    <t>54791</t>
  </si>
  <si>
    <t>RES. 137K 0805 1%</t>
  </si>
  <si>
    <t>35364</t>
  </si>
  <si>
    <t>RES. 13K 0805 5%</t>
  </si>
  <si>
    <t>17834</t>
  </si>
  <si>
    <t>RES. 14K3 0805 1%</t>
  </si>
  <si>
    <t>20172</t>
  </si>
  <si>
    <t>RES. 150K 0805 1%</t>
  </si>
  <si>
    <t>06290</t>
  </si>
  <si>
    <t>RES. 150K 0805 5%</t>
  </si>
  <si>
    <t>53222</t>
  </si>
  <si>
    <t>17722</t>
  </si>
  <si>
    <t>RES. 150R 0805 5%</t>
  </si>
  <si>
    <t>20960</t>
  </si>
  <si>
    <t>RES. 15K 0805</t>
  </si>
  <si>
    <t>00477</t>
  </si>
  <si>
    <t>RES. 15K 0805 1%</t>
  </si>
  <si>
    <t>59052</t>
  </si>
  <si>
    <t>TZAIYUAN</t>
  </si>
  <si>
    <t>57783</t>
  </si>
  <si>
    <t>15314</t>
  </si>
  <si>
    <t>17884</t>
  </si>
  <si>
    <t>RES. 15K 0805 5%</t>
  </si>
  <si>
    <t>25329</t>
  </si>
  <si>
    <t>RES. 15R 0805 1%</t>
  </si>
  <si>
    <t>21357</t>
  </si>
  <si>
    <t>RES. 15R 0805 5%</t>
  </si>
  <si>
    <t>54731</t>
  </si>
  <si>
    <t>54730</t>
  </si>
  <si>
    <t>17823</t>
  </si>
  <si>
    <t>RES. 16K5 0805 1%</t>
  </si>
  <si>
    <t>26822</t>
  </si>
  <si>
    <t>RES. 16R2 0805 1%</t>
  </si>
  <si>
    <t>41869</t>
  </si>
  <si>
    <t>RES. 180K 0805 1%</t>
  </si>
  <si>
    <t>17518</t>
  </si>
  <si>
    <t>60633</t>
  </si>
  <si>
    <t>RES. 182K 0805</t>
  </si>
  <si>
    <t>06084</t>
  </si>
  <si>
    <t>RES. 18K 0805 1%</t>
  </si>
  <si>
    <t>53568</t>
  </si>
  <si>
    <t>RES. 18K 0805 5%</t>
  </si>
  <si>
    <t>23258</t>
  </si>
  <si>
    <t>21088</t>
  </si>
  <si>
    <t>54794</t>
  </si>
  <si>
    <t>36631</t>
  </si>
  <si>
    <t>RES. 18K2 0805 1%</t>
  </si>
  <si>
    <t>20533</t>
  </si>
  <si>
    <t>RES. 18R 0805 1%</t>
  </si>
  <si>
    <t>47002</t>
  </si>
  <si>
    <t>RES. 18R 0805 5 %</t>
  </si>
  <si>
    <t>19773</t>
  </si>
  <si>
    <t>RES. 191R 0805 1%</t>
  </si>
  <si>
    <t>20314</t>
  </si>
  <si>
    <t>RES. 1K 0805 5%</t>
  </si>
  <si>
    <t>09737</t>
  </si>
  <si>
    <t>RES. 1K1 0805 1%</t>
  </si>
  <si>
    <t>48224</t>
  </si>
  <si>
    <t>17907</t>
  </si>
  <si>
    <t>RES. 1K2 0805 5%</t>
  </si>
  <si>
    <t>21668</t>
  </si>
  <si>
    <t>21166</t>
  </si>
  <si>
    <t>RES. 1K21 0805 1%</t>
  </si>
  <si>
    <t>19388</t>
  </si>
  <si>
    <t>RES. 1K3 0805</t>
  </si>
  <si>
    <t>21072</t>
  </si>
  <si>
    <t>RES. 1K5 0805 5%</t>
  </si>
  <si>
    <t>19454</t>
  </si>
  <si>
    <t>RES. 1K82 0805 1%</t>
  </si>
  <si>
    <t>54477</t>
  </si>
  <si>
    <t>RES. 1M 0805</t>
  </si>
  <si>
    <t>44748</t>
  </si>
  <si>
    <t>RES. 1M 0805 1%</t>
  </si>
  <si>
    <t>16311</t>
  </si>
  <si>
    <t>54749</t>
  </si>
  <si>
    <t>RES. 1M 0805 5%</t>
  </si>
  <si>
    <t>00447</t>
  </si>
  <si>
    <t>39192</t>
  </si>
  <si>
    <t>10603</t>
  </si>
  <si>
    <t>RES. 1M2 0805 1%</t>
  </si>
  <si>
    <t>08699</t>
  </si>
  <si>
    <t>RES. 1M2 0805 5%</t>
  </si>
  <si>
    <t>56360</t>
  </si>
  <si>
    <t>56359</t>
  </si>
  <si>
    <t>56361</t>
  </si>
  <si>
    <t>34303</t>
  </si>
  <si>
    <t>RES. 1M5 0805 1%</t>
  </si>
  <si>
    <t>54747</t>
  </si>
  <si>
    <t>53496</t>
  </si>
  <si>
    <t>RES. 1M5 0805 5%</t>
  </si>
  <si>
    <t>53499</t>
  </si>
  <si>
    <t>53394</t>
  </si>
  <si>
    <t>18556</t>
  </si>
  <si>
    <t>10899</t>
  </si>
  <si>
    <t>RES. 1M8 0805 5%</t>
  </si>
  <si>
    <t>41839</t>
  </si>
  <si>
    <t>46663</t>
  </si>
  <si>
    <t>RES. 200K 0805 1%</t>
  </si>
  <si>
    <t>21309</t>
  </si>
  <si>
    <t>41866</t>
  </si>
  <si>
    <t>RES. 200K 0805 5%</t>
  </si>
  <si>
    <t>00193</t>
  </si>
  <si>
    <t>RES. 200R 0805 5%</t>
  </si>
  <si>
    <t>35614</t>
  </si>
  <si>
    <t>RES. 20K5 0805 1%</t>
  </si>
  <si>
    <t>22159</t>
  </si>
  <si>
    <t>RES. 215R 0805 1%</t>
  </si>
  <si>
    <t>46524</t>
  </si>
  <si>
    <t>22157</t>
  </si>
  <si>
    <t>RES. 220K 0805</t>
  </si>
  <si>
    <t>21037</t>
  </si>
  <si>
    <t>RES. 220K 0805 5%</t>
  </si>
  <si>
    <t>47233</t>
  </si>
  <si>
    <t>54759</t>
  </si>
  <si>
    <t>RES. 220R 0805 1%</t>
  </si>
  <si>
    <t>54758</t>
  </si>
  <si>
    <t>60126</t>
  </si>
  <si>
    <t>60127</t>
  </si>
  <si>
    <t>22118</t>
  </si>
  <si>
    <t>49684</t>
  </si>
  <si>
    <t>RES. 220R 0805 5%</t>
  </si>
  <si>
    <t>19865</t>
  </si>
  <si>
    <t>RES. 22K 0805 1%</t>
  </si>
  <si>
    <t>19399</t>
  </si>
  <si>
    <t>RES. 22K 0805 5%</t>
  </si>
  <si>
    <t>17533</t>
  </si>
  <si>
    <t>RES. 22R 0805 1%</t>
  </si>
  <si>
    <t>47395</t>
  </si>
  <si>
    <t>RES. 22R 0805 5%</t>
  </si>
  <si>
    <t>21829</t>
  </si>
  <si>
    <t>47522</t>
  </si>
  <si>
    <t>50025</t>
  </si>
  <si>
    <t>RES. 23R2 0805 1%</t>
  </si>
  <si>
    <t>39251</t>
  </si>
  <si>
    <t>RES. 240K 0805 1%</t>
  </si>
  <si>
    <t>07311</t>
  </si>
  <si>
    <t>RES. 240K 0805 5%</t>
  </si>
  <si>
    <t>53500</t>
  </si>
  <si>
    <t>RES. 24K 0805 5%</t>
  </si>
  <si>
    <t>26760</t>
  </si>
  <si>
    <t>19842</t>
  </si>
  <si>
    <t>RES. 24K3 0805 1%</t>
  </si>
  <si>
    <t>26758</t>
  </si>
  <si>
    <t>RES. 24R 0805 1%</t>
  </si>
  <si>
    <t>22953</t>
  </si>
  <si>
    <t>RES. 270K 0805 1%</t>
  </si>
  <si>
    <t>21203</t>
  </si>
  <si>
    <t>RES. 270K 0805 5%</t>
  </si>
  <si>
    <t>01930</t>
  </si>
  <si>
    <t>47601</t>
  </si>
  <si>
    <t>RES. 27K 0805</t>
  </si>
  <si>
    <t>19764</t>
  </si>
  <si>
    <t>RES. 27K 0805 1%</t>
  </si>
  <si>
    <t>54619</t>
  </si>
  <si>
    <t>RES. 27K 0805 5%</t>
  </si>
  <si>
    <t>47000</t>
  </si>
  <si>
    <t>17762</t>
  </si>
  <si>
    <t>54624</t>
  </si>
  <si>
    <t>53551</t>
  </si>
  <si>
    <t>55163</t>
  </si>
  <si>
    <t>RES. 27R 0805</t>
  </si>
  <si>
    <t>25609</t>
  </si>
  <si>
    <t>41843</t>
  </si>
  <si>
    <t>RES. 27R 0805 5%</t>
  </si>
  <si>
    <t>22330</t>
  </si>
  <si>
    <t>RES. 2K 0805</t>
  </si>
  <si>
    <t>10269</t>
  </si>
  <si>
    <t>RES. 2K 0805 1%</t>
  </si>
  <si>
    <t>41871</t>
  </si>
  <si>
    <t>RES. 2K 0805 5%</t>
  </si>
  <si>
    <t>17446</t>
  </si>
  <si>
    <t>53562</t>
  </si>
  <si>
    <t>34804</t>
  </si>
  <si>
    <t>RES. 2K2 0805 1%</t>
  </si>
  <si>
    <t>17885</t>
  </si>
  <si>
    <t>RES. 2K2 0805 5%</t>
  </si>
  <si>
    <t>47404</t>
  </si>
  <si>
    <t>TAITECK</t>
  </si>
  <si>
    <t>20081</t>
  </si>
  <si>
    <t>49491</t>
  </si>
  <si>
    <t>RES. 2K43 0805 1%</t>
  </si>
  <si>
    <t>07721</t>
  </si>
  <si>
    <t>25673</t>
  </si>
  <si>
    <t>RES. 2K8 0805</t>
  </si>
  <si>
    <t>07808</t>
  </si>
  <si>
    <t>RES. 2M2 0805 5%</t>
  </si>
  <si>
    <t>49913</t>
  </si>
  <si>
    <t>09529</t>
  </si>
  <si>
    <t>RES. 2R2 0805 5%</t>
  </si>
  <si>
    <t>56377</t>
  </si>
  <si>
    <t>14453</t>
  </si>
  <si>
    <t>03986</t>
  </si>
  <si>
    <t>RES. 300K 0805</t>
  </si>
  <si>
    <t>21073</t>
  </si>
  <si>
    <t>RES. 300K 0805 5%</t>
  </si>
  <si>
    <t>13254</t>
  </si>
  <si>
    <t>RES. 300R 0805 1%</t>
  </si>
  <si>
    <t>19740</t>
  </si>
  <si>
    <t>RES. 300R 0805 5%</t>
  </si>
  <si>
    <t>19798</t>
  </si>
  <si>
    <t>RES. 30K 0805 5%</t>
  </si>
  <si>
    <t>34694</t>
  </si>
  <si>
    <t>42123</t>
  </si>
  <si>
    <t>RES. 324K 0805 1%</t>
  </si>
  <si>
    <t>46348</t>
  </si>
  <si>
    <t>RES. 330K 0805</t>
  </si>
  <si>
    <t>54804</t>
  </si>
  <si>
    <t>RES. 330K 0805 5%</t>
  </si>
  <si>
    <t>48233</t>
  </si>
  <si>
    <t>54792</t>
  </si>
  <si>
    <t>19894</t>
  </si>
  <si>
    <t>54805</t>
  </si>
  <si>
    <t>17708</t>
  </si>
  <si>
    <t>RES. 330R 0805 5%</t>
  </si>
  <si>
    <t>20073</t>
  </si>
  <si>
    <t>RES. 33K 0805 5%</t>
  </si>
  <si>
    <t>47396</t>
  </si>
  <si>
    <t>22132</t>
  </si>
  <si>
    <t>56932</t>
  </si>
  <si>
    <t>17641</t>
  </si>
  <si>
    <t>RES. 33K2 0805 1%</t>
  </si>
  <si>
    <t>56364</t>
  </si>
  <si>
    <t>RES. 33R 0805 5%</t>
  </si>
  <si>
    <t>17259</t>
  </si>
  <si>
    <t>21163</t>
  </si>
  <si>
    <t>21295</t>
  </si>
  <si>
    <t>RES. 365K 0805 1%</t>
  </si>
  <si>
    <t>21008</t>
  </si>
  <si>
    <t>RES. 36K 0805 1%</t>
  </si>
  <si>
    <t>53574</t>
  </si>
  <si>
    <t>RES. 390K 0805 5%</t>
  </si>
  <si>
    <t>47597</t>
  </si>
  <si>
    <t>53494</t>
  </si>
  <si>
    <t>17768</t>
  </si>
  <si>
    <t>54683</t>
  </si>
  <si>
    <t>RES. 390R 0805 5%</t>
  </si>
  <si>
    <t>19660</t>
  </si>
  <si>
    <t>53210</t>
  </si>
  <si>
    <t>47506</t>
  </si>
  <si>
    <t>RES. 39K 0805 5%</t>
  </si>
  <si>
    <t>21647</t>
  </si>
  <si>
    <t>49989</t>
  </si>
  <si>
    <t>47514</t>
  </si>
  <si>
    <t>RES. 39R 0805 5%</t>
  </si>
  <si>
    <t>28296</t>
  </si>
  <si>
    <t>25168</t>
  </si>
  <si>
    <t>47001</t>
  </si>
  <si>
    <t>06416</t>
  </si>
  <si>
    <t>RES. 3K 0805 1%</t>
  </si>
  <si>
    <t>11392</t>
  </si>
  <si>
    <t>RES. 3K01 0805 1%</t>
  </si>
  <si>
    <t>23111</t>
  </si>
  <si>
    <t>RES. 3K09 0805 1%</t>
  </si>
  <si>
    <t>21441</t>
  </si>
  <si>
    <t>RES. 3K16 0805</t>
  </si>
  <si>
    <t>47535</t>
  </si>
  <si>
    <t>RES. 3K24 0805 1%</t>
  </si>
  <si>
    <t>19873</t>
  </si>
  <si>
    <t>RES. 3K3 0805 1%</t>
  </si>
  <si>
    <t>17811</t>
  </si>
  <si>
    <t>RES. 3K9 0805 1%</t>
  </si>
  <si>
    <t>10267</t>
  </si>
  <si>
    <t>RES. 3K9 0805 5%</t>
  </si>
  <si>
    <t>21284</t>
  </si>
  <si>
    <t>05625</t>
  </si>
  <si>
    <t>RES. 3M3 0805 1%</t>
  </si>
  <si>
    <t>19787</t>
  </si>
  <si>
    <t>RES. 3M9 0805 5%</t>
  </si>
  <si>
    <t>49067</t>
  </si>
  <si>
    <t>21779</t>
  </si>
  <si>
    <t>50347</t>
  </si>
  <si>
    <t>RES. 3R9 0805 5%</t>
  </si>
  <si>
    <t>11869</t>
  </si>
  <si>
    <t>RES. 402K 0805 1%</t>
  </si>
  <si>
    <t>ROLEC</t>
  </si>
  <si>
    <t>05246</t>
  </si>
  <si>
    <t>RES. 43K 0805 5%</t>
  </si>
  <si>
    <t>41838</t>
  </si>
  <si>
    <t>20982</t>
  </si>
  <si>
    <t>RES. 43K2 0805 1%</t>
  </si>
  <si>
    <t>59631</t>
  </si>
  <si>
    <t>RES. 43R 0805 1%</t>
  </si>
  <si>
    <t>22310</t>
  </si>
  <si>
    <t>RES. 470K 0805 1%</t>
  </si>
  <si>
    <t>31282</t>
  </si>
  <si>
    <t>RES. 470K 0805 5%</t>
  </si>
  <si>
    <t>04349</t>
  </si>
  <si>
    <t>04345</t>
  </si>
  <si>
    <t>RES. 470R 0805 5%</t>
  </si>
  <si>
    <t>21089</t>
  </si>
  <si>
    <t>RES. 475R 0805 1%</t>
  </si>
  <si>
    <t>50504</t>
  </si>
  <si>
    <t>RES. 47K 0805</t>
  </si>
  <si>
    <t>60400</t>
  </si>
  <si>
    <t>17346</t>
  </si>
  <si>
    <t>RES. 47K 0805 5%</t>
  </si>
  <si>
    <t>60506</t>
  </si>
  <si>
    <t>18047</t>
  </si>
  <si>
    <t>RES. 49K9 0805 1%</t>
  </si>
  <si>
    <t>17430</t>
  </si>
  <si>
    <t>RES. 49R9 0805 1%</t>
  </si>
  <si>
    <t>18239</t>
  </si>
  <si>
    <t>38739</t>
  </si>
  <si>
    <t>RES. 4K42 0805 1%</t>
  </si>
  <si>
    <t>25901</t>
  </si>
  <si>
    <t>RES. 4K64 0805 1%</t>
  </si>
  <si>
    <t>44760</t>
  </si>
  <si>
    <t>RES. 4K7 0805 1%</t>
  </si>
  <si>
    <t>49683</t>
  </si>
  <si>
    <t>RES. 4K75 0805 1%</t>
  </si>
  <si>
    <t>23784</t>
  </si>
  <si>
    <t>16650</t>
  </si>
  <si>
    <t>RES. 4K99 0805 1%</t>
  </si>
  <si>
    <t>17404</t>
  </si>
  <si>
    <t>RES. 4M7 0805 1%</t>
  </si>
  <si>
    <t>54550</t>
  </si>
  <si>
    <t>RES. 4M7 0805 5%</t>
  </si>
  <si>
    <t>10266</t>
  </si>
  <si>
    <t>47121</t>
  </si>
  <si>
    <t>RES. 4R7 0805 1%</t>
  </si>
  <si>
    <t>53463</t>
  </si>
  <si>
    <t>RES. 4R7 0805 5%</t>
  </si>
  <si>
    <t>47515</t>
  </si>
  <si>
    <t>18807</t>
  </si>
  <si>
    <t>54947</t>
  </si>
  <si>
    <t>08561</t>
  </si>
  <si>
    <t>RES. 4R75 0805 1%</t>
  </si>
  <si>
    <t>36976</t>
  </si>
  <si>
    <t>RES. 510R 0805 1%</t>
  </si>
  <si>
    <t>28741</t>
  </si>
  <si>
    <t>RES. 510R 0805 5%</t>
  </si>
  <si>
    <t>23772</t>
  </si>
  <si>
    <t>RES. 51K 0805 1%</t>
  </si>
  <si>
    <t>53567</t>
  </si>
  <si>
    <t>RES. 51K 0805 5%</t>
  </si>
  <si>
    <t>53566</t>
  </si>
  <si>
    <t>22233</t>
  </si>
  <si>
    <t>RES. 560K 0805 1%</t>
  </si>
  <si>
    <t>17908</t>
  </si>
  <si>
    <t>RES. 560K 0805 5%</t>
  </si>
  <si>
    <t>53391</t>
  </si>
  <si>
    <t>SMTEK</t>
  </si>
  <si>
    <t>21872</t>
  </si>
  <si>
    <t>RES. 560R 0805 1%</t>
  </si>
  <si>
    <t>17953</t>
  </si>
  <si>
    <t>RES. 560R 0805 5%</t>
  </si>
  <si>
    <t>15242</t>
  </si>
  <si>
    <t>47005</t>
  </si>
  <si>
    <t>21813</t>
  </si>
  <si>
    <t>RES. 56K 0805 1%</t>
  </si>
  <si>
    <t>55156</t>
  </si>
  <si>
    <t>RES. 56K 0805 5%</t>
  </si>
  <si>
    <t>47371</t>
  </si>
  <si>
    <t>56316</t>
  </si>
  <si>
    <t>21477</t>
  </si>
  <si>
    <t>05154</t>
  </si>
  <si>
    <t>46508</t>
  </si>
  <si>
    <t>17601</t>
  </si>
  <si>
    <t>40096</t>
  </si>
  <si>
    <t>RES. 56R 0805</t>
  </si>
  <si>
    <t>50020</t>
  </si>
  <si>
    <t>RES. 56R 0805 1%</t>
  </si>
  <si>
    <t>53458</t>
  </si>
  <si>
    <t>RES. 56R 0805 5%</t>
  </si>
  <si>
    <t>23188</t>
  </si>
  <si>
    <t>49997</t>
  </si>
  <si>
    <t>RES. 590K 0805 1%</t>
  </si>
  <si>
    <t>20349</t>
  </si>
  <si>
    <t>RES. 5K1 0805 1%</t>
  </si>
  <si>
    <t>53449</t>
  </si>
  <si>
    <t>RES. 5K1 0805 5%</t>
  </si>
  <si>
    <t>VIKING</t>
  </si>
  <si>
    <t>05701</t>
  </si>
  <si>
    <t>RES. 5K23 0805 1%</t>
  </si>
  <si>
    <t>53565</t>
  </si>
  <si>
    <t>RES. 5K6 0805 5%</t>
  </si>
  <si>
    <t>54775</t>
  </si>
  <si>
    <t>54563</t>
  </si>
  <si>
    <t>53390</t>
  </si>
  <si>
    <t>26792</t>
  </si>
  <si>
    <t>RES. 5M1 0805</t>
  </si>
  <si>
    <t>55154</t>
  </si>
  <si>
    <t>RES. 5M6 0805 5%</t>
  </si>
  <si>
    <t>49065</t>
  </si>
  <si>
    <t>17950</t>
  </si>
  <si>
    <t>49064</t>
  </si>
  <si>
    <t>46512</t>
  </si>
  <si>
    <t>RES. 5R1 0805 1%</t>
  </si>
  <si>
    <t>22319</t>
  </si>
  <si>
    <t>RES. 5R1 0805 5%</t>
  </si>
  <si>
    <t>49998</t>
  </si>
  <si>
    <t>RES. 5R6 0805 5%</t>
  </si>
  <si>
    <t>20544</t>
  </si>
  <si>
    <t>21005</t>
  </si>
  <si>
    <t>49979</t>
  </si>
  <si>
    <t>RES. 604K 0805 1%</t>
  </si>
  <si>
    <t>47405</t>
  </si>
  <si>
    <t>RES. 604R 0805 1%</t>
  </si>
  <si>
    <t>47498</t>
  </si>
  <si>
    <t>47534</t>
  </si>
  <si>
    <t>05662</t>
  </si>
  <si>
    <t>RES. 60K4 0805 1%</t>
  </si>
  <si>
    <t>59633</t>
  </si>
  <si>
    <t>41216</t>
  </si>
  <si>
    <t>RES. 620R 0805 5%</t>
  </si>
  <si>
    <t>24814</t>
  </si>
  <si>
    <t>41214</t>
  </si>
  <si>
    <t>03991</t>
  </si>
  <si>
    <t>RES. 62R 0805 5%</t>
  </si>
  <si>
    <t>21432</t>
  </si>
  <si>
    <t>RES. 680K 0805 1%</t>
  </si>
  <si>
    <t>17673</t>
  </si>
  <si>
    <t>RES. 680K 0805 5%</t>
  </si>
  <si>
    <t>49494</t>
  </si>
  <si>
    <t>53462</t>
  </si>
  <si>
    <t>10265</t>
  </si>
  <si>
    <t>53466</t>
  </si>
  <si>
    <t>47550</t>
  </si>
  <si>
    <t>RES. 680R 0805 5%</t>
  </si>
  <si>
    <t>54617</t>
  </si>
  <si>
    <t>RES. 681K 0805 1%</t>
  </si>
  <si>
    <t>05182</t>
  </si>
  <si>
    <t>RES. 68K 0805 5%</t>
  </si>
  <si>
    <t>13450</t>
  </si>
  <si>
    <t>RES. 68R 0805 5%</t>
  </si>
  <si>
    <t>56345</t>
  </si>
  <si>
    <t>53559</t>
  </si>
  <si>
    <t>23267</t>
  </si>
  <si>
    <t>17459</t>
  </si>
  <si>
    <t>21143</t>
  </si>
  <si>
    <t>RES. 6K2 0805 5%</t>
  </si>
  <si>
    <t>28057</t>
  </si>
  <si>
    <t>RES. 6K34 0805 1%</t>
  </si>
  <si>
    <t>50021</t>
  </si>
  <si>
    <t>22150</t>
  </si>
  <si>
    <t>RES. 6K8 0805 1%</t>
  </si>
  <si>
    <t>04123</t>
  </si>
  <si>
    <t>RES. 6K8 0805 5%</t>
  </si>
  <si>
    <t>49996</t>
  </si>
  <si>
    <t>17659</t>
  </si>
  <si>
    <t>48501</t>
  </si>
  <si>
    <t>21223</t>
  </si>
  <si>
    <t>54455</t>
  </si>
  <si>
    <t>54548</t>
  </si>
  <si>
    <t>RES. 6M2 0805 5%</t>
  </si>
  <si>
    <t>49992</t>
  </si>
  <si>
    <t>RES. 6R34 0805 1%</t>
  </si>
  <si>
    <t>49991</t>
  </si>
  <si>
    <t>RES. 6R8 0805 5%</t>
  </si>
  <si>
    <t>19389</t>
  </si>
  <si>
    <t>17575</t>
  </si>
  <si>
    <t>RES. 750R 0805 5%</t>
  </si>
  <si>
    <t>18054</t>
  </si>
  <si>
    <t>19852</t>
  </si>
  <si>
    <t>RES. 75K 0805 5%</t>
  </si>
  <si>
    <t>47110</t>
  </si>
  <si>
    <t>RES. 75R 0805 5%</t>
  </si>
  <si>
    <t>46798</t>
  </si>
  <si>
    <t>22165</t>
  </si>
  <si>
    <t>50026</t>
  </si>
  <si>
    <t>RES. 7K5 0805 5%</t>
  </si>
  <si>
    <t>21055</t>
  </si>
  <si>
    <t>22386</t>
  </si>
  <si>
    <t>RES. 820K 0805 5%</t>
  </si>
  <si>
    <t>05134</t>
  </si>
  <si>
    <t>RES. 820R 0805 5%</t>
  </si>
  <si>
    <t>06808</t>
  </si>
  <si>
    <t>RES. 82K 0805 1%</t>
  </si>
  <si>
    <t>41841</t>
  </si>
  <si>
    <t>20310</t>
  </si>
  <si>
    <t>RES. 82K 0805 5%</t>
  </si>
  <si>
    <t>17401</t>
  </si>
  <si>
    <t>RES. 8K2 0805 5%</t>
  </si>
  <si>
    <t>22151</t>
  </si>
  <si>
    <t>42102</t>
  </si>
  <si>
    <t>54634</t>
  </si>
  <si>
    <t>17702</t>
  </si>
  <si>
    <t>RES. 8K25 0805 1%</t>
  </si>
  <si>
    <t>17745</t>
  </si>
  <si>
    <t>RES. 8R2 0805 5%</t>
  </si>
  <si>
    <t>41868</t>
  </si>
  <si>
    <t>RES. 910K 0805 1%</t>
  </si>
  <si>
    <t>60497</t>
  </si>
  <si>
    <t>RES. 9K1 0805 1%</t>
  </si>
  <si>
    <t>17837</t>
  </si>
  <si>
    <t>46350</t>
  </si>
  <si>
    <t>RES. 9K53 0805</t>
  </si>
  <si>
    <t>Resistor SMD 0805</t>
  </si>
  <si>
    <t>Resistor SMD 1206</t>
  </si>
  <si>
    <t>58966</t>
  </si>
  <si>
    <t>RES 0R43 SMD 1206 1%</t>
  </si>
  <si>
    <t>12051</t>
  </si>
  <si>
    <t>RES. 0R 1206 5%</t>
  </si>
  <si>
    <t>54632</t>
  </si>
  <si>
    <t>RES. 0R01 1206 1%</t>
  </si>
  <si>
    <t>58985</t>
  </si>
  <si>
    <t>RES. 0R075 1206 1%</t>
  </si>
  <si>
    <t>56322</t>
  </si>
  <si>
    <t>RES. 0R27 1206 1%</t>
  </si>
  <si>
    <t>07790</t>
  </si>
  <si>
    <t>RES. 100K 1206 5%</t>
  </si>
  <si>
    <t>54742</t>
  </si>
  <si>
    <t>RES. 100R 1206 1%</t>
  </si>
  <si>
    <t>19803</t>
  </si>
  <si>
    <t>01824</t>
  </si>
  <si>
    <t>RES. 100R 1206 5%</t>
  </si>
  <si>
    <t>01403</t>
  </si>
  <si>
    <t>RES. 10K5 1206 1%</t>
  </si>
  <si>
    <t>47420</t>
  </si>
  <si>
    <t>RES. 10M 1206</t>
  </si>
  <si>
    <t>49981</t>
  </si>
  <si>
    <t>RES. 10M 1206 1%</t>
  </si>
  <si>
    <t>54621</t>
  </si>
  <si>
    <t>06136</t>
  </si>
  <si>
    <t>RES. 10M 1206 5%</t>
  </si>
  <si>
    <t>21464</t>
  </si>
  <si>
    <t>RES. 10R 1206 1%</t>
  </si>
  <si>
    <t>42057</t>
  </si>
  <si>
    <t>RES. 10R 1206 5%</t>
  </si>
  <si>
    <t>20984</t>
  </si>
  <si>
    <t>11737</t>
  </si>
  <si>
    <t>RES. 11K 1206 5%</t>
  </si>
  <si>
    <t>13438</t>
  </si>
  <si>
    <t>RES. 120K 1206 1%</t>
  </si>
  <si>
    <t>05191</t>
  </si>
  <si>
    <t>RES. 120K 1206 5%</t>
  </si>
  <si>
    <t>22689</t>
  </si>
  <si>
    <t>19646</t>
  </si>
  <si>
    <t>RES. 121R 1206 1%</t>
  </si>
  <si>
    <t>22119</t>
  </si>
  <si>
    <t>RES. 12K 1206</t>
  </si>
  <si>
    <t>54777</t>
  </si>
  <si>
    <t>RES. 12K 1206 5%</t>
  </si>
  <si>
    <t>34806</t>
  </si>
  <si>
    <t>RES. 12K7 1206 1%</t>
  </si>
  <si>
    <t>20522</t>
  </si>
  <si>
    <t>RES. 12R 1206 5%</t>
  </si>
  <si>
    <t>19663</t>
  </si>
  <si>
    <t>RES. 13K3 1206 1%</t>
  </si>
  <si>
    <t>22316</t>
  </si>
  <si>
    <t>RES. 150K 1206 1%</t>
  </si>
  <si>
    <t>13437</t>
  </si>
  <si>
    <t>RES. 150K 1206 5%</t>
  </si>
  <si>
    <t>20531</t>
  </si>
  <si>
    <t>05188</t>
  </si>
  <si>
    <t>22153</t>
  </si>
  <si>
    <t>RES. 150R 1206 1%</t>
  </si>
  <si>
    <t>21162</t>
  </si>
  <si>
    <t>RES. 150R 1206 5%</t>
  </si>
  <si>
    <t>20518</t>
  </si>
  <si>
    <t>54746</t>
  </si>
  <si>
    <t>13440</t>
  </si>
  <si>
    <t>RES. 15K 1206 1%</t>
  </si>
  <si>
    <t>52291</t>
  </si>
  <si>
    <t>RES. 15K 1206 5%</t>
  </si>
  <si>
    <t>02074</t>
  </si>
  <si>
    <t>44720</t>
  </si>
  <si>
    <t>RES. 15R 1206 1%</t>
  </si>
  <si>
    <t>25533</t>
  </si>
  <si>
    <t>RES. 16K 1206 5%</t>
  </si>
  <si>
    <t>46732</t>
  </si>
  <si>
    <t>RES. 16K2 1206 1%</t>
  </si>
  <si>
    <t>07164</t>
  </si>
  <si>
    <t>RES. 18K 1206 1%</t>
  </si>
  <si>
    <t>48239</t>
  </si>
  <si>
    <t>RES. 18R 1206 5%</t>
  </si>
  <si>
    <t>04525</t>
  </si>
  <si>
    <t>RES. 1K 1206 1%</t>
  </si>
  <si>
    <t>17577</t>
  </si>
  <si>
    <t>RES. 1K 1206 5%</t>
  </si>
  <si>
    <t>22148</t>
  </si>
  <si>
    <t>RES. 1K2 1206 5%</t>
  </si>
  <si>
    <t>15665</t>
  </si>
  <si>
    <t>RES. 1M 1206 1%</t>
  </si>
  <si>
    <t>22117</t>
  </si>
  <si>
    <t>22994</t>
  </si>
  <si>
    <t>20527</t>
  </si>
  <si>
    <t>RES. 1M 1206 5%</t>
  </si>
  <si>
    <t>13930</t>
  </si>
  <si>
    <t>20528</t>
  </si>
  <si>
    <t>RES. 1M5 1206 5%</t>
  </si>
  <si>
    <t>35206</t>
  </si>
  <si>
    <t>RES. 1R 1206 5%</t>
  </si>
  <si>
    <t>36629</t>
  </si>
  <si>
    <t>RES. 1R6 1206 5%</t>
  </si>
  <si>
    <t>20500</t>
  </si>
  <si>
    <t>RES. 1R8 1206 5%</t>
  </si>
  <si>
    <t>21049</t>
  </si>
  <si>
    <t>RES. 200K 1206</t>
  </si>
  <si>
    <t>21138</t>
  </si>
  <si>
    <t>RES. 20R 1206</t>
  </si>
  <si>
    <t>22526</t>
  </si>
  <si>
    <t>RES. 220R 1206</t>
  </si>
  <si>
    <t>47614</t>
  </si>
  <si>
    <t>RES. 22K 1206</t>
  </si>
  <si>
    <t>34245</t>
  </si>
  <si>
    <t>RES. 22K 1206 1%</t>
  </si>
  <si>
    <t>54748</t>
  </si>
  <si>
    <t>RES. 22K 1206 5%</t>
  </si>
  <si>
    <t>17838</t>
  </si>
  <si>
    <t>46929</t>
  </si>
  <si>
    <t>RES. 249K 1206 1%</t>
  </si>
  <si>
    <t>11251</t>
  </si>
  <si>
    <t>RES. 270K 1206 1%</t>
  </si>
  <si>
    <t>35417</t>
  </si>
  <si>
    <t>RES. 2K 1206 1%</t>
  </si>
  <si>
    <t>05967</t>
  </si>
  <si>
    <t>RES. 2K 1206 5 %</t>
  </si>
  <si>
    <t>52391</t>
  </si>
  <si>
    <t>RES. 2K2 1206 5%</t>
  </si>
  <si>
    <t>19915</t>
  </si>
  <si>
    <t>52392</t>
  </si>
  <si>
    <t>03408</t>
  </si>
  <si>
    <t>13934</t>
  </si>
  <si>
    <t>RES. 2K21 1206 1%</t>
  </si>
  <si>
    <t>03585</t>
  </si>
  <si>
    <t>RES. 2K7 1206</t>
  </si>
  <si>
    <t>60511</t>
  </si>
  <si>
    <t>RES. 2K7 1206 5%</t>
  </si>
  <si>
    <t>05155</t>
  </si>
  <si>
    <t>RES. 2M2 1206 5%</t>
  </si>
  <si>
    <t>20529</t>
  </si>
  <si>
    <t>46778</t>
  </si>
  <si>
    <t>RES. 30K 1206 1%</t>
  </si>
  <si>
    <t>20981</t>
  </si>
  <si>
    <t>RES. 31K6 1206 1%</t>
  </si>
  <si>
    <t>35205</t>
  </si>
  <si>
    <t>RES. 32K4 1206 1%</t>
  </si>
  <si>
    <t>13442</t>
  </si>
  <si>
    <t>RES. 330K 1206 5%</t>
  </si>
  <si>
    <t>20074</t>
  </si>
  <si>
    <t>RES. 330R 1206 5%</t>
  </si>
  <si>
    <t>34017</t>
  </si>
  <si>
    <t>RES. 33K 1206 1%</t>
  </si>
  <si>
    <t>46809</t>
  </si>
  <si>
    <t>20535</t>
  </si>
  <si>
    <t>RES. 33K 1206 5%</t>
  </si>
  <si>
    <t>20538</t>
  </si>
  <si>
    <t>RES. 33R 1206 5%</t>
  </si>
  <si>
    <t>52620</t>
  </si>
  <si>
    <t>RES. 390R 1206 1%</t>
  </si>
  <si>
    <t>21234</t>
  </si>
  <si>
    <t>RES. 390R 1206 5%</t>
  </si>
  <si>
    <t>20998</t>
  </si>
  <si>
    <t>RES. 39K 1206 5%</t>
  </si>
  <si>
    <t>54566</t>
  </si>
  <si>
    <t>52281</t>
  </si>
  <si>
    <t>52317</t>
  </si>
  <si>
    <t>54744</t>
  </si>
  <si>
    <t>RES. 3K3 1206 5%</t>
  </si>
  <si>
    <t>60521</t>
  </si>
  <si>
    <t>10377</t>
  </si>
  <si>
    <t>21219</t>
  </si>
  <si>
    <t>RES. 3K32 1206 1%</t>
  </si>
  <si>
    <t>24938</t>
  </si>
  <si>
    <t>RES. 3R9 1206</t>
  </si>
  <si>
    <t>60436</t>
  </si>
  <si>
    <t>RES. 470K 0805 SMD</t>
  </si>
  <si>
    <t>04527</t>
  </si>
  <si>
    <t>RES. 470K 1206 1%</t>
  </si>
  <si>
    <t>54684</t>
  </si>
  <si>
    <t>RES. 470K 1206 5%</t>
  </si>
  <si>
    <t>53544</t>
  </si>
  <si>
    <t>HKR</t>
  </si>
  <si>
    <t>20547</t>
  </si>
  <si>
    <t>21297</t>
  </si>
  <si>
    <t>RES. 470R 1206 5%</t>
  </si>
  <si>
    <t>54686</t>
  </si>
  <si>
    <t>RES. 47K 1206 5%</t>
  </si>
  <si>
    <t>17423</t>
  </si>
  <si>
    <t>17935</t>
  </si>
  <si>
    <t>RES. 47K5 1206 1%</t>
  </si>
  <si>
    <t>17560</t>
  </si>
  <si>
    <t>RES. 47R5 1206 1%</t>
  </si>
  <si>
    <t>50003</t>
  </si>
  <si>
    <t>RES. 499K 1206 1%</t>
  </si>
  <si>
    <t>53564</t>
  </si>
  <si>
    <t>RES. 4K7 1206 5%</t>
  </si>
  <si>
    <t>42109</t>
  </si>
  <si>
    <t>10762</t>
  </si>
  <si>
    <t>RES. 4R7 1206 5%</t>
  </si>
  <si>
    <t>07042</t>
  </si>
  <si>
    <t>RES. 510K 1206 5%</t>
  </si>
  <si>
    <t>17786</t>
  </si>
  <si>
    <t>RES. 510R 1206</t>
  </si>
  <si>
    <t>17444</t>
  </si>
  <si>
    <t>RES. 51K 1206 1%</t>
  </si>
  <si>
    <t>53401</t>
  </si>
  <si>
    <t>RES. 51R 1206 SMD</t>
  </si>
  <si>
    <t>53406</t>
  </si>
  <si>
    <t>13267</t>
  </si>
  <si>
    <t>RES. 560R 1206 5%</t>
  </si>
  <si>
    <t>20545</t>
  </si>
  <si>
    <t>RES. 56K 1206 5%</t>
  </si>
  <si>
    <t>22365</t>
  </si>
  <si>
    <t>50019</t>
  </si>
  <si>
    <t>RES. 56K2 1206 1%</t>
  </si>
  <si>
    <t>12526</t>
  </si>
  <si>
    <t>RES. 5K11 1206 1%</t>
  </si>
  <si>
    <t>46808</t>
  </si>
  <si>
    <t>46733</t>
  </si>
  <si>
    <t>RES. 5K36 1206 1%</t>
  </si>
  <si>
    <t>46734</t>
  </si>
  <si>
    <t>RES. 5K76 1206 1%</t>
  </si>
  <si>
    <t>36630</t>
  </si>
  <si>
    <t>RES. 5M6 1206 5%</t>
  </si>
  <si>
    <t>08625</t>
  </si>
  <si>
    <t>RES. 680R 1206 5%</t>
  </si>
  <si>
    <t>53554</t>
  </si>
  <si>
    <t>RES. 68R 1206 5%</t>
  </si>
  <si>
    <t>11630</t>
  </si>
  <si>
    <t>RES. 68R1 1206 1%</t>
  </si>
  <si>
    <t>54750</t>
  </si>
  <si>
    <t>RES. 6K8 1206 1%</t>
  </si>
  <si>
    <t>17452</t>
  </si>
  <si>
    <t>RES. 750R 1206</t>
  </si>
  <si>
    <t>50263</t>
  </si>
  <si>
    <t>RES. 75K 1206 1%</t>
  </si>
  <si>
    <t>05185</t>
  </si>
  <si>
    <t>RES. 7K87 1206 1%</t>
  </si>
  <si>
    <t>22149</t>
  </si>
  <si>
    <t>RES. 820K 1206 5%</t>
  </si>
  <si>
    <t>ELO</t>
  </si>
  <si>
    <t>20537</t>
  </si>
  <si>
    <t>17392</t>
  </si>
  <si>
    <t>RES. 820R 1206 5%</t>
  </si>
  <si>
    <t>54778</t>
  </si>
  <si>
    <t>21444</t>
  </si>
  <si>
    <t>RES. 82K 1206</t>
  </si>
  <si>
    <t>47596</t>
  </si>
  <si>
    <t>RES. 9K1 1206</t>
  </si>
  <si>
    <t>28812</t>
  </si>
  <si>
    <t>RES. 100R 1210</t>
  </si>
  <si>
    <t>46779</t>
  </si>
  <si>
    <t>RES. 130R 1210 1%</t>
  </si>
  <si>
    <t>11579</t>
  </si>
  <si>
    <t>RES. 1K07 1210 1%</t>
  </si>
  <si>
    <t>46913</t>
  </si>
  <si>
    <t>RES. 1R8 1210 5%</t>
  </si>
  <si>
    <t>49999</t>
  </si>
  <si>
    <t>RES. 2K21 1210 1%</t>
  </si>
  <si>
    <t>54545</t>
  </si>
  <si>
    <t>RES. 2K49 1210 1%</t>
  </si>
  <si>
    <t>54549</t>
  </si>
  <si>
    <t>RES. 73R2 1210 1%</t>
  </si>
  <si>
    <t>Resistor SMD 1210</t>
  </si>
  <si>
    <t>40103</t>
  </si>
  <si>
    <t>RES 1M 2010 SMD 1%</t>
  </si>
  <si>
    <t>60441</t>
  </si>
  <si>
    <t>RES. 0R 2010</t>
  </si>
  <si>
    <t>56168</t>
  </si>
  <si>
    <t>RES. 0R 2010 5%</t>
  </si>
  <si>
    <t>FAITAFULL</t>
  </si>
  <si>
    <t>16473</t>
  </si>
  <si>
    <t>56945</t>
  </si>
  <si>
    <t>RES. 0R01 2010 1%</t>
  </si>
  <si>
    <t>60490</t>
  </si>
  <si>
    <t>RES. 0R33 2010 5%</t>
  </si>
  <si>
    <t>60560</t>
  </si>
  <si>
    <t>50000</t>
  </si>
  <si>
    <t>RES. 100R 2010 5%</t>
  </si>
  <si>
    <t>34172</t>
  </si>
  <si>
    <t>RES. 10K 2010 5%</t>
  </si>
  <si>
    <t>STACKPOLE</t>
  </si>
  <si>
    <t>31931</t>
  </si>
  <si>
    <t>RES. 2K2 2010</t>
  </si>
  <si>
    <t>45414</t>
  </si>
  <si>
    <t>RES. 510R 2010 5%</t>
  </si>
  <si>
    <t>Resistor SMD 2010</t>
  </si>
  <si>
    <t>40622</t>
  </si>
  <si>
    <t>RES. 0R 2512</t>
  </si>
  <si>
    <t>36828</t>
  </si>
  <si>
    <t>RES. 0R 2512 5%</t>
  </si>
  <si>
    <t>37228</t>
  </si>
  <si>
    <t>RES. 0R01 2512 1% 3W</t>
  </si>
  <si>
    <t>37227</t>
  </si>
  <si>
    <t>RES. 0R047 2512 5% 1W</t>
  </si>
  <si>
    <t>25809</t>
  </si>
  <si>
    <t>RES. 100R 2512</t>
  </si>
  <si>
    <t>60100</t>
  </si>
  <si>
    <t>RES. 10K 2512 1%</t>
  </si>
  <si>
    <t>49510</t>
  </si>
  <si>
    <t>RES. 10R 2512 5%</t>
  </si>
  <si>
    <t>48396</t>
  </si>
  <si>
    <t>24641</t>
  </si>
  <si>
    <t>21019</t>
  </si>
  <si>
    <t>RES. 150R 2512 5%</t>
  </si>
  <si>
    <t>35828</t>
  </si>
  <si>
    <t>RES. 180R 2512 5%</t>
  </si>
  <si>
    <t>60074</t>
  </si>
  <si>
    <t>RES. 18R 2512 5%</t>
  </si>
  <si>
    <t>26059</t>
  </si>
  <si>
    <t>RES. 1K 2512 5%</t>
  </si>
  <si>
    <t>59686</t>
  </si>
  <si>
    <t>RES. 1R8 2512 5%</t>
  </si>
  <si>
    <t>25156</t>
  </si>
  <si>
    <t>RES. 22R 2512 5%</t>
  </si>
  <si>
    <t>26793</t>
  </si>
  <si>
    <t>RES. 47K 2512</t>
  </si>
  <si>
    <t>59639</t>
  </si>
  <si>
    <t>RES. 4K7 2512 1%</t>
  </si>
  <si>
    <t>47493</t>
  </si>
  <si>
    <t>RES. 6M 2512 1%</t>
  </si>
  <si>
    <t>Resistor SMD 2512</t>
  </si>
  <si>
    <t>46359</t>
  </si>
  <si>
    <t>RES. 1K 0201</t>
  </si>
  <si>
    <t>22875</t>
  </si>
  <si>
    <t>RES. 1K 0207 1% MELF</t>
  </si>
  <si>
    <t>BC COMPONENTS (BEYSCHLAG)</t>
  </si>
  <si>
    <t>22876</t>
  </si>
  <si>
    <t>RES. 200K 0207 1% MELF</t>
  </si>
  <si>
    <t>46812</t>
  </si>
  <si>
    <t>RES. 51M 1218 5%</t>
  </si>
  <si>
    <t>Resistor SMD Outros</t>
  </si>
  <si>
    <t>Resistor Potência</t>
  </si>
  <si>
    <t>Chave Alavanca</t>
  </si>
  <si>
    <t>50112</t>
  </si>
  <si>
    <t>CHAVE LIGA/DESL 3 POSICOES 14203</t>
  </si>
  <si>
    <t>MARGIRIUS</t>
  </si>
  <si>
    <t>08467</t>
  </si>
  <si>
    <t>CHAVE MTS103 3TERM.LIG/DESL</t>
  </si>
  <si>
    <t>TBLACK</t>
  </si>
  <si>
    <t>40306</t>
  </si>
  <si>
    <t>CHAVE BOTAO 8X8 C/TRAVA</t>
  </si>
  <si>
    <t>44848</t>
  </si>
  <si>
    <t>CHAVE MINI PUSH BUTTON S/TRAVA PCI</t>
  </si>
  <si>
    <t>Chave Botão</t>
  </si>
  <si>
    <t>21569</t>
  </si>
  <si>
    <t>DIP SWITCH 10VIAS</t>
  </si>
  <si>
    <t>45404</t>
  </si>
  <si>
    <t>DIP SWITCH 1VIA SMD</t>
  </si>
  <si>
    <t>OMRON</t>
  </si>
  <si>
    <t>02340</t>
  </si>
  <si>
    <t>DIP SWITCH 2VIAS</t>
  </si>
  <si>
    <t>10455</t>
  </si>
  <si>
    <t>10456</t>
  </si>
  <si>
    <t>43925</t>
  </si>
  <si>
    <t>DIP SWITCH 2VIAS SMD</t>
  </si>
  <si>
    <t>51615</t>
  </si>
  <si>
    <t>DIP SWITCH 3VIAS</t>
  </si>
  <si>
    <t>35704</t>
  </si>
  <si>
    <t>DIP SWITCH 3VIAS 180G</t>
  </si>
  <si>
    <t>26495</t>
  </si>
  <si>
    <t>DIP SWITCH 4VIAS 180GR</t>
  </si>
  <si>
    <t>CONNFLY</t>
  </si>
  <si>
    <t>38985</t>
  </si>
  <si>
    <t>28899</t>
  </si>
  <si>
    <t>17284</t>
  </si>
  <si>
    <t>DIP SWITCH 4VIAS 90GR</t>
  </si>
  <si>
    <t>39014</t>
  </si>
  <si>
    <t>38110</t>
  </si>
  <si>
    <t>DIP SWITCH 4VIAS PIANO</t>
  </si>
  <si>
    <t>05199</t>
  </si>
  <si>
    <t>48425</t>
  </si>
  <si>
    <t>DIP SWITCH 5VIAS</t>
  </si>
  <si>
    <t>21396</t>
  </si>
  <si>
    <t>DIP SWITCH 5VIAS PIANO</t>
  </si>
  <si>
    <t>TYCO</t>
  </si>
  <si>
    <t>18896</t>
  </si>
  <si>
    <t>DIP SWITCH 6VIAS</t>
  </si>
  <si>
    <t>10589</t>
  </si>
  <si>
    <t>DIP SWITCH 6VIAS SMD</t>
  </si>
  <si>
    <t>12797</t>
  </si>
  <si>
    <t>DIP SWITCH 8VIAS (COM2TERMINAL)</t>
  </si>
  <si>
    <t>39016</t>
  </si>
  <si>
    <t>DIP SWITCH 8VIAS 180G</t>
  </si>
  <si>
    <t>25249</t>
  </si>
  <si>
    <t>DIP SWITCH 8VIAS 90GRAUS</t>
  </si>
  <si>
    <t>Chave DIP Switch</t>
  </si>
  <si>
    <t>43994</t>
  </si>
  <si>
    <t>CHAVE GANGORRA 1,5A 250V</t>
  </si>
  <si>
    <t>06036</t>
  </si>
  <si>
    <t>CHAVE KCD1 101</t>
  </si>
  <si>
    <t>44846</t>
  </si>
  <si>
    <t>CQC</t>
  </si>
  <si>
    <t>27671</t>
  </si>
  <si>
    <t>CHAVE KCD1-106-101</t>
  </si>
  <si>
    <t>49070</t>
  </si>
  <si>
    <t>CHAVE KCD17 2TERM</t>
  </si>
  <si>
    <t>Chave Gangorra</t>
  </si>
  <si>
    <t>44847</t>
  </si>
  <si>
    <t>CHAVE HH 10A P/SOLDA 3TERM</t>
  </si>
  <si>
    <t>ESTAMPEX</t>
  </si>
  <si>
    <t>39548</t>
  </si>
  <si>
    <t>CHAVE HH 110/220V C/ABA SOLDA FIO 6T</t>
  </si>
  <si>
    <t>53040</t>
  </si>
  <si>
    <t>CHAVE HH 110/220V C/ROSCA</t>
  </si>
  <si>
    <t>17445</t>
  </si>
  <si>
    <t>47223</t>
  </si>
  <si>
    <t>CHAVE HH 110/220V MINI S/ABA</t>
  </si>
  <si>
    <t>56442</t>
  </si>
  <si>
    <t>CHAVE HH 127/220V GRANDE</t>
  </si>
  <si>
    <t>56441</t>
  </si>
  <si>
    <t>CHAVE HH 127/220V MINI</t>
  </si>
  <si>
    <t>47096</t>
  </si>
  <si>
    <t>CHAVE HH LIG/DESL MINI</t>
  </si>
  <si>
    <t>FERNIK</t>
  </si>
  <si>
    <t>Chave HH</t>
  </si>
  <si>
    <t>58725</t>
  </si>
  <si>
    <t>03B010 CHAVE OPTICA</t>
  </si>
  <si>
    <t>57310</t>
  </si>
  <si>
    <t>ITR9608 CHAVE OPTICA</t>
  </si>
  <si>
    <t>Chave Óptica</t>
  </si>
  <si>
    <t>07090</t>
  </si>
  <si>
    <t>CHAVE PUSH BUTTON 15V SMD (SWSPT)</t>
  </si>
  <si>
    <t>53231</t>
  </si>
  <si>
    <t>CHAVE PUSH BUTTON 18531NA</t>
  </si>
  <si>
    <t>49195</t>
  </si>
  <si>
    <t>CHAVE PUSH BUTTON S/BOTÃO S/PORCA</t>
  </si>
  <si>
    <t>Chave Push Button</t>
  </si>
  <si>
    <t>26176</t>
  </si>
  <si>
    <t>CHAVE TAC 12X12X7MM</t>
  </si>
  <si>
    <t>26112</t>
  </si>
  <si>
    <t>CHAVE TAC 12X12X9,5MM</t>
  </si>
  <si>
    <t>24841</t>
  </si>
  <si>
    <t>CHAVE TAC 6X6 11MM</t>
  </si>
  <si>
    <t>07300</t>
  </si>
  <si>
    <t>CHAVE TAC 6X6 12MM</t>
  </si>
  <si>
    <t>46688</t>
  </si>
  <si>
    <t>CHAVE TAC 6X6 13MM</t>
  </si>
  <si>
    <t>17314</t>
  </si>
  <si>
    <t>24672</t>
  </si>
  <si>
    <t>CHAVE TAC 6X6 17MM</t>
  </si>
  <si>
    <t>06793</t>
  </si>
  <si>
    <t>CHAVE TAC 6X6 19MM</t>
  </si>
  <si>
    <t>16306</t>
  </si>
  <si>
    <t>CHAVE TAC 6X6 4,3MM</t>
  </si>
  <si>
    <t>42025</t>
  </si>
  <si>
    <t>CHAVE TAC 6X6 4,5MM</t>
  </si>
  <si>
    <t>07401</t>
  </si>
  <si>
    <t>CHAVE TAC 6X6 5MM 4T</t>
  </si>
  <si>
    <t>09556</t>
  </si>
  <si>
    <t>CHAVE TAC 6X6 9.5MM</t>
  </si>
  <si>
    <t>ALPS</t>
  </si>
  <si>
    <t>59704</t>
  </si>
  <si>
    <t>CHAVE TAC 6X6X5MM</t>
  </si>
  <si>
    <t>60741</t>
  </si>
  <si>
    <t>CHAVE TAC 6X6X5MM SMD</t>
  </si>
  <si>
    <t>55202</t>
  </si>
  <si>
    <t>CHAVE TAC 6X6X9,5MM</t>
  </si>
  <si>
    <t>59622</t>
  </si>
  <si>
    <t>CHAVE TAC 9.5MM SMD</t>
  </si>
  <si>
    <t>06076</t>
  </si>
  <si>
    <t>CHAVE TAC SWITCH 8,35MM 90G</t>
  </si>
  <si>
    <t>Chave Táctil PTH</t>
  </si>
  <si>
    <t>Chave Táctil SMD</t>
  </si>
  <si>
    <t>55505</t>
  </si>
  <si>
    <t>CHAVE TAC 2X2 SMD 12V 50MA</t>
  </si>
  <si>
    <t>46950</t>
  </si>
  <si>
    <t>CHAVE TAC 4,3MM SMD</t>
  </si>
  <si>
    <t>48171</t>
  </si>
  <si>
    <t>CHAVE TAC 4,9X4,9X1,5MM SMD</t>
  </si>
  <si>
    <t>46954</t>
  </si>
  <si>
    <t>CHAVE TAC 6,5x6,0x3,1MM SMD</t>
  </si>
  <si>
    <t>46966</t>
  </si>
  <si>
    <t>CHAVE TAC 6X6 4,3MM SMD</t>
  </si>
  <si>
    <t>47478</t>
  </si>
  <si>
    <t>54658</t>
  </si>
  <si>
    <t>CHAVE TAC 6X6X4MM SMD</t>
  </si>
  <si>
    <t>59851</t>
  </si>
  <si>
    <t>CHAVE TAC 7,8X3,5MM SMD</t>
  </si>
  <si>
    <t>44903</t>
  </si>
  <si>
    <t>BOTÃO DE EMERGENCIA C/TRAVA</t>
  </si>
  <si>
    <t>44904</t>
  </si>
  <si>
    <t>BOTÃO DE RETENÇÃO 30MM</t>
  </si>
  <si>
    <t>STECK</t>
  </si>
  <si>
    <t>52130</t>
  </si>
  <si>
    <t>BOTOEIRA 3 BOTÕES NA P/CP4040</t>
  </si>
  <si>
    <t>59821</t>
  </si>
  <si>
    <t>CHAVE ROTATIVA 37004</t>
  </si>
  <si>
    <t>Chave Outras</t>
  </si>
  <si>
    <t>44892</t>
  </si>
  <si>
    <t>BARRA CONECTORA DT35 16PINOS</t>
  </si>
  <si>
    <t>DINKEE</t>
  </si>
  <si>
    <t>54642</t>
  </si>
  <si>
    <t>BARRA CONECTORA MCI 008-2E</t>
  </si>
  <si>
    <t>54802</t>
  </si>
  <si>
    <t>BARRA DE PINO 1X5 VIAS 90G</t>
  </si>
  <si>
    <t>42039</t>
  </si>
  <si>
    <t>BARRA DE PINO 9 VIAS MINI MODU SIMPLES</t>
  </si>
  <si>
    <t>39761</t>
  </si>
  <si>
    <t>BARRA DE PINO SIMPLES 4 VIAS 90G</t>
  </si>
  <si>
    <t>06915</t>
  </si>
  <si>
    <t>BARRA DE PINOS 1X12 90GR</t>
  </si>
  <si>
    <t>55392</t>
  </si>
  <si>
    <t>BARRA DE PINOS 1X12 90GR INVERTIDO</t>
  </si>
  <si>
    <t>12969</t>
  </si>
  <si>
    <t>BARRA DE PINOS 1X14 90GR</t>
  </si>
  <si>
    <t>59706</t>
  </si>
  <si>
    <t>BARRA DE PINOS 1X16 180GR</t>
  </si>
  <si>
    <t>59610</t>
  </si>
  <si>
    <t>BARRA DE PINOS 1X2 180GR</t>
  </si>
  <si>
    <t>46944</t>
  </si>
  <si>
    <t>39960</t>
  </si>
  <si>
    <t>BARRA DE PINOS 1X20 180G</t>
  </si>
  <si>
    <t>39317</t>
  </si>
  <si>
    <t>BARRA DE PINOS 1X4</t>
  </si>
  <si>
    <t>28316</t>
  </si>
  <si>
    <t>BARRA DE PINOS 1X40 180G</t>
  </si>
  <si>
    <t>28464</t>
  </si>
  <si>
    <t>BARRA DE PINOS 1X40 90G.</t>
  </si>
  <si>
    <t>45780</t>
  </si>
  <si>
    <t>34106</t>
  </si>
  <si>
    <t>BARRA DE PINOS 1X5 180GR</t>
  </si>
  <si>
    <t>55350</t>
  </si>
  <si>
    <t>BARRA DE PINOS 1X8 180GR</t>
  </si>
  <si>
    <t>45813</t>
  </si>
  <si>
    <t>BARRA DE PINOS 2X4 180GR</t>
  </si>
  <si>
    <t>28589</t>
  </si>
  <si>
    <t>BARRA DE PINOS 2X40 180GR</t>
  </si>
  <si>
    <t>38695</t>
  </si>
  <si>
    <t>31970</t>
  </si>
  <si>
    <t>BARRA DE PINOS 2X40 90G</t>
  </si>
  <si>
    <t>37968</t>
  </si>
  <si>
    <t>BARRA DE PINOS 2X8</t>
  </si>
  <si>
    <t>55387</t>
  </si>
  <si>
    <t>BARRA DE PINOS BMEA-05-1E</t>
  </si>
  <si>
    <t>54803</t>
  </si>
  <si>
    <t>BARRA DE PINOS MCI 1X12 180GR</t>
  </si>
  <si>
    <t>55386</t>
  </si>
  <si>
    <t>BARRA DE PINOS MCI 1X8 180GR</t>
  </si>
  <si>
    <t>55379</t>
  </si>
  <si>
    <t>BARRA DE PINOS MCT-08-SREV-R</t>
  </si>
  <si>
    <t>55378</t>
  </si>
  <si>
    <t>BARRA DE PINOS MCT-10-SRENT-R</t>
  </si>
  <si>
    <t>55274</t>
  </si>
  <si>
    <t>BARRA DE PINOS SMD 4 VIAS</t>
  </si>
  <si>
    <t>40221</t>
  </si>
  <si>
    <t>CONECTOR 2X8 MCI</t>
  </si>
  <si>
    <t>02953</t>
  </si>
  <si>
    <t>CONECTOR MCI 1X10 FEMEA</t>
  </si>
  <si>
    <t>55008</t>
  </si>
  <si>
    <t>CONECTOR MCI 1X12 MACHO</t>
  </si>
  <si>
    <t>54318</t>
  </si>
  <si>
    <t>CONECTOR MCI 1X14 180GR</t>
  </si>
  <si>
    <t>00451</t>
  </si>
  <si>
    <t>CONECTOR MCI 1X16 FEMEA</t>
  </si>
  <si>
    <t>54967</t>
  </si>
  <si>
    <t>CONECTOR MCI 1X2 180GR</t>
  </si>
  <si>
    <t>54320</t>
  </si>
  <si>
    <t>CONECTOR MCI 1X22 180GR</t>
  </si>
  <si>
    <t>00911</t>
  </si>
  <si>
    <t>CONECTOR MCI 1X3</t>
  </si>
  <si>
    <t>42359</t>
  </si>
  <si>
    <t>CONECTOR MCI 1X32 FEMEA</t>
  </si>
  <si>
    <t>49191</t>
  </si>
  <si>
    <t>CONECTOR MCI 1X4</t>
  </si>
  <si>
    <t>02956</t>
  </si>
  <si>
    <t>39861</t>
  </si>
  <si>
    <t>CONECTOR MCI 1X5180G</t>
  </si>
  <si>
    <t>18985</t>
  </si>
  <si>
    <t>CONECTOR MCI 1X6 FEMEA</t>
  </si>
  <si>
    <t>49192</t>
  </si>
  <si>
    <t>CONECTOR MCI 1X7</t>
  </si>
  <si>
    <t>49193</t>
  </si>
  <si>
    <t>CONECTOR MCI 2X10</t>
  </si>
  <si>
    <t>54315</t>
  </si>
  <si>
    <t>CONECTOR MCI 2X14 180G</t>
  </si>
  <si>
    <t>49184</t>
  </si>
  <si>
    <t>CONECTOR MCI 2X20</t>
  </si>
  <si>
    <t>11887</t>
  </si>
  <si>
    <t>33821</t>
  </si>
  <si>
    <t>CONECTOR MCI 2X4</t>
  </si>
  <si>
    <t>25549</t>
  </si>
  <si>
    <t>CONECTOR MCI 2X6</t>
  </si>
  <si>
    <t>Conector Barra de Pinos</t>
  </si>
  <si>
    <t>50108</t>
  </si>
  <si>
    <t>CONECTOR DE BARRA 9 PINOS</t>
  </si>
  <si>
    <t>Conector Bendal</t>
  </si>
  <si>
    <t>49194</t>
  </si>
  <si>
    <t>CONECTOR BNC 4VIAS</t>
  </si>
  <si>
    <t>49189</t>
  </si>
  <si>
    <t>CONECTOR BNC 6VIAS</t>
  </si>
  <si>
    <t>Conector BNC</t>
  </si>
  <si>
    <t>55051</t>
  </si>
  <si>
    <t>BORNE 2EDGRC 12PINOS MACHO</t>
  </si>
  <si>
    <t>31902</t>
  </si>
  <si>
    <t>BORNE 58 PRETO</t>
  </si>
  <si>
    <t>48153</t>
  </si>
  <si>
    <t>BORNE 59 PRETO</t>
  </si>
  <si>
    <t>54830</t>
  </si>
  <si>
    <t>BORNE DG141 20VIAS</t>
  </si>
  <si>
    <t>DEGSON</t>
  </si>
  <si>
    <t>56444</t>
  </si>
  <si>
    <t>BORNE DG141 22VIAS</t>
  </si>
  <si>
    <t>54826</t>
  </si>
  <si>
    <t>BORNE DG141 24VIAS</t>
  </si>
  <si>
    <t>54829</t>
  </si>
  <si>
    <t>BORNE DG141 4VIAS</t>
  </si>
  <si>
    <t>54827</t>
  </si>
  <si>
    <t>BORNE DG141 6VIAS</t>
  </si>
  <si>
    <t>34079</t>
  </si>
  <si>
    <t>BORNE KRE/P4 MACHO 2,1MM</t>
  </si>
  <si>
    <t>53727</t>
  </si>
  <si>
    <t>BORNE KRE3</t>
  </si>
  <si>
    <t>WECO</t>
  </si>
  <si>
    <t>53678</t>
  </si>
  <si>
    <t>BORNE KRE3000</t>
  </si>
  <si>
    <t>57636</t>
  </si>
  <si>
    <t>CONECTOR 15EDGK 4VIAS FEMEA</t>
  </si>
  <si>
    <t>57635</t>
  </si>
  <si>
    <t>57641</t>
  </si>
  <si>
    <t>CONECTOR 15EDGK 8VIAS FEMEA</t>
  </si>
  <si>
    <t>31317</t>
  </si>
  <si>
    <t>57640</t>
  </si>
  <si>
    <t>CONECTOR 15EDGRC 4VIAS MACHO</t>
  </si>
  <si>
    <t>57639</t>
  </si>
  <si>
    <t>57638</t>
  </si>
  <si>
    <t>CONECTOR 15EDGRC 8VIAS MACHO</t>
  </si>
  <si>
    <t>25977</t>
  </si>
  <si>
    <t>39847</t>
  </si>
  <si>
    <t>CONECTOR AKZ1550.03 3 VIAS FEMEA VD</t>
  </si>
  <si>
    <t>50109</t>
  </si>
  <si>
    <t>CONECTOR AKZ1550.10 10 VIAS FEMEA</t>
  </si>
  <si>
    <t>39845</t>
  </si>
  <si>
    <t>CONECTOR AKZ1550.12 12 VIAS FEMEA VD</t>
  </si>
  <si>
    <t>18104</t>
  </si>
  <si>
    <t>CONECTOR AKZ950 02F 90G</t>
  </si>
  <si>
    <t>57122</t>
  </si>
  <si>
    <t>57120</t>
  </si>
  <si>
    <t>28604</t>
  </si>
  <si>
    <t>57118</t>
  </si>
  <si>
    <t>CONECTOR AKZ950 03F 90G</t>
  </si>
  <si>
    <t>54332</t>
  </si>
  <si>
    <t>57114</t>
  </si>
  <si>
    <t>57180</t>
  </si>
  <si>
    <t>33315</t>
  </si>
  <si>
    <t>CONECTOR AKZ950 09F 90G</t>
  </si>
  <si>
    <t>18300</t>
  </si>
  <si>
    <t>CONECTOR AKZ950 12 F 90G</t>
  </si>
  <si>
    <t>57115</t>
  </si>
  <si>
    <t>CONECTOR AKZ950 7F 90G</t>
  </si>
  <si>
    <t>42001</t>
  </si>
  <si>
    <t>CONECTOR BCP204-BA</t>
  </si>
  <si>
    <t>55385</t>
  </si>
  <si>
    <t>CONECTOR BLZ MSTB 2,5/3-ST-5,08</t>
  </si>
  <si>
    <t>55376</t>
  </si>
  <si>
    <t>CONECTOR BLZ MSTBA 2,5/12-G-5,08</t>
  </si>
  <si>
    <t>55391</t>
  </si>
  <si>
    <t>CONECTOR BLZ MSTBVA 2,5/6-G-5,08</t>
  </si>
  <si>
    <t>50146</t>
  </si>
  <si>
    <t>CONECTOR FEMEA 3VIAS</t>
  </si>
  <si>
    <t>EXCON</t>
  </si>
  <si>
    <t>50147</t>
  </si>
  <si>
    <t>CONECTOR FEMEA 6VIAS</t>
  </si>
  <si>
    <t>33784</t>
  </si>
  <si>
    <t>CONECTOR KF103 3</t>
  </si>
  <si>
    <t>40934</t>
  </si>
  <si>
    <t>CONECTOR KRE2</t>
  </si>
  <si>
    <t>45807</t>
  </si>
  <si>
    <t>29373</t>
  </si>
  <si>
    <t>46003</t>
  </si>
  <si>
    <t>39844</t>
  </si>
  <si>
    <t>CONECTOR KRE2 MINI</t>
  </si>
  <si>
    <t>45208</t>
  </si>
  <si>
    <t>49093</t>
  </si>
  <si>
    <t>CONECTOR KRE3</t>
  </si>
  <si>
    <t>46004</t>
  </si>
  <si>
    <t>49036</t>
  </si>
  <si>
    <t>57454</t>
  </si>
  <si>
    <t>45313</t>
  </si>
  <si>
    <t>09801</t>
  </si>
  <si>
    <t>46005</t>
  </si>
  <si>
    <t>46006</t>
  </si>
  <si>
    <t>22025</t>
  </si>
  <si>
    <t>CONECTOR KRE4</t>
  </si>
  <si>
    <t>46064</t>
  </si>
  <si>
    <t>50110</t>
  </si>
  <si>
    <t>CONECTOR STLZ1550 10 VIAS</t>
  </si>
  <si>
    <t>47430</t>
  </si>
  <si>
    <t>CONECTOR STLZ1550 90G 12 VIAS VD</t>
  </si>
  <si>
    <t>39848</t>
  </si>
  <si>
    <t>CONECTOR STLZ1550.03GH 3 VIAS 90G VD</t>
  </si>
  <si>
    <t>39851</t>
  </si>
  <si>
    <t>CONECTOR STLZ1550.06GH 6 VIAS 90G VD</t>
  </si>
  <si>
    <t>59263</t>
  </si>
  <si>
    <t>CONECTOR STLZ950 02 90G</t>
  </si>
  <si>
    <t>33313</t>
  </si>
  <si>
    <t>59023</t>
  </si>
  <si>
    <t>34056</t>
  </si>
  <si>
    <t>CONECTOR STLZ950 03 180G</t>
  </si>
  <si>
    <t>33312</t>
  </si>
  <si>
    <t>CONECTOR STLZ950 03 90G</t>
  </si>
  <si>
    <t>57129</t>
  </si>
  <si>
    <t>57125</t>
  </si>
  <si>
    <t>31793</t>
  </si>
  <si>
    <t>31792</t>
  </si>
  <si>
    <t>CONECTOR STLZ950 04 90G</t>
  </si>
  <si>
    <t>54343</t>
  </si>
  <si>
    <t>CONECTOR STLZ950 08 90GR</t>
  </si>
  <si>
    <t>59750</t>
  </si>
  <si>
    <t>CONECTOR STLZ950 10 90G</t>
  </si>
  <si>
    <t>18336</t>
  </si>
  <si>
    <t>CONECTOR STLZ950 12 90G</t>
  </si>
  <si>
    <t>28607</t>
  </si>
  <si>
    <t>CONECTOR STLZ950 3 180G</t>
  </si>
  <si>
    <t>54337</t>
  </si>
  <si>
    <t>CONECTOR STLZ950 8 180G</t>
  </si>
  <si>
    <t>Conector Borne</t>
  </si>
  <si>
    <t>11793</t>
  </si>
  <si>
    <t>CONECTOR DB09 F 180G</t>
  </si>
  <si>
    <t>17517</t>
  </si>
  <si>
    <t>CONECTOR DB09 F 180G P/PCI</t>
  </si>
  <si>
    <t>18613</t>
  </si>
  <si>
    <t>CONECTOR DB09 F 90G P/PCI</t>
  </si>
  <si>
    <t>11633</t>
  </si>
  <si>
    <t>CONECTOR DB09 M 180G P/PCI</t>
  </si>
  <si>
    <t>03808</t>
  </si>
  <si>
    <t>CONECTOR DB09 M 90G P/PCI</t>
  </si>
  <si>
    <t>18951</t>
  </si>
  <si>
    <t>CONECTOR DB15 F 180G SOLDA FIO</t>
  </si>
  <si>
    <t>29007</t>
  </si>
  <si>
    <t>CONECTOR DB15 F 90G P/PCI</t>
  </si>
  <si>
    <t>55940</t>
  </si>
  <si>
    <t>CONECTOR DB15 M</t>
  </si>
  <si>
    <t>24017</t>
  </si>
  <si>
    <t>60169</t>
  </si>
  <si>
    <t>CONECTOR DB25 F 180G</t>
  </si>
  <si>
    <t>45929</t>
  </si>
  <si>
    <t>CONECTOR DB25 F 90G</t>
  </si>
  <si>
    <t>13754</t>
  </si>
  <si>
    <t>CONECTOR DB25 F PARALELO 1</t>
  </si>
  <si>
    <t>19563</t>
  </si>
  <si>
    <t>CONECTOR DB25 M</t>
  </si>
  <si>
    <t>32517</t>
  </si>
  <si>
    <t>CONECTOR DB25 M 180G</t>
  </si>
  <si>
    <t>53777</t>
  </si>
  <si>
    <t>CONECTOR DB26 MACHO 90G</t>
  </si>
  <si>
    <t>Conector DB</t>
  </si>
  <si>
    <t>19096</t>
  </si>
  <si>
    <t>CONECTOR EURO 64VIAS 90GR</t>
  </si>
  <si>
    <t>19098</t>
  </si>
  <si>
    <t>CONECTOR EURO 96VIAS 180GR</t>
  </si>
  <si>
    <t>Conector Euro</t>
  </si>
  <si>
    <t>34287</t>
  </si>
  <si>
    <t>GARRA JACARE 566 AM</t>
  </si>
  <si>
    <t>34286</t>
  </si>
  <si>
    <t>GARRA JACARE 566 AZ</t>
  </si>
  <si>
    <t>34243</t>
  </si>
  <si>
    <t>GARRA JACARE 566 PT</t>
  </si>
  <si>
    <t>34285</t>
  </si>
  <si>
    <t>GARRA JACARE 566 VM</t>
  </si>
  <si>
    <t>19696</t>
  </si>
  <si>
    <t>GARRA JACARE PRETA PQ</t>
  </si>
  <si>
    <t>27890</t>
  </si>
  <si>
    <t>GARRA JACARE REF66 PRETA</t>
  </si>
  <si>
    <t>13668</t>
  </si>
  <si>
    <t>GARRA JACARE VERMELHA PQ</t>
  </si>
  <si>
    <t>30539</t>
  </si>
  <si>
    <t>CONECTOR HEADER 16VIAS</t>
  </si>
  <si>
    <t>50233</t>
  </si>
  <si>
    <t>CONECTOR HEADER 20VIAS 180G</t>
  </si>
  <si>
    <t>06112</t>
  </si>
  <si>
    <t>CONECTOR HEADER 20VIAS 180G M.</t>
  </si>
  <si>
    <t>46172</t>
  </si>
  <si>
    <t>55049</t>
  </si>
  <si>
    <t>CONECTOR HEADER 26VIAS 180G M.</t>
  </si>
  <si>
    <t>57418</t>
  </si>
  <si>
    <t>CONECTOR HEADER 2X22</t>
  </si>
  <si>
    <t>00051</t>
  </si>
  <si>
    <t>CONECTOR HEADER 40VIAS 180G</t>
  </si>
  <si>
    <t>Conector Header</t>
  </si>
  <si>
    <t>59688</t>
  </si>
  <si>
    <t>CONECTOR JACK DC002 J4</t>
  </si>
  <si>
    <t>49676</t>
  </si>
  <si>
    <t>CONECTOR JACK DC005 J4</t>
  </si>
  <si>
    <t>59747</t>
  </si>
  <si>
    <t>CONECTOR JACK J1</t>
  </si>
  <si>
    <t>60571</t>
  </si>
  <si>
    <t>CONECTOR JACK J4</t>
  </si>
  <si>
    <t>49190</t>
  </si>
  <si>
    <t>53367</t>
  </si>
  <si>
    <t>50234</t>
  </si>
  <si>
    <t>CONECTOR JACK METALICO PCI</t>
  </si>
  <si>
    <t>10050</t>
  </si>
  <si>
    <t>CONECTOR JACK PS2 DUPLO</t>
  </si>
  <si>
    <t>39863</t>
  </si>
  <si>
    <t>CONECTOR JACK RJ10 4P4C PCI CZ</t>
  </si>
  <si>
    <t>18899</t>
  </si>
  <si>
    <t>JACK P4 DC022</t>
  </si>
  <si>
    <t>Conector Jack</t>
  </si>
  <si>
    <t>32678</t>
  </si>
  <si>
    <t>CONECTOR 2001 05WV</t>
  </si>
  <si>
    <t>47171</t>
  </si>
  <si>
    <t>CONECTOR 2512 09WV</t>
  </si>
  <si>
    <t>34134</t>
  </si>
  <si>
    <t>CONECTOR 2512 10HA</t>
  </si>
  <si>
    <t>54342</t>
  </si>
  <si>
    <t>CONECTOR 3069 14 180GR</t>
  </si>
  <si>
    <t>49185</t>
  </si>
  <si>
    <t>CONECTOR 3069 6</t>
  </si>
  <si>
    <t>15264</t>
  </si>
  <si>
    <t>CONECTOR 3069 8</t>
  </si>
  <si>
    <t>13126</t>
  </si>
  <si>
    <t>CONECTOR 3961 3</t>
  </si>
  <si>
    <t>13700</t>
  </si>
  <si>
    <t>CONECTOR 5028 2</t>
  </si>
  <si>
    <t>33068</t>
  </si>
  <si>
    <t>CONECTOR 5028 3</t>
  </si>
  <si>
    <t>49186</t>
  </si>
  <si>
    <t>CONECTOR 5028 6</t>
  </si>
  <si>
    <t>36520</t>
  </si>
  <si>
    <t>03837</t>
  </si>
  <si>
    <t>CONECTOR 5045 10</t>
  </si>
  <si>
    <t>50144</t>
  </si>
  <si>
    <t>CONECTOR 5045 11</t>
  </si>
  <si>
    <t>02517</t>
  </si>
  <si>
    <t>12719</t>
  </si>
  <si>
    <t>CONECTOR 5045 12</t>
  </si>
  <si>
    <t>10778</t>
  </si>
  <si>
    <t>CONECTOR 5045 2</t>
  </si>
  <si>
    <t>56482</t>
  </si>
  <si>
    <t>59785</t>
  </si>
  <si>
    <t>CONECTOR 5045 3</t>
  </si>
  <si>
    <t>22754</t>
  </si>
  <si>
    <t>MOLEX</t>
  </si>
  <si>
    <t>03414</t>
  </si>
  <si>
    <t>CONECTOR 5045 4</t>
  </si>
  <si>
    <t>03846</t>
  </si>
  <si>
    <t>07729</t>
  </si>
  <si>
    <t>CONECTOR 5045 5</t>
  </si>
  <si>
    <t>36188</t>
  </si>
  <si>
    <t>37719</t>
  </si>
  <si>
    <t>CONECTOR 5045 6</t>
  </si>
  <si>
    <t>13238</t>
  </si>
  <si>
    <t>54869</t>
  </si>
  <si>
    <t>07712</t>
  </si>
  <si>
    <t>CONECTOR 5045 7</t>
  </si>
  <si>
    <t>50237</t>
  </si>
  <si>
    <t>50145</t>
  </si>
  <si>
    <t>16866</t>
  </si>
  <si>
    <t>CONECTOR 5045 8</t>
  </si>
  <si>
    <t>14423</t>
  </si>
  <si>
    <t>CONECTOR 5046 2</t>
  </si>
  <si>
    <t>18244</t>
  </si>
  <si>
    <t>CONECTOR 5046 5</t>
  </si>
  <si>
    <t>02204</t>
  </si>
  <si>
    <t>CONECTOR 5046 8</t>
  </si>
  <si>
    <t>03843</t>
  </si>
  <si>
    <t>CONECTOR 5051 10</t>
  </si>
  <si>
    <t>50143</t>
  </si>
  <si>
    <t>19557</t>
  </si>
  <si>
    <t>CONECTOR 5051 3</t>
  </si>
  <si>
    <t>38359</t>
  </si>
  <si>
    <t>CONECTOR 5051 4</t>
  </si>
  <si>
    <t>14759</t>
  </si>
  <si>
    <t>56507</t>
  </si>
  <si>
    <t>CONECTOR 5051 4 FEMEA</t>
  </si>
  <si>
    <t>11603</t>
  </si>
  <si>
    <t>CONECTOR 5051 5</t>
  </si>
  <si>
    <t>18977</t>
  </si>
  <si>
    <t>CONECTOR 5051 7</t>
  </si>
  <si>
    <t>57634</t>
  </si>
  <si>
    <t>CONECTOR KK FEMEA 2 VIAS 2,54MM</t>
  </si>
  <si>
    <t>57633</t>
  </si>
  <si>
    <t>CONECTOR KK FEMEA 3 VIAS 2,54MM</t>
  </si>
  <si>
    <t>56173</t>
  </si>
  <si>
    <t>CONECTOR KK FEMEA 3 VIAS 3,96MM</t>
  </si>
  <si>
    <t>57631</t>
  </si>
  <si>
    <t>CONECTOR KK FEMEA 6 VIAS 2,54MM</t>
  </si>
  <si>
    <t>56405</t>
  </si>
  <si>
    <t>CONECTOR KK MACHO 9 VIAS</t>
  </si>
  <si>
    <t>54139</t>
  </si>
  <si>
    <t>CONECTOR KK MACHO PCM,C3 3,96MM</t>
  </si>
  <si>
    <t>55026</t>
  </si>
  <si>
    <t>CONECTOR KK MACHO PCMC3-07 3,96MM</t>
  </si>
  <si>
    <t>Conector KK</t>
  </si>
  <si>
    <t>24996</t>
  </si>
  <si>
    <t>CONECTOR 26PINOS LATCH FEMEA</t>
  </si>
  <si>
    <t>53230</t>
  </si>
  <si>
    <t>CONECTOR IDC 10VIAS</t>
  </si>
  <si>
    <t>Conector Latch (IDC)</t>
  </si>
  <si>
    <t>25747</t>
  </si>
  <si>
    <t>CONECTOR MICRO FIT 2 VIAS FEMEA BR.</t>
  </si>
  <si>
    <t>39852</t>
  </si>
  <si>
    <t>CONECTOR MICRO FIT 2 VIAS MACHO 180G PCI</t>
  </si>
  <si>
    <t>Conector Micro FIT</t>
  </si>
  <si>
    <t>Conector Mini FIT</t>
  </si>
  <si>
    <t>47386</t>
  </si>
  <si>
    <t>CONECTOR 4201-20 90GR</t>
  </si>
  <si>
    <t>46170</t>
  </si>
  <si>
    <t>CONECTOR JST MACHO 2VIAS</t>
  </si>
  <si>
    <t>46171</t>
  </si>
  <si>
    <t>54206</t>
  </si>
  <si>
    <t>CONECTOR MINI FIT 2V 90G</t>
  </si>
  <si>
    <t>54335</t>
  </si>
  <si>
    <t>CONECTOR MINI FIT 2X10 90GR</t>
  </si>
  <si>
    <t>54336</t>
  </si>
  <si>
    <t>CONECTOR MINI FIT 2X12 90GR</t>
  </si>
  <si>
    <t>54317</t>
  </si>
  <si>
    <t>CONECTOR MINI FIT 2X3 180GR</t>
  </si>
  <si>
    <t>26479</t>
  </si>
  <si>
    <t>CONECTOR MINI FIT 2X3 90GR</t>
  </si>
  <si>
    <t>54137</t>
  </si>
  <si>
    <t>CONECTOR MINI FIT 4201 14</t>
  </si>
  <si>
    <t>38375</t>
  </si>
  <si>
    <t>CONECTOR XH 4VIAS 180G</t>
  </si>
  <si>
    <t>38472</t>
  </si>
  <si>
    <t>CONECTOR XH 6VIAS 180G</t>
  </si>
  <si>
    <t>AJS</t>
  </si>
  <si>
    <t>25558</t>
  </si>
  <si>
    <t>CONECTOR MFAF2</t>
  </si>
  <si>
    <t>53432</t>
  </si>
  <si>
    <t>CONECTOR MFAM10</t>
  </si>
  <si>
    <t>25562</t>
  </si>
  <si>
    <t>CONECTOR MFAM4</t>
  </si>
  <si>
    <t>59689</t>
  </si>
  <si>
    <t>CONECTOR MFAM6</t>
  </si>
  <si>
    <t>31866</t>
  </si>
  <si>
    <t>CONECTOR MINI MODUL 1X2</t>
  </si>
  <si>
    <t>40213</t>
  </si>
  <si>
    <t>CONECTOR MINI MODUL 1X3</t>
  </si>
  <si>
    <t>46116</t>
  </si>
  <si>
    <t>CONECTOR MINI MODUL 2X10</t>
  </si>
  <si>
    <t>Conector Modular</t>
  </si>
  <si>
    <t>55377</t>
  </si>
  <si>
    <t>CONECTOR PA/P4N MELRO</t>
  </si>
  <si>
    <t>31533</t>
  </si>
  <si>
    <t>PLUG P4</t>
  </si>
  <si>
    <t>23930</t>
  </si>
  <si>
    <t>PLUG P4 2.2MM</t>
  </si>
  <si>
    <t>Conector Plug</t>
  </si>
  <si>
    <t>39663</t>
  </si>
  <si>
    <t>CONECTOR (N) 50 OHMS MACHO RETO CABO P/PRENSA CABO RG213</t>
  </si>
  <si>
    <t>KLC</t>
  </si>
  <si>
    <t>39661</t>
  </si>
  <si>
    <t>CONECTOR SMA MACHO RETO CABO P/PRENSA CABO RG213</t>
  </si>
  <si>
    <t>39662</t>
  </si>
  <si>
    <t>CONECTOR TNC MACHO RETO P/PRENSA CABO RG58</t>
  </si>
  <si>
    <t>39659</t>
  </si>
  <si>
    <t>CONECTOR UHF MINI RETO CABO P/PRESA CABO RG58</t>
  </si>
  <si>
    <t>59642</t>
  </si>
  <si>
    <t>PRENSA CABO PG11</t>
  </si>
  <si>
    <t>59641</t>
  </si>
  <si>
    <t>48995</t>
  </si>
  <si>
    <t>PRENSA CABO PG7</t>
  </si>
  <si>
    <t>Conector Prensa Cabo</t>
  </si>
  <si>
    <t>59058</t>
  </si>
  <si>
    <t>CONECTOR RJ11 6P4</t>
  </si>
  <si>
    <t>34594</t>
  </si>
  <si>
    <t>CONECTOR RJ11 6P6C</t>
  </si>
  <si>
    <t>07359</t>
  </si>
  <si>
    <t>CONECTOR RJ11 90G</t>
  </si>
  <si>
    <t>48151</t>
  </si>
  <si>
    <t>CONECTOR RJ11 PCI</t>
  </si>
  <si>
    <t>59057</t>
  </si>
  <si>
    <t>CONECTOR RJ12 90GR 4P4</t>
  </si>
  <si>
    <t>53299</t>
  </si>
  <si>
    <t>CONECTOR RJ45</t>
  </si>
  <si>
    <t>55461</t>
  </si>
  <si>
    <t>CONECTOR RJ45 10 VIAS</t>
  </si>
  <si>
    <t>54143</t>
  </si>
  <si>
    <t>CONECTOR RJ45 90G BLINDADO C/LED</t>
  </si>
  <si>
    <t>48150</t>
  </si>
  <si>
    <t>CONECTOR RJ45 FEMEA</t>
  </si>
  <si>
    <t>Conector RJ</t>
  </si>
  <si>
    <t>59271</t>
  </si>
  <si>
    <t>CONECTOR BOARD HEADER SMD</t>
  </si>
  <si>
    <t>55706</t>
  </si>
  <si>
    <t>CONECTOR FFC VERTICAL 28P 0,50MM SMD</t>
  </si>
  <si>
    <t>55705</t>
  </si>
  <si>
    <t>CONECTOR FFO 18P SMD 0,50MM</t>
  </si>
  <si>
    <t>45915</t>
  </si>
  <si>
    <t>CONECTOR FPC/FCC SMD</t>
  </si>
  <si>
    <t>59272</t>
  </si>
  <si>
    <t>CONECTOR JS-2012-02 SMD</t>
  </si>
  <si>
    <t>58926</t>
  </si>
  <si>
    <t>CONECTOR MOLEX 80PINOS</t>
  </si>
  <si>
    <t>58925</t>
  </si>
  <si>
    <t>CONECTOR SIM CARD 6VIAS</t>
  </si>
  <si>
    <t>60465</t>
  </si>
  <si>
    <t>CONECTOR SIM CARD 8VIAS</t>
  </si>
  <si>
    <t>45916</t>
  </si>
  <si>
    <t>CONECTOR SMD 1,25MM</t>
  </si>
  <si>
    <t>57426</t>
  </si>
  <si>
    <t>CONECTOR SMD P/FLASH MICRO SD</t>
  </si>
  <si>
    <t>57425</t>
  </si>
  <si>
    <t>CONECTOR SMD P/SIM CARD IEC</t>
  </si>
  <si>
    <t>57427</t>
  </si>
  <si>
    <t>CONECTOR SMD SERIE SB P/CH</t>
  </si>
  <si>
    <t>60761</t>
  </si>
  <si>
    <t>CONECTOR U.FL-R-SMT-1(80) SMD</t>
  </si>
  <si>
    <t>Conector SMD</t>
  </si>
  <si>
    <t>09234</t>
  </si>
  <si>
    <t>SOQUETE 14PINOS ESTAMPADO</t>
  </si>
  <si>
    <t>40036</t>
  </si>
  <si>
    <t>SOQUETE 16 PINOS WIRE-UP TORNEADO</t>
  </si>
  <si>
    <t>07694</t>
  </si>
  <si>
    <t>SOQUETE 16PINOS ESTAMPADO</t>
  </si>
  <si>
    <t>53304</t>
  </si>
  <si>
    <t>49085</t>
  </si>
  <si>
    <t>SOQUETE 18PINOS ESTAMPADO</t>
  </si>
  <si>
    <t>29436</t>
  </si>
  <si>
    <t>SOQUETE 20PINOS TORNEADO</t>
  </si>
  <si>
    <t>16206</t>
  </si>
  <si>
    <t>SOQUETE 22PINOS TORNEADO SLIN</t>
  </si>
  <si>
    <t>MATRIX</t>
  </si>
  <si>
    <t>03610</t>
  </si>
  <si>
    <t>SOQUETE 24PINOS ESTAMPADO</t>
  </si>
  <si>
    <t>05604</t>
  </si>
  <si>
    <t>09029</t>
  </si>
  <si>
    <t>SOQUETE 24PINOS ESTAMPADO SLIM</t>
  </si>
  <si>
    <t>07692</t>
  </si>
  <si>
    <t>SOQUETE 24PINOS TORNEADO</t>
  </si>
  <si>
    <t>03622</t>
  </si>
  <si>
    <t>36740</t>
  </si>
  <si>
    <t>07669</t>
  </si>
  <si>
    <t>49084</t>
  </si>
  <si>
    <t>SOQUETE 28PINOS ESTAMPADO</t>
  </si>
  <si>
    <t>03847</t>
  </si>
  <si>
    <t>47232</t>
  </si>
  <si>
    <t>28679</t>
  </si>
  <si>
    <t>09166</t>
  </si>
  <si>
    <t>SOQUETE 28PINOS TORNEADO</t>
  </si>
  <si>
    <t>32350</t>
  </si>
  <si>
    <t>55019</t>
  </si>
  <si>
    <t>SOQUETE 28PINOS TORNEADO PIN HEADER</t>
  </si>
  <si>
    <t>56861</t>
  </si>
  <si>
    <t>SOQUETE 28PINOS TORNEADO SLIM</t>
  </si>
  <si>
    <t>46367</t>
  </si>
  <si>
    <t>SOQUETE 32PINOS ESTAMPADO</t>
  </si>
  <si>
    <t>03604</t>
  </si>
  <si>
    <t>SOQUETE 32PINOS PLCC P/SMD</t>
  </si>
  <si>
    <t>19934</t>
  </si>
  <si>
    <t>20865</t>
  </si>
  <si>
    <t>SOQUETE 32PINOS PLCC/CI</t>
  </si>
  <si>
    <t>04710</t>
  </si>
  <si>
    <t>SOQUETE 32PINOS TORNEADO</t>
  </si>
  <si>
    <t>49694</t>
  </si>
  <si>
    <t>15131</t>
  </si>
  <si>
    <t>SOQUETE 40PINOS SMD</t>
  </si>
  <si>
    <t>56886</t>
  </si>
  <si>
    <t>SOQUETE 6PINOS ESTAMPADO</t>
  </si>
  <si>
    <t>03596</t>
  </si>
  <si>
    <t>SOQUETE 84PINOS PLCC</t>
  </si>
  <si>
    <t>16511</t>
  </si>
  <si>
    <t>SOQUETE 8PINOS ESTAMPADO</t>
  </si>
  <si>
    <t>Soquete</t>
  </si>
  <si>
    <t>Garra Jacaré</t>
  </si>
  <si>
    <t>Conector USB</t>
  </si>
  <si>
    <t>59749</t>
  </si>
  <si>
    <t>CONECTOR USB 2.0 TIPO A 90GR FEMEA</t>
  </si>
  <si>
    <t>60466</t>
  </si>
  <si>
    <t>CONECTOR USB DUPLO</t>
  </si>
  <si>
    <t>36292</t>
  </si>
  <si>
    <t>CONECTOR USB TIPO A 180G</t>
  </si>
  <si>
    <t>49188</t>
  </si>
  <si>
    <t>CONECTOR USB TIPO A 180GR FEMEA</t>
  </si>
  <si>
    <t>49187</t>
  </si>
  <si>
    <t>59748</t>
  </si>
  <si>
    <t>00872</t>
  </si>
  <si>
    <t>CONECTOR USB TIPO A 90G</t>
  </si>
  <si>
    <t>07482</t>
  </si>
  <si>
    <t>CONECTOR USB TIPO B FEMEA</t>
  </si>
  <si>
    <t>60464</t>
  </si>
  <si>
    <t>CONECTOR USB03</t>
  </si>
  <si>
    <t>59822</t>
  </si>
  <si>
    <t>TERMINAL *TYCO 0350629-1*</t>
  </si>
  <si>
    <t>56413</t>
  </si>
  <si>
    <t>TERMINAL 2478TL</t>
  </si>
  <si>
    <t>49702</t>
  </si>
  <si>
    <t>TERMINAL 2542-00TC201</t>
  </si>
  <si>
    <t>35545</t>
  </si>
  <si>
    <t>TERMINAL 3001 00TB</t>
  </si>
  <si>
    <t>17229</t>
  </si>
  <si>
    <t>TERMINAL 5159TL</t>
  </si>
  <si>
    <t>13104</t>
  </si>
  <si>
    <t>TERMINAL 5556T 18/22AWG F</t>
  </si>
  <si>
    <t>55383</t>
  </si>
  <si>
    <t>TERMINAL CRIMPER CT3805</t>
  </si>
  <si>
    <t>30979</t>
  </si>
  <si>
    <t>TERMINAL ESPADA DJ6110</t>
  </si>
  <si>
    <t>30674</t>
  </si>
  <si>
    <t>TERMINAL FASTON FEMEA</t>
  </si>
  <si>
    <t>59690</t>
  </si>
  <si>
    <t>TERMINAL MFTF</t>
  </si>
  <si>
    <t>55381</t>
  </si>
  <si>
    <t>TERMINAL PRE ISOLADO CRIMPER TEC 0,50MM CT3604</t>
  </si>
  <si>
    <t>55382</t>
  </si>
  <si>
    <t>TERMINAL PRE ISOLADO CRIMPER TEC 1,00MM CT3606</t>
  </si>
  <si>
    <t>55375</t>
  </si>
  <si>
    <t>TERMINAL PRE ISOLADO CRIMPER TEC CT3608</t>
  </si>
  <si>
    <t>55384</t>
  </si>
  <si>
    <t>TERMINAL TI 6,35 180 LATAO</t>
  </si>
  <si>
    <t>Terminal</t>
  </si>
  <si>
    <t>39658</t>
  </si>
  <si>
    <t>CONECTOR (N) 50 OHMS FEMEA RETO CABO BASE QUADRADA 25MM</t>
  </si>
  <si>
    <t>50238</t>
  </si>
  <si>
    <t>CONECTOR 2VIAS FEMEA</t>
  </si>
  <si>
    <t>50235</t>
  </si>
  <si>
    <t>CONECTOR 4VIAS FEMEA</t>
  </si>
  <si>
    <t>50236</t>
  </si>
  <si>
    <t>CONECTOR 5VIAS FEMEA</t>
  </si>
  <si>
    <t>45917</t>
  </si>
  <si>
    <t>CONECTOR BOTTON R/A FPC</t>
  </si>
  <si>
    <t>59798</t>
  </si>
  <si>
    <t>CONECTOR CIRCULAR 5 VIAS FEMEA</t>
  </si>
  <si>
    <t>59799</t>
  </si>
  <si>
    <t>CONECTOR CIRCULAR 5 VIAS MACHO</t>
  </si>
  <si>
    <t>50107</t>
  </si>
  <si>
    <t>CONECTOR CPC 4 VIAS MACHO 182917-1</t>
  </si>
  <si>
    <t>51368</t>
  </si>
  <si>
    <t>CONECTOR F MACHO CRIMPAR RG-6</t>
  </si>
  <si>
    <t>57331</t>
  </si>
  <si>
    <t>CONECTOR FPC 1X8P 90 0,5MM</t>
  </si>
  <si>
    <t>60756</t>
  </si>
  <si>
    <t>CONECTOR HBF1067-L000D-8H</t>
  </si>
  <si>
    <t>11663</t>
  </si>
  <si>
    <t>CONECTOR MEMBRANA 10VIAS</t>
  </si>
  <si>
    <t>55380</t>
  </si>
  <si>
    <t>CONECTOR PBH24F</t>
  </si>
  <si>
    <t>36383</t>
  </si>
  <si>
    <t>CONECTOR SIM CARD SIM4055-6-1-22-01A</t>
  </si>
  <si>
    <t>60094</t>
  </si>
  <si>
    <t>CONECTOR SMA 90GR PCI C/ROSCA</t>
  </si>
  <si>
    <t>ADMTECH</t>
  </si>
  <si>
    <t>54140</t>
  </si>
  <si>
    <t>CONECTOR SMA-J-P-H-ST-EMP</t>
  </si>
  <si>
    <t>39660</t>
  </si>
  <si>
    <t>CONECTOR UHF FEMEA RETO PAINEL BASE QUADRADA 25,4MM</t>
  </si>
  <si>
    <t>31998</t>
  </si>
  <si>
    <t>JUMPER C/ABA PRETA</t>
  </si>
  <si>
    <t>25732</t>
  </si>
  <si>
    <t>ADAPTADOR BNC 1 M/F EM T</t>
  </si>
  <si>
    <t>59184</t>
  </si>
  <si>
    <t>ADAPTADOR RJ11 6P4P TIPO T-3 FEMEAS</t>
  </si>
  <si>
    <t>29509</t>
  </si>
  <si>
    <t>CAPA DB25 KIT CURTO</t>
  </si>
  <si>
    <t>08693</t>
  </si>
  <si>
    <t>CAPA DB50</t>
  </si>
  <si>
    <t>10586</t>
  </si>
  <si>
    <t>CAPA DB9 KIT CURTO</t>
  </si>
  <si>
    <t>Conector Outros</t>
  </si>
  <si>
    <t>50468</t>
  </si>
  <si>
    <t>CRISTAL 14,318180MHZ DT38</t>
  </si>
  <si>
    <t>40091</t>
  </si>
  <si>
    <t>CRISTAL 19,0699MHZ</t>
  </si>
  <si>
    <t>50385</t>
  </si>
  <si>
    <t>CRISTAL 28,636360MHZ DT38</t>
  </si>
  <si>
    <t>58648</t>
  </si>
  <si>
    <t>CRISTAL 4,000KHZ CILINDRICO</t>
  </si>
  <si>
    <t>50644</t>
  </si>
  <si>
    <t>CRISTAL 75,000KHZ TD38</t>
  </si>
  <si>
    <t>50658</t>
  </si>
  <si>
    <t>CRISTAL 76,800MHZ DT38</t>
  </si>
  <si>
    <t>Cristal Cilíndrico</t>
  </si>
  <si>
    <t>50359</t>
  </si>
  <si>
    <t>CRISTAL 1,843200MHZ CLOCK DIP8</t>
  </si>
  <si>
    <t>50643</t>
  </si>
  <si>
    <t>CRISTAL 1,8432MHZ CLOCK DIP14</t>
  </si>
  <si>
    <t>32563</t>
  </si>
  <si>
    <t>CRISTAL 10,000MHZ CLOCK DIP14</t>
  </si>
  <si>
    <t>50350</t>
  </si>
  <si>
    <t>CRISTAL 10,000MHZ CLOCK DIP8</t>
  </si>
  <si>
    <t>50569</t>
  </si>
  <si>
    <t>CRISTAL 100,000MHZ CLOCK DIP8</t>
  </si>
  <si>
    <t>50454</t>
  </si>
  <si>
    <t>CRISTAL 11,0592MHZ CLOCK DIP8</t>
  </si>
  <si>
    <t>50366</t>
  </si>
  <si>
    <t>50433</t>
  </si>
  <si>
    <t>CRISTAL 11,851760MHZ DIP14</t>
  </si>
  <si>
    <t>50357</t>
  </si>
  <si>
    <t>CRISTAL 12,000MHZ CLOCK DIP8</t>
  </si>
  <si>
    <t>50422</t>
  </si>
  <si>
    <t>CRISTAL 12,288000MHZ CLOCK DIP8</t>
  </si>
  <si>
    <t>02590</t>
  </si>
  <si>
    <t>CRISTAL 12,5000MHZ CLOCK DIP14</t>
  </si>
  <si>
    <t>23575</t>
  </si>
  <si>
    <t>CRISTAL 14,7456MHZ CLOCK</t>
  </si>
  <si>
    <t>CRYSTEK</t>
  </si>
  <si>
    <t>46098</t>
  </si>
  <si>
    <t>50487</t>
  </si>
  <si>
    <t>CRISTAL 14,7456MHZ CLOCK DIP14</t>
  </si>
  <si>
    <t>50367</t>
  </si>
  <si>
    <t>CRISTAL 14,7456MHZ CLOCK DIP8</t>
  </si>
  <si>
    <t>50640</t>
  </si>
  <si>
    <t>CRISTAL 14,81472MHZ DIP14</t>
  </si>
  <si>
    <t>60171</t>
  </si>
  <si>
    <t>CRISTAL 15,360MHZ-B2-T PIEZO</t>
  </si>
  <si>
    <t>50456</t>
  </si>
  <si>
    <t>CRISTAL 16,000MHZ CLOCK DIP8</t>
  </si>
  <si>
    <t>50682</t>
  </si>
  <si>
    <t>CRISTAL 16,384000MHZ CLOCK DIP14</t>
  </si>
  <si>
    <t>50434</t>
  </si>
  <si>
    <t>50364</t>
  </si>
  <si>
    <t>50457</t>
  </si>
  <si>
    <t>CRISTAL 16,384000MHZ CLOCK DIP8</t>
  </si>
  <si>
    <t>23017</t>
  </si>
  <si>
    <t>CRISTAL 16,3840MHZ CLOCK DIP14</t>
  </si>
  <si>
    <t>02854</t>
  </si>
  <si>
    <t>CRISTAL 16,3840MHZ CLOCK DIP8</t>
  </si>
  <si>
    <t>54611</t>
  </si>
  <si>
    <t>CRISTAL 16,384MHZ CLOCK</t>
  </si>
  <si>
    <t>02703</t>
  </si>
  <si>
    <t>CRISTAL 16,6667MHZ CLOCK DIP14</t>
  </si>
  <si>
    <t>50458</t>
  </si>
  <si>
    <t>CRISTAL 16,974400MHZ CLOCK DIP8</t>
  </si>
  <si>
    <t>14488</t>
  </si>
  <si>
    <t>CRISTAL 18,432MHZ CLOCK</t>
  </si>
  <si>
    <t>50435</t>
  </si>
  <si>
    <t>CRISTAL 18,432MHZ CLOCK DIP14</t>
  </si>
  <si>
    <t>50455</t>
  </si>
  <si>
    <t>CRISTAL 18,432MHZ CLOCK DIP8</t>
  </si>
  <si>
    <t>44624</t>
  </si>
  <si>
    <t>CRISTAL 18,5280MHZ</t>
  </si>
  <si>
    <t>RALTRON</t>
  </si>
  <si>
    <t>50358</t>
  </si>
  <si>
    <t>CRISTAL 2,048000MHZ CLOCK DIP14</t>
  </si>
  <si>
    <t>03720</t>
  </si>
  <si>
    <t>CRISTAL 2,048MHZ</t>
  </si>
  <si>
    <t>50403</t>
  </si>
  <si>
    <t>CRISTAL 20,000MHZ CLOCK DIP14</t>
  </si>
  <si>
    <t>50561</t>
  </si>
  <si>
    <t>CRISTAL 20,000MHZ CLOCK DIP8</t>
  </si>
  <si>
    <t>50420</t>
  </si>
  <si>
    <t>CRISTAL 20,48000MHZ DIP8</t>
  </si>
  <si>
    <t>50641</t>
  </si>
  <si>
    <t>CRISTAL 22,1184MHZ CLOCK DIP14</t>
  </si>
  <si>
    <t>50642</t>
  </si>
  <si>
    <t>CRISTAL 22,1184MHZ CLOCK DIP8</t>
  </si>
  <si>
    <t>02612</t>
  </si>
  <si>
    <t>CRISTAL 24,0000MHZ CLOCK DIP14</t>
  </si>
  <si>
    <t>50547</t>
  </si>
  <si>
    <t>CRISTAL 24,57600MHZ CLOCK DIP8</t>
  </si>
  <si>
    <t>50421</t>
  </si>
  <si>
    <t>09831</t>
  </si>
  <si>
    <t>CRISTAL 24MHZ CLOCK</t>
  </si>
  <si>
    <t>50432</t>
  </si>
  <si>
    <t>CRISTAL 25,0000MHZ CLOCK DIP14</t>
  </si>
  <si>
    <t>50548</t>
  </si>
  <si>
    <t>CRISTAL 25,0000MHZ CLOCK DIP8</t>
  </si>
  <si>
    <t>23018</t>
  </si>
  <si>
    <t>CRISTAL 25,920MHZ CLOCK</t>
  </si>
  <si>
    <t>03530</t>
  </si>
  <si>
    <t>CRISTAL 25MHZ CLOCK DIP14</t>
  </si>
  <si>
    <t>50428</t>
  </si>
  <si>
    <t>CRISTAL 27,000MHZ CLOCK DIP14</t>
  </si>
  <si>
    <t>50492</t>
  </si>
  <si>
    <t>CRISTAL 28,22400MHZ CLOCK DIP14</t>
  </si>
  <si>
    <t>50427</t>
  </si>
  <si>
    <t>CRISTAL 28,22400MHZ CLOCK DIP8</t>
  </si>
  <si>
    <t>02654</t>
  </si>
  <si>
    <t>CRISTAL 28,3220MHZ CLOCK DIP8</t>
  </si>
  <si>
    <t>02593</t>
  </si>
  <si>
    <t>CRISTAL 3,07200MHZ CLOCK DIP14</t>
  </si>
  <si>
    <t>02601</t>
  </si>
  <si>
    <t>CRISTAL 3,68640MHZ CLOCK DIP14</t>
  </si>
  <si>
    <t>02596</t>
  </si>
  <si>
    <t>CRISTAL 3,68640MHZ CLOCK DIP8</t>
  </si>
  <si>
    <t>50430</t>
  </si>
  <si>
    <t>CRISTAL 30,000MHZ CLOCK DIP8</t>
  </si>
  <si>
    <t>46109</t>
  </si>
  <si>
    <t>CRISTAL 30,720MHZ CLOCK</t>
  </si>
  <si>
    <t>50351</t>
  </si>
  <si>
    <t>CRISTAL 32,0000MHZ CLOCK DIP14</t>
  </si>
  <si>
    <t>43543</t>
  </si>
  <si>
    <t>48231</t>
  </si>
  <si>
    <t>CRISTAL 32,768MHZ CLOCK</t>
  </si>
  <si>
    <t>50404</t>
  </si>
  <si>
    <t>CRISTAL 32,768MHZ CLOCK DIP14</t>
  </si>
  <si>
    <t>50546</t>
  </si>
  <si>
    <t>50365</t>
  </si>
  <si>
    <t>CRISTAL 32,768MHZ CLOCK DIP8</t>
  </si>
  <si>
    <t>50488</t>
  </si>
  <si>
    <t>50549</t>
  </si>
  <si>
    <t>50550</t>
  </si>
  <si>
    <t>CRISTAL 33,0000MHZ CLOCK DIP8</t>
  </si>
  <si>
    <t>50545</t>
  </si>
  <si>
    <t>CRISTAL 34,560000MHZ CLOCK DIP8</t>
  </si>
  <si>
    <t>02627</t>
  </si>
  <si>
    <t>CRISTAL 35,5000MHZ CLOCK DIP8</t>
  </si>
  <si>
    <t>02614</t>
  </si>
  <si>
    <t>CRISTAL 36,0000MHZ CLOCK DIP14</t>
  </si>
  <si>
    <t>50361</t>
  </si>
  <si>
    <t>CRISTAL 36,0000MHZ CLOCK DIP8</t>
  </si>
  <si>
    <t>50431</t>
  </si>
  <si>
    <t>CRISTAL 36,000MHZ CLOCK DIP14</t>
  </si>
  <si>
    <t>01638</t>
  </si>
  <si>
    <t>CRISTAL 36,864MHZ CLOCK</t>
  </si>
  <si>
    <t>51380</t>
  </si>
  <si>
    <t>CRISTAL 36,864MHZ CLOCK DIP8</t>
  </si>
  <si>
    <t>02611</t>
  </si>
  <si>
    <t>CRISTAL 37,5000MHZ CLOCK DIP14</t>
  </si>
  <si>
    <t>50352</t>
  </si>
  <si>
    <t>CRISTAL 39,321600MHZ CLOCK DIP14</t>
  </si>
  <si>
    <t>44709</t>
  </si>
  <si>
    <t>CRISTAL 4,0000000MHZ CLOCK DIP14</t>
  </si>
  <si>
    <t>FOX</t>
  </si>
  <si>
    <t>50418</t>
  </si>
  <si>
    <t>CRISTAL 4,096000MHZ CLOCK DIP8</t>
  </si>
  <si>
    <t>02594</t>
  </si>
  <si>
    <t>CRISTAL 4,09600MHZ CLOCK DIP14</t>
  </si>
  <si>
    <t>50369</t>
  </si>
  <si>
    <t>CRISTAL 4,433619MHZ CLOCK DIP14</t>
  </si>
  <si>
    <t>50429</t>
  </si>
  <si>
    <t>CRISTAL 4,915200MHZ CLOCK DIP14</t>
  </si>
  <si>
    <t>50405</t>
  </si>
  <si>
    <t>CRISTAL 4,915200MHZ CLOCK DIP8</t>
  </si>
  <si>
    <t>02852</t>
  </si>
  <si>
    <t>CRISTAL 4,91520MHZ CLOCK DIP8</t>
  </si>
  <si>
    <t>46110</t>
  </si>
  <si>
    <t>CRISTAL 40,000MHZ CLOCK</t>
  </si>
  <si>
    <t>50419</t>
  </si>
  <si>
    <t>CRISTAL 40,000MHZ DIP14</t>
  </si>
  <si>
    <t>46635</t>
  </si>
  <si>
    <t>04899</t>
  </si>
  <si>
    <t>CRISTAL 40MHZ CLOCK</t>
  </si>
  <si>
    <t>50360</t>
  </si>
  <si>
    <t>CRISTAL 44,208330MHZ CLOCK DIP14</t>
  </si>
  <si>
    <t>24061</t>
  </si>
  <si>
    <t>CRISTAL 47174MHZ CLOCK</t>
  </si>
  <si>
    <t>02591</t>
  </si>
  <si>
    <t>CRISTAL 48,0000MHZ CLOCK DIP8</t>
  </si>
  <si>
    <t>HEL</t>
  </si>
  <si>
    <t>10438</t>
  </si>
  <si>
    <t>CRISTAL 4MHZ CLOCK</t>
  </si>
  <si>
    <t>50597</t>
  </si>
  <si>
    <t>CRISTAL 50,000MHZ CLOCK DIP8</t>
  </si>
  <si>
    <t>50568</t>
  </si>
  <si>
    <t>47235</t>
  </si>
  <si>
    <t>CRISTAL 50MHZ CLOCK DIP8</t>
  </si>
  <si>
    <t>03517</t>
  </si>
  <si>
    <t>ECLIPTEK</t>
  </si>
  <si>
    <t>50362</t>
  </si>
  <si>
    <t>CRISTAL 54,0000MHZ CLOCK DIP</t>
  </si>
  <si>
    <t>50552</t>
  </si>
  <si>
    <t>CRISTAL 6,0000MHZ CLOCK DIP8</t>
  </si>
  <si>
    <t>50368</t>
  </si>
  <si>
    <t>CRISTAL 6,144000MHZ CLOCK DIP14</t>
  </si>
  <si>
    <t>50436</t>
  </si>
  <si>
    <t>21973</t>
  </si>
  <si>
    <t>CRISTAL 6,144MHZ CLOCK</t>
  </si>
  <si>
    <t>ABC</t>
  </si>
  <si>
    <t>02631</t>
  </si>
  <si>
    <t>CRISTAL 60,0000MHZ CLOCK DIP14</t>
  </si>
  <si>
    <t>51382</t>
  </si>
  <si>
    <t>CRISTAL 62,5000MHZ CLOCK DIP14</t>
  </si>
  <si>
    <t>22484</t>
  </si>
  <si>
    <t>CRISTAL 65,536MHZ CLOCK</t>
  </si>
  <si>
    <t>00886</t>
  </si>
  <si>
    <t>CRISTAL 66,000MHZ CLOCK DIP8</t>
  </si>
  <si>
    <t>50363</t>
  </si>
  <si>
    <t>CRISTAL 8,448000MHZ CLOCK DIP14</t>
  </si>
  <si>
    <t>10668</t>
  </si>
  <si>
    <t>CRISTAL 8,448MHZ CLOCK</t>
  </si>
  <si>
    <t>02639</t>
  </si>
  <si>
    <t>CRISTAL 80,0000MHZ CLOCK DIP8</t>
  </si>
  <si>
    <t>50437</t>
  </si>
  <si>
    <t>CRISTAL 9,15200MHZ CLOCK DIP14</t>
  </si>
  <si>
    <t>02651</t>
  </si>
  <si>
    <t>CRISTAL 9,1573MHZ CLOCK DIP14</t>
  </si>
  <si>
    <t>60060</t>
  </si>
  <si>
    <t>CRISTAL 9,2160MHZ CLOCK</t>
  </si>
  <si>
    <t>HIB</t>
  </si>
  <si>
    <t>50489</t>
  </si>
  <si>
    <t>CRISTAL 9,794100MHZ CLOCK DIP14</t>
  </si>
  <si>
    <t>Cristal Clock</t>
  </si>
  <si>
    <t>58941</t>
  </si>
  <si>
    <t>CRISTAL 10,000MHZ HC49S</t>
  </si>
  <si>
    <t>59212</t>
  </si>
  <si>
    <t>50459</t>
  </si>
  <si>
    <t>34690</t>
  </si>
  <si>
    <t>CRISTAL 10,240MHZ HC49S</t>
  </si>
  <si>
    <t>50578</t>
  </si>
  <si>
    <t>50576</t>
  </si>
  <si>
    <t>CRISTAL 10,245000HZ HC49S</t>
  </si>
  <si>
    <t>37249</t>
  </si>
  <si>
    <t>CRISTAL 10MHZ HC49S</t>
  </si>
  <si>
    <t>PIEZO</t>
  </si>
  <si>
    <t>49034</t>
  </si>
  <si>
    <t>CRISTAL 11,0592MHZ HC49S</t>
  </si>
  <si>
    <t>44882</t>
  </si>
  <si>
    <t>49485</t>
  </si>
  <si>
    <t>15266</t>
  </si>
  <si>
    <t>CRISTAL 12MHZ HC49S</t>
  </si>
  <si>
    <t>50377</t>
  </si>
  <si>
    <t>CRISTAL 13,000MHZ HC49S</t>
  </si>
  <si>
    <t>50384</t>
  </si>
  <si>
    <t>CRISTAL 13,100MHZ HC49S</t>
  </si>
  <si>
    <t>50617</t>
  </si>
  <si>
    <t>CRISTAL 13,3000MHZ HC49S</t>
  </si>
  <si>
    <t>50378</t>
  </si>
  <si>
    <t>CRISTAL 13,400MHZ HC49S</t>
  </si>
  <si>
    <t>31539</t>
  </si>
  <si>
    <t>CRISTAL 13,500MHZ HC49S</t>
  </si>
  <si>
    <t>50401</t>
  </si>
  <si>
    <t>CRISTAL 13,52313MHZ HC49S</t>
  </si>
  <si>
    <t>07611</t>
  </si>
  <si>
    <t>CRISTAL 13,560MHZ HC49S</t>
  </si>
  <si>
    <t>50383</t>
  </si>
  <si>
    <t>CRISTAL 13,700MHZ HC49S</t>
  </si>
  <si>
    <t>50409</t>
  </si>
  <si>
    <t>CRISTAL 13,9000MHZ HC49S</t>
  </si>
  <si>
    <t>50381</t>
  </si>
  <si>
    <t>CRISTAL 14,000MHZ HC49S</t>
  </si>
  <si>
    <t>50379</t>
  </si>
  <si>
    <t>CRISTAL 14,200MHZ HC49S</t>
  </si>
  <si>
    <t>50397</t>
  </si>
  <si>
    <t>CRISTAL 14,302444MHZ HC49S</t>
  </si>
  <si>
    <t>50611</t>
  </si>
  <si>
    <t>CRISTAL 14,318180MHZ HC49S</t>
  </si>
  <si>
    <t>23541</t>
  </si>
  <si>
    <t>CRISTAL 14,31818MHZ HC49S</t>
  </si>
  <si>
    <t>CQ</t>
  </si>
  <si>
    <t>23578</t>
  </si>
  <si>
    <t>KSS</t>
  </si>
  <si>
    <t>56908</t>
  </si>
  <si>
    <t>CRISTAL 14,7456MHZ HC49S</t>
  </si>
  <si>
    <t>30037</t>
  </si>
  <si>
    <t>50513</t>
  </si>
  <si>
    <t>CRISTAL 15,000MHZ HC49S</t>
  </si>
  <si>
    <t>50610</t>
  </si>
  <si>
    <t>CRISTAL 16,000312MHZ HC49S</t>
  </si>
  <si>
    <t>50575</t>
  </si>
  <si>
    <t>CRISTAL 16,240000MHZ HC49S</t>
  </si>
  <si>
    <t>50460</t>
  </si>
  <si>
    <t>CRISTAL 16,260000MHZ HC49S</t>
  </si>
  <si>
    <t>50609</t>
  </si>
  <si>
    <t>CRISTAL 16,267MHZ HC49S</t>
  </si>
  <si>
    <t>50514</t>
  </si>
  <si>
    <t>CRISTAL 16,268000MHZ HC49S</t>
  </si>
  <si>
    <t>50512</t>
  </si>
  <si>
    <t>CRISTAL 16,288MHZ HC49S</t>
  </si>
  <si>
    <t>50402</t>
  </si>
  <si>
    <t>CRISTAL 16,294000MHZ HC49S</t>
  </si>
  <si>
    <t>50608</t>
  </si>
  <si>
    <t>CRISTAL 16,314MHZ HC49S</t>
  </si>
  <si>
    <t>50577</t>
  </si>
  <si>
    <t>CRISTAL 16,384MHZ HC49S</t>
  </si>
  <si>
    <t>50574</t>
  </si>
  <si>
    <t>CRISTAL 16,762MHZ HC49S</t>
  </si>
  <si>
    <t>28471</t>
  </si>
  <si>
    <t>CRISTAL 17,1776MHZ HC49S</t>
  </si>
  <si>
    <t>50518</t>
  </si>
  <si>
    <t>CRISTAL 17,328000MHZ HC49S</t>
  </si>
  <si>
    <t>50481</t>
  </si>
  <si>
    <t>CRISTAL 17,747000MHZ HC49S</t>
  </si>
  <si>
    <t>50595</t>
  </si>
  <si>
    <t>CRISTAL 17,7800MHZ HC49S</t>
  </si>
  <si>
    <t>50483</t>
  </si>
  <si>
    <t>CRISTAL 17,82000MHZ HC49S</t>
  </si>
  <si>
    <t>20381</t>
  </si>
  <si>
    <t>CRISTAL 18,432MHZ HC49S</t>
  </si>
  <si>
    <t>50477</t>
  </si>
  <si>
    <t>CRISTAL 19,440MHZ HC49S</t>
  </si>
  <si>
    <t>57217</t>
  </si>
  <si>
    <t>CRISTAL 20,000MHZ HC49S</t>
  </si>
  <si>
    <t>46037</t>
  </si>
  <si>
    <t>50517</t>
  </si>
  <si>
    <t>CRISTAL 20,48000MHZ HC49S</t>
  </si>
  <si>
    <t>50620</t>
  </si>
  <si>
    <t>CRISTAL 22,000MHZ HC49S</t>
  </si>
  <si>
    <t>33420</t>
  </si>
  <si>
    <t>CRISTAL 22,1184MHZ HC49S</t>
  </si>
  <si>
    <t>50519</t>
  </si>
  <si>
    <t>CRISTAL 22,20000MHZ HC49S</t>
  </si>
  <si>
    <t>50613</t>
  </si>
  <si>
    <t>CRISTAL 24,000MHZ HC49S</t>
  </si>
  <si>
    <t>54304</t>
  </si>
  <si>
    <t>49409</t>
  </si>
  <si>
    <t>50616</t>
  </si>
  <si>
    <t>CRISTAL 24,576000MHZ HC49S</t>
  </si>
  <si>
    <t>23581</t>
  </si>
  <si>
    <t>CRISTAL 24MHZ HC49S</t>
  </si>
  <si>
    <t>46623</t>
  </si>
  <si>
    <t>CRISTAL 25,000MHZ HC49S</t>
  </si>
  <si>
    <t>09828</t>
  </si>
  <si>
    <t>HARMONY</t>
  </si>
  <si>
    <t>60265</t>
  </si>
  <si>
    <t>CRISTAL 27,000MHZ HC49S</t>
  </si>
  <si>
    <t>19000</t>
  </si>
  <si>
    <t>50479</t>
  </si>
  <si>
    <t>CRISTAL 28,636360MHZ HC49S</t>
  </si>
  <si>
    <t>03506</t>
  </si>
  <si>
    <t>CRISTAL 28,63636MHZ HC49S</t>
  </si>
  <si>
    <t>50478</t>
  </si>
  <si>
    <t>CRISTAL 29,4912MHZ HC49S</t>
  </si>
  <si>
    <t>25033</t>
  </si>
  <si>
    <t>CRISTAL 3,575,611MHZ HC49S</t>
  </si>
  <si>
    <t>49486</t>
  </si>
  <si>
    <t>CRISTAL 3,579,545MHZ HC49S</t>
  </si>
  <si>
    <t>15860</t>
  </si>
  <si>
    <t>50462</t>
  </si>
  <si>
    <t>CRISTAL 3,579545MHZ HC49S</t>
  </si>
  <si>
    <t>52611</t>
  </si>
  <si>
    <t>50554</t>
  </si>
  <si>
    <t>CRISTAL 3,582000MHZ HC49S</t>
  </si>
  <si>
    <t>56454</t>
  </si>
  <si>
    <t>CRISTAL 3,6864MHZ HC49S</t>
  </si>
  <si>
    <t>48538</t>
  </si>
  <si>
    <t>50413</t>
  </si>
  <si>
    <t>CRISTAL 3,840000MHZ HC49S</t>
  </si>
  <si>
    <t>50557</t>
  </si>
  <si>
    <t>CRISTAL 30,000MHZ HC49S</t>
  </si>
  <si>
    <t>29700</t>
  </si>
  <si>
    <t>CRISTAL 30MHZ HC49S</t>
  </si>
  <si>
    <t>50382</t>
  </si>
  <si>
    <t>CRISTAL 32,000MHZ HC49S</t>
  </si>
  <si>
    <t>50596</t>
  </si>
  <si>
    <t>CRISTAL 33,000MHZ HC49S</t>
  </si>
  <si>
    <t>46053</t>
  </si>
  <si>
    <t>CRISTAL 4,000MHZ HC49S</t>
  </si>
  <si>
    <t>50392</t>
  </si>
  <si>
    <t>CRISTAL 4,03200MHZ HC49S</t>
  </si>
  <si>
    <t>50390</t>
  </si>
  <si>
    <t>CRISTAL 4,05000MHZ HC49S</t>
  </si>
  <si>
    <t>50566</t>
  </si>
  <si>
    <t>CRISTAL 4,19340400MHZ HC49S</t>
  </si>
  <si>
    <t>50396</t>
  </si>
  <si>
    <t>CRISTAL 4,194304MHZ HC49S</t>
  </si>
  <si>
    <t>50400</t>
  </si>
  <si>
    <t>50412</t>
  </si>
  <si>
    <t>CRISTAL 4,433619MHZ HC49S</t>
  </si>
  <si>
    <t>23584</t>
  </si>
  <si>
    <t>CRISTAL 4,5000MHZ HC49S</t>
  </si>
  <si>
    <t>50560</t>
  </si>
  <si>
    <t>CRISTAL 4,9152MHZ HC49S</t>
  </si>
  <si>
    <t>50551</t>
  </si>
  <si>
    <t>CRISTAL 5,000MHZ HC49S</t>
  </si>
  <si>
    <t>50399</t>
  </si>
  <si>
    <t>39643</t>
  </si>
  <si>
    <t>CRISTAL 56,325MHZ HC49S</t>
  </si>
  <si>
    <t>50441</t>
  </si>
  <si>
    <t>CRISTAL 6,000MHZ HC49S</t>
  </si>
  <si>
    <t>50393</t>
  </si>
  <si>
    <t>50439</t>
  </si>
  <si>
    <t>CRISTAL 6,144MHZ HC49S</t>
  </si>
  <si>
    <t>50607</t>
  </si>
  <si>
    <t>50493</t>
  </si>
  <si>
    <t>08635</t>
  </si>
  <si>
    <t>50153</t>
  </si>
  <si>
    <t>01637</t>
  </si>
  <si>
    <t>CRISTAL 6MHZ HC49S</t>
  </si>
  <si>
    <t>50558</t>
  </si>
  <si>
    <t>CRISTAL 7,151222MHZ HC49S</t>
  </si>
  <si>
    <t>50579</t>
  </si>
  <si>
    <t>CRISTAL 7,3728MHZ HC49S</t>
  </si>
  <si>
    <t>52360</t>
  </si>
  <si>
    <t>25754</t>
  </si>
  <si>
    <t>56972</t>
  </si>
  <si>
    <t>NKS</t>
  </si>
  <si>
    <t>50440</t>
  </si>
  <si>
    <t>CRISTAL 7,5000MHZ HC49S</t>
  </si>
  <si>
    <t>56159</t>
  </si>
  <si>
    <t>CRISTAL 8,000MHZ HC49S</t>
  </si>
  <si>
    <t>50594</t>
  </si>
  <si>
    <t>CRISTAL 8,58800MHZ HC49S</t>
  </si>
  <si>
    <t>50414</t>
  </si>
  <si>
    <t>CRISTAL 8,898438MHZ HC49S</t>
  </si>
  <si>
    <t>56448</t>
  </si>
  <si>
    <t>CRISTAL 8MHZ HC49S</t>
  </si>
  <si>
    <t>50389</t>
  </si>
  <si>
    <t>CRISTAL 9,600MHZ HC49S</t>
  </si>
  <si>
    <t>29707</t>
  </si>
  <si>
    <t>CRISTAL 9,8304MHZ HC49S</t>
  </si>
  <si>
    <t>RELM</t>
  </si>
  <si>
    <t>Cristal HC49S</t>
  </si>
  <si>
    <t>Cristal HC49U</t>
  </si>
  <si>
    <t>57875</t>
  </si>
  <si>
    <t>CRISTAL 1,00000MHZ HC49U</t>
  </si>
  <si>
    <t>32618</t>
  </si>
  <si>
    <t>CRISTAL 1,8432MHZ HC49U</t>
  </si>
  <si>
    <t>50387</t>
  </si>
  <si>
    <t>CRISTAL 1,856000MHZ HC49U</t>
  </si>
  <si>
    <t>50485</t>
  </si>
  <si>
    <t>CRISTAL 10,000MHZ HC49U</t>
  </si>
  <si>
    <t>50380</t>
  </si>
  <si>
    <t>50356</t>
  </si>
  <si>
    <t>50475</t>
  </si>
  <si>
    <t>50370</t>
  </si>
  <si>
    <t>CRISTAL 10,008500MHZ HC49U</t>
  </si>
  <si>
    <t>50466</t>
  </si>
  <si>
    <t>CRISTAL 10,058000MHZ HC49U</t>
  </si>
  <si>
    <t>49410</t>
  </si>
  <si>
    <t>CRISTAL 10,085MHZ HC49U</t>
  </si>
  <si>
    <t>14151</t>
  </si>
  <si>
    <t>CRISTAL 10MHZ HC49U</t>
  </si>
  <si>
    <t>01065</t>
  </si>
  <si>
    <t>21255</t>
  </si>
  <si>
    <t>NDK</t>
  </si>
  <si>
    <t>50474</t>
  </si>
  <si>
    <t>CRISTAL 11,000MHZ HC49U</t>
  </si>
  <si>
    <t>55135</t>
  </si>
  <si>
    <t>CRISTAL 11,059MHZ HC49U</t>
  </si>
  <si>
    <t>50355</t>
  </si>
  <si>
    <t>CRISTAL 11,359375MHZ HC49U</t>
  </si>
  <si>
    <t>09346</t>
  </si>
  <si>
    <t>CRISTAL 11MHZ HC49U</t>
  </si>
  <si>
    <t>03513</t>
  </si>
  <si>
    <t>CRISTAL 12MHZ HC49U</t>
  </si>
  <si>
    <t>50353</t>
  </si>
  <si>
    <t>CRISTAL 13,000MHZ HC49U</t>
  </si>
  <si>
    <t>50447</t>
  </si>
  <si>
    <t>CRISTAL 13,300MHZ HC49U</t>
  </si>
  <si>
    <t>23579</t>
  </si>
  <si>
    <t>CRISTAL 13,500MHZ HC49U</t>
  </si>
  <si>
    <t>50494</t>
  </si>
  <si>
    <t>CRISTAL 14,318180MHZ HC49U</t>
  </si>
  <si>
    <t>50450</t>
  </si>
  <si>
    <t>CRISTAL 14,7456MHZ HC49U</t>
  </si>
  <si>
    <t>50448</t>
  </si>
  <si>
    <t>50467</t>
  </si>
  <si>
    <t>CRISTAL 16,000312MHZ HC49U</t>
  </si>
  <si>
    <t>50446</t>
  </si>
  <si>
    <t>CRISTAL 16,000MHZ HC49U</t>
  </si>
  <si>
    <t>50443</t>
  </si>
  <si>
    <t>CRISTAL 16,202000MHZ HC49U</t>
  </si>
  <si>
    <t>50442</t>
  </si>
  <si>
    <t>CRISTAL 16,500MHZ HC49U</t>
  </si>
  <si>
    <t>02462</t>
  </si>
  <si>
    <t>CRISTAL 16MHZ HC49U</t>
  </si>
  <si>
    <t>14070</t>
  </si>
  <si>
    <t>CRISTAL 17,644MHZ HC49U</t>
  </si>
  <si>
    <t>50444</t>
  </si>
  <si>
    <t>CRISTAL 18,432MHZ HC49U</t>
  </si>
  <si>
    <t>50394</t>
  </si>
  <si>
    <t>50449</t>
  </si>
  <si>
    <t>CRISTAL 19,660800MHZ HC49U</t>
  </si>
  <si>
    <t>01620</t>
  </si>
  <si>
    <t>CRISTAL 19,6608MHZ</t>
  </si>
  <si>
    <t>50615</t>
  </si>
  <si>
    <t>CRISTAL 2,000MHZ HC49U</t>
  </si>
  <si>
    <t>47345</t>
  </si>
  <si>
    <t>50374</t>
  </si>
  <si>
    <t>CRISTAL 2,048000MHZ HC49U</t>
  </si>
  <si>
    <t>50386</t>
  </si>
  <si>
    <t>50486</t>
  </si>
  <si>
    <t>CRISTAL 2,457600MHZ HC49U</t>
  </si>
  <si>
    <t>50473</t>
  </si>
  <si>
    <t>CRISTAL 2,560000MHZ HC49U</t>
  </si>
  <si>
    <t>50410</t>
  </si>
  <si>
    <t>CRISTAL 20,000MHZ HC49U</t>
  </si>
  <si>
    <t>50411</t>
  </si>
  <si>
    <t>50452</t>
  </si>
  <si>
    <t>43787</t>
  </si>
  <si>
    <t>50583</t>
  </si>
  <si>
    <t>50484</t>
  </si>
  <si>
    <t>CRISTAL 20,48000MHZ HC49U</t>
  </si>
  <si>
    <t>04339</t>
  </si>
  <si>
    <t>CRISTAL 20MHZ HC49U</t>
  </si>
  <si>
    <t>30924</t>
  </si>
  <si>
    <t>CRISTAL 22,1184MHZ HC49U</t>
  </si>
  <si>
    <t>50553</t>
  </si>
  <si>
    <t>CRISTAL 23,961600MHZ HC49U</t>
  </si>
  <si>
    <t>44476</t>
  </si>
  <si>
    <t>CRISTAL 24,000MHZ HC49U</t>
  </si>
  <si>
    <t>33346</t>
  </si>
  <si>
    <t>CRISTAL 24MHZ HC49U</t>
  </si>
  <si>
    <t>03504</t>
  </si>
  <si>
    <t>CRISTAL 25,000MHZ HC49U</t>
  </si>
  <si>
    <t>23574</t>
  </si>
  <si>
    <t>CRISTAL 26,740MHZ HC49U</t>
  </si>
  <si>
    <t>SIWARD</t>
  </si>
  <si>
    <t>50592</t>
  </si>
  <si>
    <t>CRISTAL 27,000MHZ HC49U</t>
  </si>
  <si>
    <t>50376</t>
  </si>
  <si>
    <t>CRISTAL 28,0000MHZ HC49U</t>
  </si>
  <si>
    <t>50612</t>
  </si>
  <si>
    <t>CRISTAL 29,4912MHZ HC49U</t>
  </si>
  <si>
    <t>50373</t>
  </si>
  <si>
    <t>CRISTAL 3,032000MHZ HC49U</t>
  </si>
  <si>
    <t>28744</t>
  </si>
  <si>
    <t>CRISTAL 3,072MHZ HC49U</t>
  </si>
  <si>
    <t>08659</t>
  </si>
  <si>
    <t>CRISTAL 3,575,611MHZ</t>
  </si>
  <si>
    <t>08660</t>
  </si>
  <si>
    <t>CRISTAL 3,575,611MHZ HC49U</t>
  </si>
  <si>
    <t>53374</t>
  </si>
  <si>
    <t>JY</t>
  </si>
  <si>
    <t>12976</t>
  </si>
  <si>
    <t>KIVI</t>
  </si>
  <si>
    <t>50371</t>
  </si>
  <si>
    <t>CRISTAL 3,575611MHZ HC49U</t>
  </si>
  <si>
    <t>50589</t>
  </si>
  <si>
    <t>47353</t>
  </si>
  <si>
    <t>CRISTAL 3,579,545MHZ HC49U</t>
  </si>
  <si>
    <t>23583</t>
  </si>
  <si>
    <t>49484</t>
  </si>
  <si>
    <t>19364</t>
  </si>
  <si>
    <t>23509</t>
  </si>
  <si>
    <t>CRISTAL 3,579545MHZ HC49U</t>
  </si>
  <si>
    <t>50563</t>
  </si>
  <si>
    <t>CRISTAL 3,58000MHZ HC49U</t>
  </si>
  <si>
    <t>50562</t>
  </si>
  <si>
    <t>CRISTAL 3,582056MHZ HC49U</t>
  </si>
  <si>
    <t>50391</t>
  </si>
  <si>
    <t>CRISTAL 30,000MHZ HC49U</t>
  </si>
  <si>
    <t>50398</t>
  </si>
  <si>
    <t>CRISTAL 32,768MHZ HC49U</t>
  </si>
  <si>
    <t>50375</t>
  </si>
  <si>
    <t>01623</t>
  </si>
  <si>
    <t>CRISTAL 32MHZ HC49U</t>
  </si>
  <si>
    <t>23566</t>
  </si>
  <si>
    <t>CRISTAL 33,444MHZ HC49U</t>
  </si>
  <si>
    <t>50470</t>
  </si>
  <si>
    <t>CRISTAL 4,096000MHZ HC49U</t>
  </si>
  <si>
    <t>59539</t>
  </si>
  <si>
    <t>08648</t>
  </si>
  <si>
    <t>CRISTAL 4,096MHZ</t>
  </si>
  <si>
    <t>06265</t>
  </si>
  <si>
    <t>CRISTAL 4,194,304MHZ HC49U</t>
  </si>
  <si>
    <t>50584</t>
  </si>
  <si>
    <t>CRISTAL 4,194304MHZ HC49U</t>
  </si>
  <si>
    <t>50588</t>
  </si>
  <si>
    <t>50388</t>
  </si>
  <si>
    <t>50453</t>
  </si>
  <si>
    <t>44195</t>
  </si>
  <si>
    <t>50582</t>
  </si>
  <si>
    <t>CRISTAL 4,336180MHZ HC49U</t>
  </si>
  <si>
    <t>23508</t>
  </si>
  <si>
    <t>CRISTAL 4,433,709MHZ HC49U</t>
  </si>
  <si>
    <t>TIM</t>
  </si>
  <si>
    <t>50469</t>
  </si>
  <si>
    <t>CRISTAL 4,433600MHZ HC49U</t>
  </si>
  <si>
    <t>50585</t>
  </si>
  <si>
    <t>CRISTAL 4,433619MHZ HC49U</t>
  </si>
  <si>
    <t>08875</t>
  </si>
  <si>
    <t>CRISTAL 4,608,000MHZ</t>
  </si>
  <si>
    <t>34827</t>
  </si>
  <si>
    <t>CRISTAL 4,864MHZ HC49U</t>
  </si>
  <si>
    <t>50587</t>
  </si>
  <si>
    <t>CRISTAL 4,915200MHZ HC49U</t>
  </si>
  <si>
    <t>21920</t>
  </si>
  <si>
    <t>CRISTAL 4,9152MHZ HC49U</t>
  </si>
  <si>
    <t>50591</t>
  </si>
  <si>
    <t>CRISTAL 41,25000MHZ HC49U</t>
  </si>
  <si>
    <t>50559</t>
  </si>
  <si>
    <t>50556</t>
  </si>
  <si>
    <t>CRISTAL 41,750000MHZ HC49U</t>
  </si>
  <si>
    <t>01625</t>
  </si>
  <si>
    <t>CRISTAL 48MHZ</t>
  </si>
  <si>
    <t>50637</t>
  </si>
  <si>
    <t>CRISTAL 5,120000MHZ HC49U</t>
  </si>
  <si>
    <t>50636</t>
  </si>
  <si>
    <t>CRISTAL 5,5229600MHZ HC49U</t>
  </si>
  <si>
    <t>60104</t>
  </si>
  <si>
    <t>CRISTAL 52,992MHZ HC49U</t>
  </si>
  <si>
    <t>50638</t>
  </si>
  <si>
    <t>CRISTAL 6,000MHZ HC49U</t>
  </si>
  <si>
    <t>50639</t>
  </si>
  <si>
    <t>50630</t>
  </si>
  <si>
    <t>CRISTAL 6,144000MHZ HC49U</t>
  </si>
  <si>
    <t>50633</t>
  </si>
  <si>
    <t>50635</t>
  </si>
  <si>
    <t>50511</t>
  </si>
  <si>
    <t>CRISTAL 6,144MHZ HC49U</t>
  </si>
  <si>
    <t>50465</t>
  </si>
  <si>
    <t>03494</t>
  </si>
  <si>
    <t>50491</t>
  </si>
  <si>
    <t>CRISTAL 6,4000MHZ HC49U</t>
  </si>
  <si>
    <t>50581</t>
  </si>
  <si>
    <t>49411</t>
  </si>
  <si>
    <t>CRISTAL 6,590000MHZ HC49U</t>
  </si>
  <si>
    <t>50586</t>
  </si>
  <si>
    <t>CRISTAL 61,500MHZ HC49U</t>
  </si>
  <si>
    <t>50634</t>
  </si>
  <si>
    <t>CRISTAL 7,151222MHZ HC49U</t>
  </si>
  <si>
    <t>23510</t>
  </si>
  <si>
    <t>CRISTAL 7,200MHZ HC49U</t>
  </si>
  <si>
    <t>50415</t>
  </si>
  <si>
    <t>CRISTAL 7,3728MHZ HC49U</t>
  </si>
  <si>
    <t>50354</t>
  </si>
  <si>
    <t>CRISTAL 8,000MHZ HC49U</t>
  </si>
  <si>
    <t>52402</t>
  </si>
  <si>
    <t>50619</t>
  </si>
  <si>
    <t>CRISTAL 8,192000MHZ HC49U</t>
  </si>
  <si>
    <t>50580</t>
  </si>
  <si>
    <t>CRISTAL 8,58800MHZ HC49U</t>
  </si>
  <si>
    <t>47078</t>
  </si>
  <si>
    <t>CRISTAL 8,8984375MHZ HC49U</t>
  </si>
  <si>
    <t>23552</t>
  </si>
  <si>
    <t>CRISTAL 9,000MHZ HC49U</t>
  </si>
  <si>
    <t>50614</t>
  </si>
  <si>
    <t>CRISTAL 9,600MHZ HC49U</t>
  </si>
  <si>
    <t>50618</t>
  </si>
  <si>
    <t>CRISTAL 9,8304MHZ HC49U</t>
  </si>
  <si>
    <t>52879</t>
  </si>
  <si>
    <t>CRISTAL 9,830MHZ HC49U</t>
  </si>
  <si>
    <t>44030</t>
  </si>
  <si>
    <t>CRISTAL 32,768KHZ</t>
  </si>
  <si>
    <t>15112</t>
  </si>
  <si>
    <t>56968</t>
  </si>
  <si>
    <t>15303</t>
  </si>
  <si>
    <t>54556</t>
  </si>
  <si>
    <t>CRISTAL 32,768MHZ TO38</t>
  </si>
  <si>
    <t>05587</t>
  </si>
  <si>
    <t>CRISTAL 40MHZ</t>
  </si>
  <si>
    <t>KDS</t>
  </si>
  <si>
    <t>50648</t>
  </si>
  <si>
    <t>CRISTAL 73,909375MHZ HC52U</t>
  </si>
  <si>
    <t>50645</t>
  </si>
  <si>
    <t>CRISTAL 73,911458MHZ HC52U</t>
  </si>
  <si>
    <t>50526</t>
  </si>
  <si>
    <t>CRISTAL 75,000KHZ TV26</t>
  </si>
  <si>
    <t>50646</t>
  </si>
  <si>
    <t>CRISTAL 76,101458MHZ HC52U</t>
  </si>
  <si>
    <t>50438</t>
  </si>
  <si>
    <t>CRISTAL 76,111458MHZ HC52U</t>
  </si>
  <si>
    <t>50647</t>
  </si>
  <si>
    <t>50622</t>
  </si>
  <si>
    <t>CRISTAL 76,167708MHZ HC52U</t>
  </si>
  <si>
    <t>50621</t>
  </si>
  <si>
    <t>CRISTAL 76,168791MHZ HC52U</t>
  </si>
  <si>
    <t>60420</t>
  </si>
  <si>
    <t>CRISTAL HR433A</t>
  </si>
  <si>
    <t>51762</t>
  </si>
  <si>
    <t>CRISTAL OSCILADOR TRU050 GALCA - 34,368 DIP VXCP.PLL.</t>
  </si>
  <si>
    <t>Cristal Outros</t>
  </si>
  <si>
    <t>Cristal SMD</t>
  </si>
  <si>
    <t>02673</t>
  </si>
  <si>
    <t>CRISTAL 1,8432MHZ CLOCK SMD</t>
  </si>
  <si>
    <t>47200</t>
  </si>
  <si>
    <t>CRISTAL 10,000000MHZ HC49S SMD</t>
  </si>
  <si>
    <t>54496</t>
  </si>
  <si>
    <t>CRISTAL 10,000MHZ HC49S SMD</t>
  </si>
  <si>
    <t>46565</t>
  </si>
  <si>
    <t>CRISTAL 10,000MHZ SMD</t>
  </si>
  <si>
    <t>49623</t>
  </si>
  <si>
    <t>50525</t>
  </si>
  <si>
    <t>CRISTAL 10,000MHZ SMD 0705</t>
  </si>
  <si>
    <t>50424</t>
  </si>
  <si>
    <t>CRISTAL 10,000MHZ SMD SOC7</t>
  </si>
  <si>
    <t>50653</t>
  </si>
  <si>
    <t>CRISTAL 10,240MHZ HC49S SMD</t>
  </si>
  <si>
    <t>45315</t>
  </si>
  <si>
    <t>CRISTAL 10MHZ SMD</t>
  </si>
  <si>
    <t>59119</t>
  </si>
  <si>
    <t>CRISTAL 11,0592MHZ HC49S SMD</t>
  </si>
  <si>
    <t>52301</t>
  </si>
  <si>
    <t>55878</t>
  </si>
  <si>
    <t>47531</t>
  </si>
  <si>
    <t>CRISTAL 11,250MHZ SMD</t>
  </si>
  <si>
    <t>50600</t>
  </si>
  <si>
    <t>CRISTAL 12,000MHZ HC49S SMD</t>
  </si>
  <si>
    <t>50173</t>
  </si>
  <si>
    <t>54492</t>
  </si>
  <si>
    <t>CRISTAL 12,000MHZ SMD</t>
  </si>
  <si>
    <t>44347</t>
  </si>
  <si>
    <t>CRISTAL 12,000MHZ SMD-B2-T</t>
  </si>
  <si>
    <t>50601</t>
  </si>
  <si>
    <t>CRISTAL 12,288MHZ HC49S SMD</t>
  </si>
  <si>
    <t>44081</t>
  </si>
  <si>
    <t>CRISTAL 12MHZ SMD</t>
  </si>
  <si>
    <t>19311</t>
  </si>
  <si>
    <t>CRISTAL 12MHZ SMD HC49S</t>
  </si>
  <si>
    <t>19155</t>
  </si>
  <si>
    <t>CRISTAL 13,5000MHZ 18PF SMD</t>
  </si>
  <si>
    <t>17233</t>
  </si>
  <si>
    <t>CRISTAL 13,5000MHZ 20PF SMD</t>
  </si>
  <si>
    <t>55176</t>
  </si>
  <si>
    <t>CRISTAL 13,52127MHZ HC49S SMD</t>
  </si>
  <si>
    <t>HOLDER</t>
  </si>
  <si>
    <t>40964</t>
  </si>
  <si>
    <t>CRISTAL 13,52127MHZ HC49SM SMD</t>
  </si>
  <si>
    <t>47298</t>
  </si>
  <si>
    <t>CRISTAL 13,56000MHZ HC49S SMD</t>
  </si>
  <si>
    <t>60462</t>
  </si>
  <si>
    <t>CRISTAL 14,318180MHZ SMD</t>
  </si>
  <si>
    <t>19228</t>
  </si>
  <si>
    <t>CRISTAL 14,31818MHZ 18PF SMD</t>
  </si>
  <si>
    <t>53860</t>
  </si>
  <si>
    <t>CRISTAL 14,31818MHZ 32PF SMD</t>
  </si>
  <si>
    <t>14576</t>
  </si>
  <si>
    <t>CRISTAL 14,31818MHZ CLOCK SMD</t>
  </si>
  <si>
    <t>15141</t>
  </si>
  <si>
    <t>CRISTAL 14,31818MHZ SMD</t>
  </si>
  <si>
    <t>50651</t>
  </si>
  <si>
    <t>CRISTAL 14,7456MHZ HC49S SMD</t>
  </si>
  <si>
    <t>50540</t>
  </si>
  <si>
    <t>CRISTAL 14,7456MHZ SMD 7X5</t>
  </si>
  <si>
    <t>50599</t>
  </si>
  <si>
    <t>CRISTAL 14,7456MHZ SMD SOC7 7X5</t>
  </si>
  <si>
    <t>50309</t>
  </si>
  <si>
    <t>CRISTAL 16,000MHZ HC49S SMD</t>
  </si>
  <si>
    <t>43575</t>
  </si>
  <si>
    <t>CRISTAL 16,000MHZ SMD</t>
  </si>
  <si>
    <t>45316</t>
  </si>
  <si>
    <t>50524</t>
  </si>
  <si>
    <t>CRISTAL 16,000MHZ SMD 0503</t>
  </si>
  <si>
    <t>50684</t>
  </si>
  <si>
    <t>CRISTAL 16,384000MHZ SMD</t>
  </si>
  <si>
    <t>50565</t>
  </si>
  <si>
    <t>CRISTAL 16,384000MHZ SMD SOC5</t>
  </si>
  <si>
    <t>50627</t>
  </si>
  <si>
    <t>CRISTAL 16,38400MHZ HC49S SMD</t>
  </si>
  <si>
    <t>37250</t>
  </si>
  <si>
    <t>CRISTAL 16MHZ CXA-016000-3FHF30</t>
  </si>
  <si>
    <t>AKER</t>
  </si>
  <si>
    <t>30486</t>
  </si>
  <si>
    <t>CRISTAL 16MHZ HC49S SMD</t>
  </si>
  <si>
    <t>23134</t>
  </si>
  <si>
    <t>CRISTAL 16MHZ SMD</t>
  </si>
  <si>
    <t>60093</t>
  </si>
  <si>
    <t>CRISTAL 17,28000MHZ HC49S SMD</t>
  </si>
  <si>
    <t>30926</t>
  </si>
  <si>
    <t>CRISTAL 18,432MHZ HC49S SMD</t>
  </si>
  <si>
    <t>50624</t>
  </si>
  <si>
    <t>CRISTAL 19,660800MHZ HC49S SMD</t>
  </si>
  <si>
    <t>59478</t>
  </si>
  <si>
    <t>CRISTAL 20,000MHZ HC49S SMD</t>
  </si>
  <si>
    <t>54089</t>
  </si>
  <si>
    <t>45033</t>
  </si>
  <si>
    <t>CRISTAL 20,000MHZ SMD</t>
  </si>
  <si>
    <t>51680</t>
  </si>
  <si>
    <t>54489</t>
  </si>
  <si>
    <t>50623</t>
  </si>
  <si>
    <t>CRISTAL 22,000MHZ HC49S SMD</t>
  </si>
  <si>
    <t>50520</t>
  </si>
  <si>
    <t>CRISTAL 22,1184MHZ HC49S SMD</t>
  </si>
  <si>
    <t>05495</t>
  </si>
  <si>
    <t>CRISTAL 22,1184MHZ SMD</t>
  </si>
  <si>
    <t>42354</t>
  </si>
  <si>
    <t>CRISTAL 24,000MHZ HC49S SMD</t>
  </si>
  <si>
    <t>51678</t>
  </si>
  <si>
    <t>36256</t>
  </si>
  <si>
    <t>CRISTAL 24,000MHZ S3225A SMD</t>
  </si>
  <si>
    <t>48341</t>
  </si>
  <si>
    <t>CRISTAL 24,000MHZ SMD</t>
  </si>
  <si>
    <t>60477</t>
  </si>
  <si>
    <t>45765</t>
  </si>
  <si>
    <t>CRISTAL 24,567MHZ SMD</t>
  </si>
  <si>
    <t>18248</t>
  </si>
  <si>
    <t>CRISTAL 24,576000MHZ MA-506 SMD</t>
  </si>
  <si>
    <t>50564</t>
  </si>
  <si>
    <t>CRISTAL 24,57600MHZ SMD SOC7</t>
  </si>
  <si>
    <t>50543</t>
  </si>
  <si>
    <t>CRISTAL 24,57600MHZ SMD SOC7 7X5</t>
  </si>
  <si>
    <t>46364</t>
  </si>
  <si>
    <t>CRISTAL 24,576MHZ SMD</t>
  </si>
  <si>
    <t>07552</t>
  </si>
  <si>
    <t>CRISTAL 24MHZ HC49S SMD</t>
  </si>
  <si>
    <t>03489</t>
  </si>
  <si>
    <t>16389</t>
  </si>
  <si>
    <t>CRISTAL 25,000000MHZ CLOCK SMD</t>
  </si>
  <si>
    <t>03510</t>
  </si>
  <si>
    <t>CRISTAL 25,000MHZ CLOCK SMD</t>
  </si>
  <si>
    <t>45811</t>
  </si>
  <si>
    <t>CRISTAL 25,000MHZ HC49S SMD</t>
  </si>
  <si>
    <t>50171</t>
  </si>
  <si>
    <t>54046</t>
  </si>
  <si>
    <t>55344</t>
  </si>
  <si>
    <t>CRISTAL 25,000MHZ SMD</t>
  </si>
  <si>
    <t>47378</t>
  </si>
  <si>
    <t>CRISTAL 25,000MHZ SMD PIEZO</t>
  </si>
  <si>
    <t>12434</t>
  </si>
  <si>
    <t>CRISTAL 25MHZ CLK MOS SMD</t>
  </si>
  <si>
    <t>37243</t>
  </si>
  <si>
    <t>CRISTAL 25MHZ SMD LC-T</t>
  </si>
  <si>
    <t>46029</t>
  </si>
  <si>
    <t>CRISTAL 26,000MHZ HC49S SMD</t>
  </si>
  <si>
    <t>NIHON</t>
  </si>
  <si>
    <t>36569</t>
  </si>
  <si>
    <t>CRISTAL 26,000MHZ SMD</t>
  </si>
  <si>
    <t>35117</t>
  </si>
  <si>
    <t>60748</t>
  </si>
  <si>
    <t>46049</t>
  </si>
  <si>
    <t>CRISTAL 27,000MHZ HC49S SMD</t>
  </si>
  <si>
    <t>46050</t>
  </si>
  <si>
    <t>53858</t>
  </si>
  <si>
    <t>CRISTAL 27,000MHZ HSX630G</t>
  </si>
  <si>
    <t>50172</t>
  </si>
  <si>
    <t>CRISTAL 27,1200MHZ HC49S SMD</t>
  </si>
  <si>
    <t>02680</t>
  </si>
  <si>
    <t>CRISTAL 27,6480MHZ SMD</t>
  </si>
  <si>
    <t>21368</t>
  </si>
  <si>
    <t>CRISTAL 28,000MHZ SMD RL</t>
  </si>
  <si>
    <t>51714</t>
  </si>
  <si>
    <t>CRISTAL 28,636360MHZ HC49S SMD</t>
  </si>
  <si>
    <t>50602</t>
  </si>
  <si>
    <t>CRISTAL 28,636363MHZ HC49S SMD</t>
  </si>
  <si>
    <t>50604</t>
  </si>
  <si>
    <t>CRISTAL 29,4912MHZ HC49S SMD</t>
  </si>
  <si>
    <t>50605</t>
  </si>
  <si>
    <t>CRISTAL 3,571200MHZ HC49S SMD</t>
  </si>
  <si>
    <t>50097</t>
  </si>
  <si>
    <t>CRISTAL 3,575,611MHZ HC49S SMD</t>
  </si>
  <si>
    <t>CARDINAL</t>
  </si>
  <si>
    <t>49605</t>
  </si>
  <si>
    <t>50113</t>
  </si>
  <si>
    <t>50541</t>
  </si>
  <si>
    <t>CRISTAL 3,575611MHZ SMD</t>
  </si>
  <si>
    <t>45597</t>
  </si>
  <si>
    <t>CRISTAL 3,57562MHZ HC49S SMD</t>
  </si>
  <si>
    <t>50461</t>
  </si>
  <si>
    <t>CRISTAL 3,577575MHZ HC49S SMD</t>
  </si>
  <si>
    <t>47374</t>
  </si>
  <si>
    <t>CRISTAL 3,579,545MHZ SMD HC49S</t>
  </si>
  <si>
    <t>50567</t>
  </si>
  <si>
    <t>CRISTAL 3,579545MHZ HC49S SMD</t>
  </si>
  <si>
    <t>57628</t>
  </si>
  <si>
    <t>51848</t>
  </si>
  <si>
    <t>50606</t>
  </si>
  <si>
    <t>CRISTAL 3,840000MHZ HC49S SMD</t>
  </si>
  <si>
    <t>50628</t>
  </si>
  <si>
    <t>CRISTAL 32,000MHZ HC49S SMD</t>
  </si>
  <si>
    <t>50521</t>
  </si>
  <si>
    <t>57751</t>
  </si>
  <si>
    <t>CRISTAL 32,000MHZ SMD</t>
  </si>
  <si>
    <t>49622</t>
  </si>
  <si>
    <t>50416</t>
  </si>
  <si>
    <t>CRISTAL 32,000MHZ SMD SOC7</t>
  </si>
  <si>
    <t>51375</t>
  </si>
  <si>
    <t>CRISTAL 32,768KHZ MC-146 SMD</t>
  </si>
  <si>
    <t>59973</t>
  </si>
  <si>
    <t>CRISTAL 32,768KHZ SMD</t>
  </si>
  <si>
    <t>50657</t>
  </si>
  <si>
    <t>15635</t>
  </si>
  <si>
    <t>47889</t>
  </si>
  <si>
    <t>23550</t>
  </si>
  <si>
    <t>CRISTAL 32,768KHZ SMD 12.5+20</t>
  </si>
  <si>
    <t>08640</t>
  </si>
  <si>
    <t>CRISTAL 32,768KHZ SMD SSP-T6</t>
  </si>
  <si>
    <t>53859</t>
  </si>
  <si>
    <t>CRISTAL 32,768MHZ SMD</t>
  </si>
  <si>
    <t>15140</t>
  </si>
  <si>
    <t>CRISTAL 35,468950MHZ SMD</t>
  </si>
  <si>
    <t>60326</t>
  </si>
  <si>
    <t>CRISTAL 4,000MHZ HC49S SMD</t>
  </si>
  <si>
    <t>50542</t>
  </si>
  <si>
    <t>CRISTAL 4,000MHZ SMD SOC7</t>
  </si>
  <si>
    <t>50649</t>
  </si>
  <si>
    <t>CRISTAL 4,096MHZ HC49S SMD</t>
  </si>
  <si>
    <t>05655</t>
  </si>
  <si>
    <t>CRISTAL 4,096MHZ SMD</t>
  </si>
  <si>
    <t>TOYOCOM</t>
  </si>
  <si>
    <t>46863</t>
  </si>
  <si>
    <t>CRISTAL 4,915,200MHZ HC49S SMD</t>
  </si>
  <si>
    <t>45598</t>
  </si>
  <si>
    <t>23902</t>
  </si>
  <si>
    <t>CRISTAL 4,91520MHZ SMD HMC49S</t>
  </si>
  <si>
    <t>JAUCH QUATZ</t>
  </si>
  <si>
    <t>17150</t>
  </si>
  <si>
    <t>CRISTAL 4,9152MHZ CLOCK SMD</t>
  </si>
  <si>
    <t>42100</t>
  </si>
  <si>
    <t>CRISTAL 4,915MHZ SMD</t>
  </si>
  <si>
    <t>50425</t>
  </si>
  <si>
    <t>CRISTAL 40,000MHZ SMD SOC7</t>
  </si>
  <si>
    <t>54906</t>
  </si>
  <si>
    <t>CRISTAL 433MHZ HC49S SMD</t>
  </si>
  <si>
    <t>SJK</t>
  </si>
  <si>
    <t>50659</t>
  </si>
  <si>
    <t>CRISTAL 48,0000MHZ SMD</t>
  </si>
  <si>
    <t>00773</t>
  </si>
  <si>
    <t>CRISTAL 4MHZ SMD</t>
  </si>
  <si>
    <t>54667</t>
  </si>
  <si>
    <t>CRISTAL 50,000MHZ HC49S SMD</t>
  </si>
  <si>
    <t>54918</t>
  </si>
  <si>
    <t>CRISTAL 54MHZ SMD</t>
  </si>
  <si>
    <t>44475</t>
  </si>
  <si>
    <t>CRISTAL 6,000MHZ HC49S SMD</t>
  </si>
  <si>
    <t>29139</t>
  </si>
  <si>
    <t>TAITIEN</t>
  </si>
  <si>
    <t>60456</t>
  </si>
  <si>
    <t>CRISTAL 6,000MHZ SMD</t>
  </si>
  <si>
    <t>50603</t>
  </si>
  <si>
    <t>CRISTAL 6,144MHZ HC49S SMD</t>
  </si>
  <si>
    <t>50544</t>
  </si>
  <si>
    <t>CRISTAL 6,144MHZ SMD 7X5</t>
  </si>
  <si>
    <t>50571</t>
  </si>
  <si>
    <t>CRISTAL 6,144MHZ SMD SOC7</t>
  </si>
  <si>
    <t>02710</t>
  </si>
  <si>
    <t>CRISTAL 64,0000MRX SMD</t>
  </si>
  <si>
    <t>50652</t>
  </si>
  <si>
    <t>CRISTAL 7,151222MHZ HC49S SMD</t>
  </si>
  <si>
    <t>23557</t>
  </si>
  <si>
    <t>CRISTAL 75,000KHZ SMD</t>
  </si>
  <si>
    <t>50426</t>
  </si>
  <si>
    <t>CRISTAL 77,76000MHZ SMD SOC7</t>
  </si>
  <si>
    <t>47380</t>
  </si>
  <si>
    <t>CRISTAL 8,000MHZ SMD PIEZO</t>
  </si>
  <si>
    <t>50650</t>
  </si>
  <si>
    <t>CRISTAL 8,192000MHZ HC49S SMD</t>
  </si>
  <si>
    <t>60102</t>
  </si>
  <si>
    <t>CRISTAL 9,216000MHZ HC49S SMD</t>
  </si>
  <si>
    <t>50654</t>
  </si>
  <si>
    <t>CRISTAL 9,8304MHZ HC49S SMD</t>
  </si>
  <si>
    <t>46369</t>
  </si>
  <si>
    <t>CRISTAL DS32KHZ SMD</t>
  </si>
  <si>
    <t>60522</t>
  </si>
  <si>
    <t>57486</t>
  </si>
  <si>
    <t>DISPLAY 128X64 C/BACK</t>
  </si>
  <si>
    <t>45909</t>
  </si>
  <si>
    <t>PALM-TECH</t>
  </si>
  <si>
    <t>57474</t>
  </si>
  <si>
    <t>57537</t>
  </si>
  <si>
    <t>57459</t>
  </si>
  <si>
    <t>57505</t>
  </si>
  <si>
    <t>DISPLAY 240X64 C/BACK</t>
  </si>
  <si>
    <t>57510</t>
  </si>
  <si>
    <t>45167</t>
  </si>
  <si>
    <t>SNT</t>
  </si>
  <si>
    <t>57482</t>
  </si>
  <si>
    <t>57496</t>
  </si>
  <si>
    <t>45802</t>
  </si>
  <si>
    <t>DISPLAY 240X64 C/BACK VERDE</t>
  </si>
  <si>
    <t>APEX</t>
  </si>
  <si>
    <t>45803</t>
  </si>
  <si>
    <t>00739</t>
  </si>
  <si>
    <t>DISPLAY 240X64C/BACK</t>
  </si>
  <si>
    <t>57534</t>
  </si>
  <si>
    <t>39180</t>
  </si>
  <si>
    <t>DISPLAY 2X16 (C/BACK VERDE)ACM1602E-FL-YBS-M01</t>
  </si>
  <si>
    <t>AZ DISPLAYS INC</t>
  </si>
  <si>
    <t>50976</t>
  </si>
  <si>
    <t>DISPLAY 2X16 C/BACK</t>
  </si>
  <si>
    <t>31789</t>
  </si>
  <si>
    <t>57502</t>
  </si>
  <si>
    <t>49774</t>
  </si>
  <si>
    <t>DYNATRACY</t>
  </si>
  <si>
    <t>50324</t>
  </si>
  <si>
    <t>FORDATA</t>
  </si>
  <si>
    <t>47164</t>
  </si>
  <si>
    <t>GOLDEN VISION</t>
  </si>
  <si>
    <t>47165</t>
  </si>
  <si>
    <t>46784</t>
  </si>
  <si>
    <t>46785</t>
  </si>
  <si>
    <t>22220</t>
  </si>
  <si>
    <t>MICROELECTRONIC</t>
  </si>
  <si>
    <t>43807</t>
  </si>
  <si>
    <t>57585</t>
  </si>
  <si>
    <t>04044</t>
  </si>
  <si>
    <t>WINSTAR</t>
  </si>
  <si>
    <t>01062</t>
  </si>
  <si>
    <t>DISPLAY 2X16 C/BACK (FDCC1602ENS AZ)</t>
  </si>
  <si>
    <t>35715</t>
  </si>
  <si>
    <t>DISPLAY 2X16 C/BACK (FDCC1602GFLYGBW-VD)</t>
  </si>
  <si>
    <t>18991</t>
  </si>
  <si>
    <t>DISPLAY 2X16 C/BACK (WC1602A3) AZ</t>
  </si>
  <si>
    <t>WINCOM</t>
  </si>
  <si>
    <t>12563</t>
  </si>
  <si>
    <t>DISPLAY 2X16 C/BACK (WC1602E)</t>
  </si>
  <si>
    <t>29711</t>
  </si>
  <si>
    <t>DISPLAY 2X16 C/BACK AZUL</t>
  </si>
  <si>
    <t>AGELECTRO</t>
  </si>
  <si>
    <t>49474</t>
  </si>
  <si>
    <t>AGT</t>
  </si>
  <si>
    <t>43810</t>
  </si>
  <si>
    <t>14170</t>
  </si>
  <si>
    <t>43898</t>
  </si>
  <si>
    <t>LONG TECH</t>
  </si>
  <si>
    <t>55614</t>
  </si>
  <si>
    <t>XIAMEM</t>
  </si>
  <si>
    <t>59198</t>
  </si>
  <si>
    <t>DISPLAY 2X16 C/BACK VERDE</t>
  </si>
  <si>
    <t>41678</t>
  </si>
  <si>
    <t>55616</t>
  </si>
  <si>
    <t>55615</t>
  </si>
  <si>
    <t>39280</t>
  </si>
  <si>
    <t>DISPLAY 2X16C(BACK(FECC1602EFLYGBW5-VD)</t>
  </si>
  <si>
    <t>57471</t>
  </si>
  <si>
    <t>DISPLAY 2X20 C/BACK</t>
  </si>
  <si>
    <t>AGM</t>
  </si>
  <si>
    <t>46801</t>
  </si>
  <si>
    <t>03615</t>
  </si>
  <si>
    <t>LC</t>
  </si>
  <si>
    <t>57476</t>
  </si>
  <si>
    <t>57506</t>
  </si>
  <si>
    <t>58241</t>
  </si>
  <si>
    <t>DISPLAY 2X20 C/BACK VERDE</t>
  </si>
  <si>
    <t>58244</t>
  </si>
  <si>
    <t>58246</t>
  </si>
  <si>
    <t>58242</t>
  </si>
  <si>
    <t>58247</t>
  </si>
  <si>
    <t>58245</t>
  </si>
  <si>
    <t>58243</t>
  </si>
  <si>
    <t>49637</t>
  </si>
  <si>
    <t>DISPLAY 2X20 C/BACK VERDE BIGNUMBER</t>
  </si>
  <si>
    <t>E-KING</t>
  </si>
  <si>
    <t>49638</t>
  </si>
  <si>
    <t>02812</t>
  </si>
  <si>
    <t>DISPLAY 2X20(C/BACK)</t>
  </si>
  <si>
    <t>HANTRONIX</t>
  </si>
  <si>
    <t>57507</t>
  </si>
  <si>
    <t>DISPLAY 2X40 C/BACK</t>
  </si>
  <si>
    <t>57498</t>
  </si>
  <si>
    <t>33935</t>
  </si>
  <si>
    <t>57504</t>
  </si>
  <si>
    <t>57469</t>
  </si>
  <si>
    <t>55617</t>
  </si>
  <si>
    <t>DISPLAY 2X40 C/BACK AZUL</t>
  </si>
  <si>
    <t>45386</t>
  </si>
  <si>
    <t>DISPLAY 2X8 C/BACK AZUL</t>
  </si>
  <si>
    <t>INTEC</t>
  </si>
  <si>
    <t>55023</t>
  </si>
  <si>
    <t>DISPLAY 2X8 C/BACK VERDE</t>
  </si>
  <si>
    <t>57466</t>
  </si>
  <si>
    <t>DISPLAY 4X20 C/BACK</t>
  </si>
  <si>
    <t>57503</t>
  </si>
  <si>
    <t>57499</t>
  </si>
  <si>
    <t>09592</t>
  </si>
  <si>
    <t>DISPLAY 4X20 C/BACK AZUL</t>
  </si>
  <si>
    <t>06613</t>
  </si>
  <si>
    <t>DISPLAY 4X40 C/BACK</t>
  </si>
  <si>
    <t>BOLYMIN</t>
  </si>
  <si>
    <t>57511</t>
  </si>
  <si>
    <t>57462</t>
  </si>
  <si>
    <t>57508</t>
  </si>
  <si>
    <t>57480</t>
  </si>
  <si>
    <t>DISPLAY 80X160 C/BACK</t>
  </si>
  <si>
    <t>57481</t>
  </si>
  <si>
    <t>52125</t>
  </si>
  <si>
    <t>DISPLAY 8X2 C/BACK VERDE</t>
  </si>
  <si>
    <t>58333</t>
  </si>
  <si>
    <t>DISPLAY WH-0802 C/BACK</t>
  </si>
  <si>
    <t>Display LCD com Backlight</t>
  </si>
  <si>
    <t>Display LCD sem Backlight</t>
  </si>
  <si>
    <t>03868</t>
  </si>
  <si>
    <t>DISPLAY 128X64S/BACK GRAFICO</t>
  </si>
  <si>
    <t>NANYA</t>
  </si>
  <si>
    <t>02112</t>
  </si>
  <si>
    <t>DISPLAY 240X64S/BACK</t>
  </si>
  <si>
    <t>ECOM</t>
  </si>
  <si>
    <t>22219</t>
  </si>
  <si>
    <t>DISPLAY 2X16 S/BACK</t>
  </si>
  <si>
    <t>AMPINE</t>
  </si>
  <si>
    <t>50325</t>
  </si>
  <si>
    <t>50322</t>
  </si>
  <si>
    <t>DISPLAYTRONIC</t>
  </si>
  <si>
    <t>54109</t>
  </si>
  <si>
    <t>DISPLAY 2X16 S/BACK VERDE</t>
  </si>
  <si>
    <t>TRADING COMPANY</t>
  </si>
  <si>
    <t>43895</t>
  </si>
  <si>
    <t>DISPLAY 2X20 S/BACK VERDE</t>
  </si>
  <si>
    <t>43896</t>
  </si>
  <si>
    <t>DISPLAY 2X40 S/BACK VERDE</t>
  </si>
  <si>
    <t>45135</t>
  </si>
  <si>
    <t>DISPLAY 4X20 S/BACK</t>
  </si>
  <si>
    <t>DATA-VISION</t>
  </si>
  <si>
    <t>45133</t>
  </si>
  <si>
    <t>EMERGING</t>
  </si>
  <si>
    <t>45134</t>
  </si>
  <si>
    <t>EVISION</t>
  </si>
  <si>
    <t>58223</t>
  </si>
  <si>
    <t>DISPLAY LCD 2X8 S/BACK VERDE</t>
  </si>
  <si>
    <t>Display LCD Outros</t>
  </si>
  <si>
    <t>45975</t>
  </si>
  <si>
    <t>DISPLAY 2X16 OLED PEQUENO C/FLAT</t>
  </si>
  <si>
    <t>OLED</t>
  </si>
  <si>
    <t>57569</t>
  </si>
  <si>
    <t>DISPLAY 800X480</t>
  </si>
  <si>
    <t>19059</t>
  </si>
  <si>
    <t>DISPLAY CRI.LIQUIDO 4DIGITOS</t>
  </si>
  <si>
    <t>49793</t>
  </si>
  <si>
    <t>DISPLAY CRI.LIQUIDO 6 DIGITOS</t>
  </si>
  <si>
    <t>44058</t>
  </si>
  <si>
    <t>45927</t>
  </si>
  <si>
    <t>DISPLAY CRI.LIQUIDO 8DIGITOS</t>
  </si>
  <si>
    <t>45087</t>
  </si>
  <si>
    <t>DISPLAY CRI.LIQUIDO ACS667</t>
  </si>
  <si>
    <t>ACS</t>
  </si>
  <si>
    <t>43693</t>
  </si>
  <si>
    <t>DISPLAY LCD 12.1" POLEGADAS</t>
  </si>
  <si>
    <t>AUO</t>
  </si>
  <si>
    <t>60221</t>
  </si>
  <si>
    <t>DISPLAY LCD 5 POLEGADAS</t>
  </si>
  <si>
    <t>57801</t>
  </si>
  <si>
    <t>DISPLAY LCD TFT MONO</t>
  </si>
  <si>
    <t>43654</t>
  </si>
  <si>
    <t>DISPLAY LCD TOUCH SCREEN GT/GUNZE USP 4.484.038 G-27</t>
  </si>
  <si>
    <t>16054</t>
  </si>
  <si>
    <t>DISPLAY LCM300 000</t>
  </si>
  <si>
    <t>ALFA</t>
  </si>
  <si>
    <t>45250</t>
  </si>
  <si>
    <t>TELA LCD 10,1'' POLEGADAS P/TABLET ASUS</t>
  </si>
  <si>
    <t>HANNSTAR</t>
  </si>
  <si>
    <t>45242</t>
  </si>
  <si>
    <t>TELA LCD 15,4'' POLEGADAS P/NOTEBOOK DELL</t>
  </si>
  <si>
    <t>CHIMEI</t>
  </si>
  <si>
    <t>43701</t>
  </si>
  <si>
    <t>TELA LCD 7.0" POLEGADAS</t>
  </si>
  <si>
    <t>CHUNGHWA PICTURE</t>
  </si>
  <si>
    <t>45166</t>
  </si>
  <si>
    <t>TELA LCD P/PAINEL 15'' POLEGADAS</t>
  </si>
  <si>
    <t>Display LED 7 Segmentos</t>
  </si>
  <si>
    <t>19591</t>
  </si>
  <si>
    <t>DISPLAY 2DIG.VERDE (BD C502RI)</t>
  </si>
  <si>
    <t>55022</t>
  </si>
  <si>
    <t>DISPLAY 4DIG. VM CATODO</t>
  </si>
  <si>
    <t>55076</t>
  </si>
  <si>
    <t>DISPLAY 7SEG. VM ANODO</t>
  </si>
  <si>
    <t>58364</t>
  </si>
  <si>
    <t>DISPLAY A-2301UB AZUL ANODO</t>
  </si>
  <si>
    <t>13401</t>
  </si>
  <si>
    <t>DISPLAY B3043CSR</t>
  </si>
  <si>
    <t>05373</t>
  </si>
  <si>
    <t>DISPLAY C552E 14.22MM</t>
  </si>
  <si>
    <t>58339</t>
  </si>
  <si>
    <t>DISPLAY D1101 KSR-P VERMELHO</t>
  </si>
  <si>
    <t>55710</t>
  </si>
  <si>
    <t>DISPLAY D141A</t>
  </si>
  <si>
    <t>38153</t>
  </si>
  <si>
    <t>DISPLAY ELS511 SYGWA/S530-E2</t>
  </si>
  <si>
    <t>22065</t>
  </si>
  <si>
    <t>DISPLAY FND560</t>
  </si>
  <si>
    <t>24518</t>
  </si>
  <si>
    <t>DISPLAY KW2 561 DUPLO CAT.VM.</t>
  </si>
  <si>
    <t>59064</t>
  </si>
  <si>
    <t>DISPLAY LED 3DIG. (DAG3T479)</t>
  </si>
  <si>
    <t>59066</t>
  </si>
  <si>
    <t>DISPLAY LED 3DIG. (H0716)</t>
  </si>
  <si>
    <t>55064</t>
  </si>
  <si>
    <t>DISPLAY LED 4 DIG. VM CATODO</t>
  </si>
  <si>
    <t>NINGBO</t>
  </si>
  <si>
    <t>39648</t>
  </si>
  <si>
    <t>DISPLAY LED 7 SEG. CATODO VERMELHO GRANDE</t>
  </si>
  <si>
    <t>05777</t>
  </si>
  <si>
    <t>DISPLAY LED AM 0.36 LSD036AY 20 SIMP/CC</t>
  </si>
  <si>
    <t>WENRUN</t>
  </si>
  <si>
    <t>20177</t>
  </si>
  <si>
    <t>DISPLAY LED AM 0.36 LSD036BY 20 SIMP/AC</t>
  </si>
  <si>
    <t>19901</t>
  </si>
  <si>
    <t>DISPLAY LED AM 0.39 LSD039AY 20 SIMP/CC</t>
  </si>
  <si>
    <t>15770</t>
  </si>
  <si>
    <t>DISPLAY LED AM 0.39 LSD039BY 20 SIMP/AC</t>
  </si>
  <si>
    <t>20146</t>
  </si>
  <si>
    <t>DISPLAY LED AM 0.40 LDD040AY 20 DUL/CC</t>
  </si>
  <si>
    <t>05762</t>
  </si>
  <si>
    <t>DISPLAY LED AM 0.40 LDD40BY 20 DUP/AC</t>
  </si>
  <si>
    <t>20153</t>
  </si>
  <si>
    <t>DISPLAY LED AM 0.5 LSD052AY 20 SIMP/CC</t>
  </si>
  <si>
    <t>13149</t>
  </si>
  <si>
    <t>DISPLAY LED AM 0.5 LSD052BY 20 SIMPL/AC</t>
  </si>
  <si>
    <t>20152</t>
  </si>
  <si>
    <t>DISPLAY LED AM 0.56 LDD056BY 20 DUP/AC</t>
  </si>
  <si>
    <t>14506</t>
  </si>
  <si>
    <t>DISPLAY LED AM 0.56 LSD056AY 20 SIMPL/CC</t>
  </si>
  <si>
    <t>44062</t>
  </si>
  <si>
    <t>DISPLAY LED AM 1.8 ANODO</t>
  </si>
  <si>
    <t>20166</t>
  </si>
  <si>
    <t>DISPLAY LED AM 2.3 LSD230AY 20 SIMP/CC</t>
  </si>
  <si>
    <t>20173</t>
  </si>
  <si>
    <t>DISPLAY LED AM 2.3 LSD230BY 20 SIMP/AC</t>
  </si>
  <si>
    <t>43900</t>
  </si>
  <si>
    <t>DISPLAY LED AZ 0.39 ANODO</t>
  </si>
  <si>
    <t>55619</t>
  </si>
  <si>
    <t>DISPLAY LED AZ 0.52 ANODO</t>
  </si>
  <si>
    <t>44051</t>
  </si>
  <si>
    <t>DISPLAY LED AZUL TRIPLO</t>
  </si>
  <si>
    <t>58633</t>
  </si>
  <si>
    <t>DISPLAY LED C-1505SR VERMELHO</t>
  </si>
  <si>
    <t>58336</t>
  </si>
  <si>
    <t>DISPLAY LED D1236AB-14 AZUL</t>
  </si>
  <si>
    <t>48628</t>
  </si>
  <si>
    <t>DISPLAY LED HS5161BS ANODO VERMELHO</t>
  </si>
  <si>
    <t>XINDALI</t>
  </si>
  <si>
    <t>58335</t>
  </si>
  <si>
    <t>DISPLAY LED P11-GC90</t>
  </si>
  <si>
    <t>58334</t>
  </si>
  <si>
    <t>DISPLAY LED PHDE214K</t>
  </si>
  <si>
    <t>58636</t>
  </si>
  <si>
    <t>DISPLAY LED TOT-5361BG-N VERDE</t>
  </si>
  <si>
    <t>55492</t>
  </si>
  <si>
    <t>DISPLAY LED VD 0.28 C/C</t>
  </si>
  <si>
    <t>20196</t>
  </si>
  <si>
    <t>DISPLAY LED VD 0.36 LSD036BG 20 SIMP/AC</t>
  </si>
  <si>
    <t>15712</t>
  </si>
  <si>
    <t>DISPLAY LED VD 0.39 LSD039AG6 20 SIM/CC</t>
  </si>
  <si>
    <t>20149</t>
  </si>
  <si>
    <t>DISPLAY LED VD 0.39 LSD039BG 20 SIMP/AC</t>
  </si>
  <si>
    <t>14499</t>
  </si>
  <si>
    <t>DISPLAY LED VD 0.40 LDD040 AG 20)DU/ CC</t>
  </si>
  <si>
    <t>14477</t>
  </si>
  <si>
    <t>DISPLAY LED VD 0.40 LDD040BG 20 SIMP/AC</t>
  </si>
  <si>
    <t>36271</t>
  </si>
  <si>
    <t>DISPLAY LED VD 0.56 2DIG.</t>
  </si>
  <si>
    <t>WAY-ON</t>
  </si>
  <si>
    <t>44050</t>
  </si>
  <si>
    <t>DISPLAY LED VD 0.56 DUPLO A/C</t>
  </si>
  <si>
    <t>CHANGLI</t>
  </si>
  <si>
    <t>20169</t>
  </si>
  <si>
    <t>DISPLAY LED VD 2.3 LSD230AG 20 SIMPL/CC</t>
  </si>
  <si>
    <t>16562</t>
  </si>
  <si>
    <t>DISPLAY LED VD 2.3 LSD230BG 20 SIMP/AC</t>
  </si>
  <si>
    <t>20190</t>
  </si>
  <si>
    <t>DISPLAY LED VM 0.36 LSD036BH 20 SIMP/AC</t>
  </si>
  <si>
    <t>50131</t>
  </si>
  <si>
    <t>DISPLAY LED VM 0.39 4DIG. C/C</t>
  </si>
  <si>
    <t>50132</t>
  </si>
  <si>
    <t>44049</t>
  </si>
  <si>
    <t>DISPLAY LED VM 0.39 C/C</t>
  </si>
  <si>
    <t>CLS</t>
  </si>
  <si>
    <t>44053</t>
  </si>
  <si>
    <t>30074</t>
  </si>
  <si>
    <t>DISPLAY LED VM 0.39 C/C 4DIG.</t>
  </si>
  <si>
    <t>55623</t>
  </si>
  <si>
    <t>DISPLAY LED VM 0.39 CATODO</t>
  </si>
  <si>
    <t>55622</t>
  </si>
  <si>
    <t>DISPLAY LED VM 0.40 CATODO</t>
  </si>
  <si>
    <t>15753</t>
  </si>
  <si>
    <t>DISPLAY LED VM 0.40 LDD040 ASR 020 DU/CC</t>
  </si>
  <si>
    <t>15772</t>
  </si>
  <si>
    <t>DISPLAY LED VM 0.40 LDD040AY 20 DUP/CC</t>
  </si>
  <si>
    <t>44052</t>
  </si>
  <si>
    <t>DISPLAY LED VM 0.50 C/C</t>
  </si>
  <si>
    <t>LED TECH</t>
  </si>
  <si>
    <t>57860</t>
  </si>
  <si>
    <t>DISPLAY LED VM 0.52</t>
  </si>
  <si>
    <t>55620</t>
  </si>
  <si>
    <t>DISPLAY LED VM 0.56 2DIG. CATODO</t>
  </si>
  <si>
    <t>55914</t>
  </si>
  <si>
    <t>DISPLAY LED VM 0.56 ANODO</t>
  </si>
  <si>
    <t>57859</t>
  </si>
  <si>
    <t>DISPLAY LED VM 0.56 DUPLO</t>
  </si>
  <si>
    <t>43899</t>
  </si>
  <si>
    <t>DISPLAY LED VM 0.80 C/C</t>
  </si>
  <si>
    <t>55621</t>
  </si>
  <si>
    <t>DISPLAY LED VM 0.80 CATODO</t>
  </si>
  <si>
    <t>50127</t>
  </si>
  <si>
    <t>DISPLAY LED VM 1.2 A/C</t>
  </si>
  <si>
    <t>50128</t>
  </si>
  <si>
    <t>DISPLAY LED VM 1.2 A/N</t>
  </si>
  <si>
    <t>HLG</t>
  </si>
  <si>
    <t>20170</t>
  </si>
  <si>
    <t>DISPLAY LED VM 2.3 LSD230AH 20 SIMP/CC</t>
  </si>
  <si>
    <t>15795</t>
  </si>
  <si>
    <t>DISPLAY LED VM 4.0 LSD400ASR 20 SIMP/CC</t>
  </si>
  <si>
    <t>36257</t>
  </si>
  <si>
    <t>DISPLAY LED VM 4DIG.ANODO</t>
  </si>
  <si>
    <t>22043</t>
  </si>
  <si>
    <t>DISPLAY SA39 11EWA</t>
  </si>
  <si>
    <t>22550</t>
  </si>
  <si>
    <t>DISPLAY TDSR1150</t>
  </si>
  <si>
    <t>06846</t>
  </si>
  <si>
    <t>DISPLAY TLR320</t>
  </si>
  <si>
    <t>07820</t>
  </si>
  <si>
    <t>DISPLAY VHP7730</t>
  </si>
  <si>
    <t>MONSANTO</t>
  </si>
  <si>
    <t>58631</t>
  </si>
  <si>
    <t>DISPLAY B-1020G VERDE</t>
  </si>
  <si>
    <t>58365</t>
  </si>
  <si>
    <t>DISPLAY B210G VERDE</t>
  </si>
  <si>
    <t>58337</t>
  </si>
  <si>
    <t>DISPLAY B210SR VERMELHO</t>
  </si>
  <si>
    <t>58338</t>
  </si>
  <si>
    <t>DISPLAY B-4025SR ROSA</t>
  </si>
  <si>
    <t>58634</t>
  </si>
  <si>
    <t>DISPLAY LED B1000G</t>
  </si>
  <si>
    <t>58635</t>
  </si>
  <si>
    <t>DISPLAY LED B1000SR</t>
  </si>
  <si>
    <t>Barra Gráfica de LED</t>
  </si>
  <si>
    <t>10094</t>
  </si>
  <si>
    <t>C5570SR 53.20MM MATRIZ</t>
  </si>
  <si>
    <t>42045</t>
  </si>
  <si>
    <t>MATRIZ DE LED 5X7</t>
  </si>
  <si>
    <t>43890</t>
  </si>
  <si>
    <t>MATRIZ DE LED 5X7 AZUL</t>
  </si>
  <si>
    <t>44048</t>
  </si>
  <si>
    <t>MATRIZ DE LED BICOLOR</t>
  </si>
  <si>
    <t>31297</t>
  </si>
  <si>
    <t>MATRIZ DE LED OPM1507HR2CGW</t>
  </si>
  <si>
    <t>55707</t>
  </si>
  <si>
    <t>MATRIZ DE LED VERDE 5X7</t>
  </si>
  <si>
    <t>Matriz de LED</t>
  </si>
  <si>
    <t>45243</t>
  </si>
  <si>
    <t>TELA LED 14'' POLEGADAS WIDESCREEN P/NOTEBOOK ITAUTEC</t>
  </si>
  <si>
    <t>ITAUTEC</t>
  </si>
  <si>
    <t>43697</t>
  </si>
  <si>
    <t>TELA TOUCH SCREEN 15" POLEGADAS</t>
  </si>
  <si>
    <t>SKYLARP</t>
  </si>
  <si>
    <t>45169</t>
  </si>
  <si>
    <t>TELA TOUCH SCREEN PAINEL 15"POLEGADAS</t>
  </si>
  <si>
    <t>E-GALAX TOUCH</t>
  </si>
  <si>
    <t>45168</t>
  </si>
  <si>
    <t>Display Outros</t>
  </si>
  <si>
    <t>45353</t>
  </si>
  <si>
    <t>FERRITE 3,5X4,5 AXIAL</t>
  </si>
  <si>
    <t>35596</t>
  </si>
  <si>
    <t>FERRITE NBT-4,5/2,6/6,7-IP6</t>
  </si>
  <si>
    <t>58958</t>
  </si>
  <si>
    <t>NUCLEO DE FERRITE CNF-10.5/16.5/5.5-IP6 C/PINTURA</t>
  </si>
  <si>
    <t>THORTON</t>
  </si>
  <si>
    <t>46948</t>
  </si>
  <si>
    <t>FERRITE 1,5A 1806 5MP</t>
  </si>
  <si>
    <t>53934</t>
  </si>
  <si>
    <t>FERRITE 100R SMD 0603</t>
  </si>
  <si>
    <t>47905</t>
  </si>
  <si>
    <t>FERRITE 100R SMD 1206</t>
  </si>
  <si>
    <t>54665</t>
  </si>
  <si>
    <t>FERRITE 10R SMD 0402</t>
  </si>
  <si>
    <t>48183</t>
  </si>
  <si>
    <t>FERRITE 120R SMD 0603</t>
  </si>
  <si>
    <t>53930</t>
  </si>
  <si>
    <t>53933</t>
  </si>
  <si>
    <t>49240</t>
  </si>
  <si>
    <t>FERRITE 12R SMD 0805</t>
  </si>
  <si>
    <t>HYPERRISE</t>
  </si>
  <si>
    <t>56967</t>
  </si>
  <si>
    <t>FERRITE 150R 0805</t>
  </si>
  <si>
    <t>ARLITECK</t>
  </si>
  <si>
    <t>54572</t>
  </si>
  <si>
    <t>FERRITE 1K SMD 0603</t>
  </si>
  <si>
    <t>54465</t>
  </si>
  <si>
    <t>FERRITE 1R SMD 0603</t>
  </si>
  <si>
    <t>55348</t>
  </si>
  <si>
    <t>FERRITE 470R 100MHZ SMD 0603</t>
  </si>
  <si>
    <t>57795</t>
  </si>
  <si>
    <t>FERRITE 50R 1206 100MHZ 6A</t>
  </si>
  <si>
    <t>04782</t>
  </si>
  <si>
    <t>FERRITE 600R SMD 0402</t>
  </si>
  <si>
    <t>48192</t>
  </si>
  <si>
    <t>FERRITE 600R SMD 1206</t>
  </si>
  <si>
    <t>55346</t>
  </si>
  <si>
    <t>FERRITE 60R 100MHZ SMD 0805</t>
  </si>
  <si>
    <t>53928</t>
  </si>
  <si>
    <t>FERRITE 70R SMD 0805</t>
  </si>
  <si>
    <t>53929</t>
  </si>
  <si>
    <t>FERRITE 80R SMD 0805</t>
  </si>
  <si>
    <t>53931</t>
  </si>
  <si>
    <t>FERRITE 80R SMD 1206</t>
  </si>
  <si>
    <t>48304</t>
  </si>
  <si>
    <t>FERRITE 80R SMD 1812</t>
  </si>
  <si>
    <t>49682</t>
  </si>
  <si>
    <t>FERRITE 90R SMD 1206</t>
  </si>
  <si>
    <t>Ferrite</t>
  </si>
  <si>
    <t>22665</t>
  </si>
  <si>
    <t>FILTRO CERAMICO 10,7MHZ 3/TERM</t>
  </si>
  <si>
    <t>10809</t>
  </si>
  <si>
    <t>FILTRO CERAMICO 4.5 3TERMINAIS</t>
  </si>
  <si>
    <t>13777</t>
  </si>
  <si>
    <t>FILTRO CERAMICO 45.A 5TERMINAIS</t>
  </si>
  <si>
    <t>13778</t>
  </si>
  <si>
    <t>FILTRO CERAMICO SFT460BE 9PINOS</t>
  </si>
  <si>
    <t>10775</t>
  </si>
  <si>
    <t>FILTRO CERAMICO SFZ455B</t>
  </si>
  <si>
    <t>12694</t>
  </si>
  <si>
    <t>FILTRO CERAMICO SFZ455B DUPLO</t>
  </si>
  <si>
    <t>01550</t>
  </si>
  <si>
    <t>RESSONADOR 10.7MHZ 2TERM FITADO</t>
  </si>
  <si>
    <t>13775</t>
  </si>
  <si>
    <t>RESSONADOR 10.7MHZ 3TERM</t>
  </si>
  <si>
    <t>14788</t>
  </si>
  <si>
    <t>RESSONADOR 10.7MHZ CER.</t>
  </si>
  <si>
    <t>TOKO</t>
  </si>
  <si>
    <t>31198</t>
  </si>
  <si>
    <t>RESSONADOR 12MHZ CER. 3TERMINAIS</t>
  </si>
  <si>
    <t>54106</t>
  </si>
  <si>
    <t>RESSONADOR 24MHZ 2PINOS</t>
  </si>
  <si>
    <t>12426</t>
  </si>
  <si>
    <t>RESSONADOR 3,58MHZ</t>
  </si>
  <si>
    <t>29004</t>
  </si>
  <si>
    <t>RESSONADOR 3,58MHZ 2PINOS</t>
  </si>
  <si>
    <t>21708</t>
  </si>
  <si>
    <t>49439</t>
  </si>
  <si>
    <t>RESSONADOR 455MHZ 3TERM</t>
  </si>
  <si>
    <t>43772</t>
  </si>
  <si>
    <t>RESSONADOR 4MHZ 3TERM</t>
  </si>
  <si>
    <t>00007</t>
  </si>
  <si>
    <t>RESSONADOR 4MHZ 3TERMINAIS</t>
  </si>
  <si>
    <t>60308</t>
  </si>
  <si>
    <t>RESSONADOR 5,85MHZ 2TERM</t>
  </si>
  <si>
    <t>60307</t>
  </si>
  <si>
    <t>RESSONADOR 5,85MHZ 3TERM</t>
  </si>
  <si>
    <t>13288</t>
  </si>
  <si>
    <t>RESSONADOR 8MHZ 2TERM.</t>
  </si>
  <si>
    <t>10642</t>
  </si>
  <si>
    <t>RESSONADOR CRB455 AMARELO</t>
  </si>
  <si>
    <t>08989</t>
  </si>
  <si>
    <t>RESSONADOR 12MHZ 2TERMINAIS SMD</t>
  </si>
  <si>
    <t>40767</t>
  </si>
  <si>
    <t>RESSONADOR 20MHZ CER SMD</t>
  </si>
  <si>
    <t>46742</t>
  </si>
  <si>
    <t>RESSONADOR 4,910MHZ 5% SMD</t>
  </si>
  <si>
    <t>50116</t>
  </si>
  <si>
    <t>RESSONADOR 4MHZ SMD</t>
  </si>
  <si>
    <t>14733</t>
  </si>
  <si>
    <t>RESSONADOR CER 39182-B7821-C710-509 SMD</t>
  </si>
  <si>
    <t>16626</t>
  </si>
  <si>
    <t>RESSONADOR CER B39881-B9001-C710 SMD</t>
  </si>
  <si>
    <t>14773</t>
  </si>
  <si>
    <t>RESSONADOR CER B39941-B7820-C710 SMD</t>
  </si>
  <si>
    <t>14781</t>
  </si>
  <si>
    <t>RESSONADOR CER B39941-B7820C7410 SMD</t>
  </si>
  <si>
    <t>Filtro Cêramico/Ressonador</t>
  </si>
  <si>
    <t>08476</t>
  </si>
  <si>
    <t>FUSIVEL 0,1 AMP PQ</t>
  </si>
  <si>
    <t>56457</t>
  </si>
  <si>
    <t>FUSIVEL 0.25A PEQ.</t>
  </si>
  <si>
    <t>23286</t>
  </si>
  <si>
    <t>FUSIVEL 1,5A PEQ.20AG</t>
  </si>
  <si>
    <t>50160</t>
  </si>
  <si>
    <t>FUSIVEL 10A 5X20 RETARDO</t>
  </si>
  <si>
    <t>24392</t>
  </si>
  <si>
    <t>FUSIVEL 10A PEQ.20AG</t>
  </si>
  <si>
    <t>23783</t>
  </si>
  <si>
    <t>FUSES</t>
  </si>
  <si>
    <t>47570</t>
  </si>
  <si>
    <t>FUSIVEL 1A 20AG AXIAL</t>
  </si>
  <si>
    <t>DEKFUSE</t>
  </si>
  <si>
    <t>47569</t>
  </si>
  <si>
    <t>FBELE</t>
  </si>
  <si>
    <t>50159</t>
  </si>
  <si>
    <t>FUSIVEL 1A 5X20 RETARDO</t>
  </si>
  <si>
    <t>50170</t>
  </si>
  <si>
    <t>47568</t>
  </si>
  <si>
    <t>FUSIVEL 2,5A 20AG</t>
  </si>
  <si>
    <t>50166</t>
  </si>
  <si>
    <t>FUSIVEL 2,5A 5X20 RETARDO</t>
  </si>
  <si>
    <t>41225</t>
  </si>
  <si>
    <t>FUSIVEL 2,5A AXIAL</t>
  </si>
  <si>
    <t>55174</t>
  </si>
  <si>
    <t>FUSIVEL 200MA 5X20</t>
  </si>
  <si>
    <t>58363</t>
  </si>
  <si>
    <t>FUSIVEL 200MA AXIAL</t>
  </si>
  <si>
    <t>20328</t>
  </si>
  <si>
    <t>FUSIVEL 25A PEQ.20AG</t>
  </si>
  <si>
    <t>53306</t>
  </si>
  <si>
    <t>FUSIVEL 2A 20AG</t>
  </si>
  <si>
    <t>47566</t>
  </si>
  <si>
    <t>FUSIVEL 2A 20AG AXIAL</t>
  </si>
  <si>
    <t>07049</t>
  </si>
  <si>
    <t>FUSIVEL 2A 250 V</t>
  </si>
  <si>
    <t>50164</t>
  </si>
  <si>
    <t>FUSIVEL 2A 5X20 RETARDO</t>
  </si>
  <si>
    <t>55475</t>
  </si>
  <si>
    <t>FUSIVEL 2A AXIAL</t>
  </si>
  <si>
    <t>56456</t>
  </si>
  <si>
    <t>FUSIVEL 2A PEQ. C/RETARDO</t>
  </si>
  <si>
    <t>50168</t>
  </si>
  <si>
    <t>FUSIVEL 3,15MA AXIAL</t>
  </si>
  <si>
    <t>19950</t>
  </si>
  <si>
    <t>FUSIVEL 3,5A PEQ.20AG</t>
  </si>
  <si>
    <t>20322</t>
  </si>
  <si>
    <t>23741</t>
  </si>
  <si>
    <t>FUSIVEL 30A PEQ.20AG</t>
  </si>
  <si>
    <t>47571</t>
  </si>
  <si>
    <t>FUSIVEL 3A 20AG AXIAL</t>
  </si>
  <si>
    <t>50264</t>
  </si>
  <si>
    <t>FUSIVEL 3A AXIAL 20AG</t>
  </si>
  <si>
    <t>50163</t>
  </si>
  <si>
    <t>FUSIVEL 4A 5X20 RETARDO</t>
  </si>
  <si>
    <t>22200</t>
  </si>
  <si>
    <t>FUSIVEL 4A PEQ.20AG</t>
  </si>
  <si>
    <t>FUS BRASIL</t>
  </si>
  <si>
    <t>50161</t>
  </si>
  <si>
    <t>FUSIVEL 5A 5X20 RETARDO</t>
  </si>
  <si>
    <t>55663</t>
  </si>
  <si>
    <t>FUSIVEL 5A PEQ.20AG</t>
  </si>
  <si>
    <t>50165</t>
  </si>
  <si>
    <t>FUSIVEL 6,3A 5X20 RETARDO</t>
  </si>
  <si>
    <t>19945</t>
  </si>
  <si>
    <t>FUSIVEL 600MA PEQ.20AG</t>
  </si>
  <si>
    <t>24396</t>
  </si>
  <si>
    <t>FUSIVEL 6A PEQ.20AG</t>
  </si>
  <si>
    <t>50162</t>
  </si>
  <si>
    <t>FUSIVEL 8A 5X20 RETARDO</t>
  </si>
  <si>
    <t>23781</t>
  </si>
  <si>
    <t>FUSIVEL 8A PEQ.20AG</t>
  </si>
  <si>
    <t>23779</t>
  </si>
  <si>
    <t>FUSIVEL 9A PEQ.20AG</t>
  </si>
  <si>
    <t>23486</t>
  </si>
  <si>
    <t>FUSIVEL 1,5A GR.3AG</t>
  </si>
  <si>
    <t>47044</t>
  </si>
  <si>
    <t>FUSIVEL 10A 3AG AXIAL</t>
  </si>
  <si>
    <t>15640</t>
  </si>
  <si>
    <t>FUSIVEL 2,5A GR.3AG C/RETARDO</t>
  </si>
  <si>
    <t>00667</t>
  </si>
  <si>
    <t>FUSIVEL 25A GR 3AG</t>
  </si>
  <si>
    <t>21401</t>
  </si>
  <si>
    <t>FUSIVEL 2A GR.3AG</t>
  </si>
  <si>
    <t>15421</t>
  </si>
  <si>
    <t>FUSIVEL 3,2A GR.3AG C/RETARDO</t>
  </si>
  <si>
    <t>20316</t>
  </si>
  <si>
    <t>FUSIVEL 3,5A GR.3AG</t>
  </si>
  <si>
    <t>24400</t>
  </si>
  <si>
    <t>FUSIVEL 3A GR.3AG</t>
  </si>
  <si>
    <t>15582</t>
  </si>
  <si>
    <t>FUSIVEL 4A GR.3AG C/RETARDO</t>
  </si>
  <si>
    <t>24149</t>
  </si>
  <si>
    <t>FUSIVEL 5A GR.3AG</t>
  </si>
  <si>
    <t>24395</t>
  </si>
  <si>
    <t>20043</t>
  </si>
  <si>
    <t>FUSIVEL 8A GR.3AG</t>
  </si>
  <si>
    <t>Fusível de Vidro Axial</t>
  </si>
  <si>
    <t>36317</t>
  </si>
  <si>
    <t>FUSIVEL 1,5A AXIAL</t>
  </si>
  <si>
    <t>47540</t>
  </si>
  <si>
    <t>FUSIVEL 1A AXIAL</t>
  </si>
  <si>
    <t>18995</t>
  </si>
  <si>
    <t>26534</t>
  </si>
  <si>
    <t>05416</t>
  </si>
  <si>
    <t>FUSIVEL 3A AXIAL RAPIDO</t>
  </si>
  <si>
    <t>11652</t>
  </si>
  <si>
    <t>FUSIVEL 5A AXIAL</t>
  </si>
  <si>
    <t>Fusível Térmico</t>
  </si>
  <si>
    <t>60222</t>
  </si>
  <si>
    <t>FUSIVEL 2A 250V TERMICO</t>
  </si>
  <si>
    <t>39806</t>
  </si>
  <si>
    <t>FUSIVEL TERMICO 5A 115G RADIAL PT.</t>
  </si>
  <si>
    <t>39804</t>
  </si>
  <si>
    <t>FUSIVEL TERMICO 5A 150G RADIAL PT.</t>
  </si>
  <si>
    <t>55984</t>
  </si>
  <si>
    <t>FUSIVEL TERMICO NF</t>
  </si>
  <si>
    <t>Fusível Lâmina</t>
  </si>
  <si>
    <t>05607</t>
  </si>
  <si>
    <t>FUSIVEL 15A LAMINA</t>
  </si>
  <si>
    <t>10157</t>
  </si>
  <si>
    <t>FUSIVEL 30A LAMINA</t>
  </si>
  <si>
    <t>04366</t>
  </si>
  <si>
    <t>FUSIVEL 40A LAMINA</t>
  </si>
  <si>
    <t>Pico Fusível</t>
  </si>
  <si>
    <t>00181</t>
  </si>
  <si>
    <t>PICO FUSIVEL 0,5AMP 125V AXIAL</t>
  </si>
  <si>
    <t>52494</t>
  </si>
  <si>
    <t>PICO FUSIVEL 1,6A 250V</t>
  </si>
  <si>
    <t>23625</t>
  </si>
  <si>
    <t>10535</t>
  </si>
  <si>
    <t>PICO FUSIVEL 1A</t>
  </si>
  <si>
    <t>10163</t>
  </si>
  <si>
    <t>PICO FUSIVEL 2,5A 250V</t>
  </si>
  <si>
    <t>55507</t>
  </si>
  <si>
    <t>52892</t>
  </si>
  <si>
    <t>PICO FUSIVEL 2.0A 250V</t>
  </si>
  <si>
    <t>52509</t>
  </si>
  <si>
    <t>PICO FUSIVEL 20A 250V</t>
  </si>
  <si>
    <t>52705</t>
  </si>
  <si>
    <t>PICO FUSIVEL 2A 250V</t>
  </si>
  <si>
    <t>02274</t>
  </si>
  <si>
    <t>PICO FUSIVEL 2A 250VCA</t>
  </si>
  <si>
    <t>52991</t>
  </si>
  <si>
    <t>PICO FUSIVEL 3,15A 250V</t>
  </si>
  <si>
    <t>07776</t>
  </si>
  <si>
    <t>52716</t>
  </si>
  <si>
    <t>52501</t>
  </si>
  <si>
    <t>52692</t>
  </si>
  <si>
    <t>52978</t>
  </si>
  <si>
    <t>DONGGUAN</t>
  </si>
  <si>
    <t>25957</t>
  </si>
  <si>
    <t>PICO FUSIVEL 4A</t>
  </si>
  <si>
    <t>47227</t>
  </si>
  <si>
    <t>PICO FUSIVEL 500MA</t>
  </si>
  <si>
    <t>Fusível SMD</t>
  </si>
  <si>
    <t>54035</t>
  </si>
  <si>
    <t>FUSIVEL 050F-2 SMD</t>
  </si>
  <si>
    <t>38097</t>
  </si>
  <si>
    <t>FUSIVEL 1,25A 250V SMD</t>
  </si>
  <si>
    <t>14734</t>
  </si>
  <si>
    <t>FUSIVEL 1,5A 32V 0603 SMD</t>
  </si>
  <si>
    <t>56665</t>
  </si>
  <si>
    <t>FUSIVEL 1,5A SMD</t>
  </si>
  <si>
    <t>23115</t>
  </si>
  <si>
    <t>FUSIVEL 1A 125V SMD</t>
  </si>
  <si>
    <t>52599</t>
  </si>
  <si>
    <t>FUSIVEL 500MA 250V SMD</t>
  </si>
  <si>
    <t>SCHURTER</t>
  </si>
  <si>
    <t>46952</t>
  </si>
  <si>
    <t>FUSIVEL 500MA SMD</t>
  </si>
  <si>
    <t>56948</t>
  </si>
  <si>
    <t>FUSIVEL 750MA 1206 SMD</t>
  </si>
  <si>
    <t>AEM</t>
  </si>
  <si>
    <t>25266</t>
  </si>
  <si>
    <t>PORTA FUS. P/CI</t>
  </si>
  <si>
    <t>54313</t>
  </si>
  <si>
    <t>PORTA FUSIVEL 11152/F</t>
  </si>
  <si>
    <t>45792</t>
  </si>
  <si>
    <t>36105</t>
  </si>
  <si>
    <t>PORTA FUSIVEL 5X20 BF-020</t>
  </si>
  <si>
    <t>51308</t>
  </si>
  <si>
    <t>PORTA FUSIVEL 6X30 P/PAINEL</t>
  </si>
  <si>
    <t>29641</t>
  </si>
  <si>
    <t>PORTA FUSIVEL 7/1</t>
  </si>
  <si>
    <t>54562</t>
  </si>
  <si>
    <t>PORTA FUSIVEL FH043</t>
  </si>
  <si>
    <t>39649</t>
  </si>
  <si>
    <t>PORTA FUSIVEL LAMINA PAINEL PF27 PT.</t>
  </si>
  <si>
    <t>45790</t>
  </si>
  <si>
    <t>PORTA FUSIVEL PF-11750</t>
  </si>
  <si>
    <t>FUSIBRAS</t>
  </si>
  <si>
    <t>Adaptador e Capa para Conector</t>
  </si>
  <si>
    <t>Porta Fusível</t>
  </si>
  <si>
    <t>Indutor PTH</t>
  </si>
  <si>
    <t>40621</t>
  </si>
  <si>
    <t>INDUTOR 0,47UH AXIAL</t>
  </si>
  <si>
    <t>59521</t>
  </si>
  <si>
    <t>INDUTOR 1,2MH</t>
  </si>
  <si>
    <t>49380</t>
  </si>
  <si>
    <t>INDUTOR 1,5MH AXIAL</t>
  </si>
  <si>
    <t>49428</t>
  </si>
  <si>
    <t>46893</t>
  </si>
  <si>
    <t>54661</t>
  </si>
  <si>
    <t>INDUTOR 1,5UH 30%</t>
  </si>
  <si>
    <t>57728</t>
  </si>
  <si>
    <t>INDUTOR 100UH 520MA</t>
  </si>
  <si>
    <t>05335</t>
  </si>
  <si>
    <t>INDUTOR 100UH AXIAL</t>
  </si>
  <si>
    <t>46949</t>
  </si>
  <si>
    <t>INDUTOR 10MH 100MA</t>
  </si>
  <si>
    <t>59000</t>
  </si>
  <si>
    <t>INDUTOR 10MH 140MA</t>
  </si>
  <si>
    <t>10056</t>
  </si>
  <si>
    <t>INDUTOR 10UH</t>
  </si>
  <si>
    <t>59024</t>
  </si>
  <si>
    <t>60130</t>
  </si>
  <si>
    <t>INDUTOR 12NH 3823 15%</t>
  </si>
  <si>
    <t>58982</t>
  </si>
  <si>
    <t>INDUTOR 1500UH</t>
  </si>
  <si>
    <t>40564</t>
  </si>
  <si>
    <t>INDUTOR 150MH AXIAL</t>
  </si>
  <si>
    <t>16109</t>
  </si>
  <si>
    <t>INDUTOR 15UH 2,4A</t>
  </si>
  <si>
    <t>60129</t>
  </si>
  <si>
    <t>INDUTOR 16NH 4223 15%</t>
  </si>
  <si>
    <t>08461</t>
  </si>
  <si>
    <t>INDUTOR 180UH 10%</t>
  </si>
  <si>
    <t>60128</t>
  </si>
  <si>
    <t>INDUTOR 19NH 3228 15%</t>
  </si>
  <si>
    <t>59006</t>
  </si>
  <si>
    <t>INDUTOR 1MH</t>
  </si>
  <si>
    <t>09854</t>
  </si>
  <si>
    <t>54246</t>
  </si>
  <si>
    <t>INDUTOR 1MH AXIAL</t>
  </si>
  <si>
    <t>53151</t>
  </si>
  <si>
    <t>INDUTOR 1UH AXIAL</t>
  </si>
  <si>
    <t>40084</t>
  </si>
  <si>
    <t>18589</t>
  </si>
  <si>
    <t>20006</t>
  </si>
  <si>
    <t>16111</t>
  </si>
  <si>
    <t>INDUTOR 2,2UH</t>
  </si>
  <si>
    <t>13180</t>
  </si>
  <si>
    <t>56982</t>
  </si>
  <si>
    <t>INDUTOR 2,2UH 1A</t>
  </si>
  <si>
    <t>BUSSMANN</t>
  </si>
  <si>
    <t>60256</t>
  </si>
  <si>
    <t>INDUTOR 2,2UH AXIAL</t>
  </si>
  <si>
    <t>09526</t>
  </si>
  <si>
    <t>47486</t>
  </si>
  <si>
    <t>59195</t>
  </si>
  <si>
    <t>INDUTOR 2,7UH RADIAL</t>
  </si>
  <si>
    <t>58994</t>
  </si>
  <si>
    <t>INDUTOR 20UH FILTRO</t>
  </si>
  <si>
    <t>06046</t>
  </si>
  <si>
    <t>INDUTOR 220UH AXIAL</t>
  </si>
  <si>
    <t>60168</t>
  </si>
  <si>
    <t>07664</t>
  </si>
  <si>
    <t>INDUTOR 220UH RD</t>
  </si>
  <si>
    <t>00902</t>
  </si>
  <si>
    <t>INDUTOR 3,3UH</t>
  </si>
  <si>
    <t>51773</t>
  </si>
  <si>
    <t>INDUTOR 3,5UH</t>
  </si>
  <si>
    <t>12033</t>
  </si>
  <si>
    <t>INDUTOR 3,9MH AXIAL</t>
  </si>
  <si>
    <t>14779</t>
  </si>
  <si>
    <t>INDUTOR 330MH</t>
  </si>
  <si>
    <t>18155</t>
  </si>
  <si>
    <t>INDUTOR 330UH AXIAL</t>
  </si>
  <si>
    <t>59005</t>
  </si>
  <si>
    <t>00196</t>
  </si>
  <si>
    <t>INDUTOR 33UH AXIAL</t>
  </si>
  <si>
    <t>47524</t>
  </si>
  <si>
    <t>INDUTOR 390UH</t>
  </si>
  <si>
    <t>59007</t>
  </si>
  <si>
    <t>INDUTOR 4,7MH</t>
  </si>
  <si>
    <t>59591</t>
  </si>
  <si>
    <t>INDUTOR 4,7MH AXIAL</t>
  </si>
  <si>
    <t>25904</t>
  </si>
  <si>
    <t>INDUTOR 4,7UH</t>
  </si>
  <si>
    <t>40513</t>
  </si>
  <si>
    <t>INDUTOR 4,7UH AXIAL</t>
  </si>
  <si>
    <t>12732</t>
  </si>
  <si>
    <t>60552</t>
  </si>
  <si>
    <t>00687</t>
  </si>
  <si>
    <t>INDUTOR 470UH</t>
  </si>
  <si>
    <t>33092</t>
  </si>
  <si>
    <t>INDUTOR 470UH AXIAL</t>
  </si>
  <si>
    <t>13756</t>
  </si>
  <si>
    <t>INDUTOR 47UH</t>
  </si>
  <si>
    <t>05484</t>
  </si>
  <si>
    <t>INDUTOR 56UH AXIAL</t>
  </si>
  <si>
    <t>09555</t>
  </si>
  <si>
    <t>INDUTOR 680MH</t>
  </si>
  <si>
    <t>COILCRAFT</t>
  </si>
  <si>
    <t>59008</t>
  </si>
  <si>
    <t>INDUTOR 7G17B-220M-R</t>
  </si>
  <si>
    <t>59009</t>
  </si>
  <si>
    <t>INDUTOR 9548-7G14A-220M</t>
  </si>
  <si>
    <t>55374</t>
  </si>
  <si>
    <t>INDUTOR AXIAL BLD1RN1A1E1A</t>
  </si>
  <si>
    <t>38122</t>
  </si>
  <si>
    <t>INDUTOR STF701-LF-T7</t>
  </si>
  <si>
    <t>Indutor SMD</t>
  </si>
  <si>
    <t>60573</t>
  </si>
  <si>
    <t>BALUN SMD SB0605TL-3333TS</t>
  </si>
  <si>
    <t>53935</t>
  </si>
  <si>
    <t>INDUTOR 0,039UH SMD 0603</t>
  </si>
  <si>
    <t>42033</t>
  </si>
  <si>
    <t>INDUTOR 0,270H SMD</t>
  </si>
  <si>
    <t>48160</t>
  </si>
  <si>
    <t>INDUTOR 0,36UH SMD</t>
  </si>
  <si>
    <t>42032</t>
  </si>
  <si>
    <t>INDUTOR 0,470H SMD</t>
  </si>
  <si>
    <t>58922</t>
  </si>
  <si>
    <t>INDUTOR 0,56UHY SMD</t>
  </si>
  <si>
    <t>35225</t>
  </si>
  <si>
    <t>INDUTOR 1,0UH 2520 SMD</t>
  </si>
  <si>
    <t>35229</t>
  </si>
  <si>
    <t>INDUTOR 1,5MH 5650 SMD</t>
  </si>
  <si>
    <t>56391</t>
  </si>
  <si>
    <t>INDUTOR 100NH 0603 SMD 5%</t>
  </si>
  <si>
    <t>46173</t>
  </si>
  <si>
    <t>INDUTOR 100UH 20% SMD</t>
  </si>
  <si>
    <t>39142</t>
  </si>
  <si>
    <t>INDUTOR 100UH 20% SMD 0,37A</t>
  </si>
  <si>
    <t>60107</t>
  </si>
  <si>
    <t>INDUTOR 100UH SMD</t>
  </si>
  <si>
    <t>60109</t>
  </si>
  <si>
    <t>00728</t>
  </si>
  <si>
    <t>54189</t>
  </si>
  <si>
    <t>INDUTOR 10NH 0402 SMD</t>
  </si>
  <si>
    <t>58740</t>
  </si>
  <si>
    <t>60495</t>
  </si>
  <si>
    <t>INDUTOR 10NH 0603 SMD</t>
  </si>
  <si>
    <t>60494</t>
  </si>
  <si>
    <t>25951</t>
  </si>
  <si>
    <t>INDUTOR 10UH 0805</t>
  </si>
  <si>
    <t>59596</t>
  </si>
  <si>
    <t>INDUTOR 10UH SMD</t>
  </si>
  <si>
    <t>SUNLORD</t>
  </si>
  <si>
    <t>59597</t>
  </si>
  <si>
    <t>TORCH</t>
  </si>
  <si>
    <t>46632</t>
  </si>
  <si>
    <t>50139</t>
  </si>
  <si>
    <t>50140</t>
  </si>
  <si>
    <t>INDUTOR 11,3UH SMD</t>
  </si>
  <si>
    <t>56384</t>
  </si>
  <si>
    <t>INDUTOR 120NH 0603 SMD</t>
  </si>
  <si>
    <t>47537</t>
  </si>
  <si>
    <t>INDUTOR 120NH 650MA 5% 1008</t>
  </si>
  <si>
    <t>50138</t>
  </si>
  <si>
    <t>INDUTOR 150UH 3,01A SMD</t>
  </si>
  <si>
    <t>60525</t>
  </si>
  <si>
    <t>INDUTOR 150UH SMD</t>
  </si>
  <si>
    <t>54188</t>
  </si>
  <si>
    <t>INDUTOR 18NH 0402 SMD</t>
  </si>
  <si>
    <t>37867</t>
  </si>
  <si>
    <t>INDUTOR 18NH 0603 SMD</t>
  </si>
  <si>
    <t>56135</t>
  </si>
  <si>
    <t>60113</t>
  </si>
  <si>
    <t>48418</t>
  </si>
  <si>
    <t>INDUTOR 18UH SMD 1008</t>
  </si>
  <si>
    <t>46138</t>
  </si>
  <si>
    <t>INDUTOR 1K SMD 0603</t>
  </si>
  <si>
    <t>04276</t>
  </si>
  <si>
    <t>INDUTOR 1K8 0603 0,3NH</t>
  </si>
  <si>
    <t>45338</t>
  </si>
  <si>
    <t>INDUTOR 1MH 0603 SMD</t>
  </si>
  <si>
    <t>48189</t>
  </si>
  <si>
    <t>INDUTOR 1R8 SMD</t>
  </si>
  <si>
    <t>59603</t>
  </si>
  <si>
    <t>INDUTOR 1UH</t>
  </si>
  <si>
    <t>TODAISU</t>
  </si>
  <si>
    <t>31608</t>
  </si>
  <si>
    <t>INDUTOR 1UH 0805 SMD</t>
  </si>
  <si>
    <t>48232</t>
  </si>
  <si>
    <t>INDUTOR 1UH 1008 SMD</t>
  </si>
  <si>
    <t>45402</t>
  </si>
  <si>
    <t>INDUTOR 1UH 1206 SMD</t>
  </si>
  <si>
    <t>53932</t>
  </si>
  <si>
    <t>INDUTOR 1UH 400MA 0603</t>
  </si>
  <si>
    <t>56390</t>
  </si>
  <si>
    <t>INDUTOR 2,2NH 0603</t>
  </si>
  <si>
    <t>38844</t>
  </si>
  <si>
    <t>30468</t>
  </si>
  <si>
    <t>INDUTOR 2,2UH 0805</t>
  </si>
  <si>
    <t>53529</t>
  </si>
  <si>
    <t>INDUTOR 2,2UH 0805 10%</t>
  </si>
  <si>
    <t>35224</t>
  </si>
  <si>
    <t>INDUTOR 2,2UH 2520 SMD</t>
  </si>
  <si>
    <t>23129</t>
  </si>
  <si>
    <t>INDUTOR 220R SMD</t>
  </si>
  <si>
    <t>59466</t>
  </si>
  <si>
    <t>INDUTOR 220UH 1812 SMD</t>
  </si>
  <si>
    <t>50092</t>
  </si>
  <si>
    <t>INDUTOR 220UH SMD</t>
  </si>
  <si>
    <t>46453</t>
  </si>
  <si>
    <t>INDUTOR 22NH 0603 5%</t>
  </si>
  <si>
    <t>56367</t>
  </si>
  <si>
    <t>35802</t>
  </si>
  <si>
    <t>INDUTOR 22NH 0805</t>
  </si>
  <si>
    <t>36332</t>
  </si>
  <si>
    <t>INDUTOR 22UH 1008 SMD</t>
  </si>
  <si>
    <t>47500</t>
  </si>
  <si>
    <t>INDUTOR 22UH 1210 SMD</t>
  </si>
  <si>
    <t>38477</t>
  </si>
  <si>
    <t>INDUTOR 22UH SMD</t>
  </si>
  <si>
    <t>COILTRONICS</t>
  </si>
  <si>
    <t>59601</t>
  </si>
  <si>
    <t>59602</t>
  </si>
  <si>
    <t>60108</t>
  </si>
  <si>
    <t>50137</t>
  </si>
  <si>
    <t>59594</t>
  </si>
  <si>
    <t>35391</t>
  </si>
  <si>
    <t>42379</t>
  </si>
  <si>
    <t>INDUTOR 24NH 1.1A SMD 0603</t>
  </si>
  <si>
    <t>47046</t>
  </si>
  <si>
    <t>INDUTOR 270NH 1008 SMD</t>
  </si>
  <si>
    <t>47538</t>
  </si>
  <si>
    <t>INDUTOR 270NH 500MA 5% 1008</t>
  </si>
  <si>
    <t>40648</t>
  </si>
  <si>
    <t>INDUTOR 27NH 0603</t>
  </si>
  <si>
    <t>60112</t>
  </si>
  <si>
    <t>56975</t>
  </si>
  <si>
    <t>INDUTOR 3,3UH 1,1 A SMD</t>
  </si>
  <si>
    <t>HSF</t>
  </si>
  <si>
    <t>60491</t>
  </si>
  <si>
    <t>INDUTOR 3,3UH 1210 SMD</t>
  </si>
  <si>
    <t>59598</t>
  </si>
  <si>
    <t>INDUTOR 3,6UH SMD</t>
  </si>
  <si>
    <t>56385</t>
  </si>
  <si>
    <t>INDUTOR 3,9NH 0603</t>
  </si>
  <si>
    <t>59562</t>
  </si>
  <si>
    <t>INDUTOR 330R 0805</t>
  </si>
  <si>
    <t>45747</t>
  </si>
  <si>
    <t>INDUTOR 330UH 75MA SMD</t>
  </si>
  <si>
    <t>06891</t>
  </si>
  <si>
    <t>INDUTOR 33NH 0603</t>
  </si>
  <si>
    <t>60496</t>
  </si>
  <si>
    <t>INDUTOR 340NH 0805 SMD</t>
  </si>
  <si>
    <t>36380</t>
  </si>
  <si>
    <t>INDUTOR 390NH 0805 LQM21NNR39K10D</t>
  </si>
  <si>
    <t>46725</t>
  </si>
  <si>
    <t>INDUTOR 39NH 0603</t>
  </si>
  <si>
    <t>48226</t>
  </si>
  <si>
    <t>INDUTOR 39UH SMD</t>
  </si>
  <si>
    <t>58748</t>
  </si>
  <si>
    <t>INDUTOR 4,7NH 0402 SMD</t>
  </si>
  <si>
    <t>48547</t>
  </si>
  <si>
    <t>INDUTOR 4,7NH 0603 SMD</t>
  </si>
  <si>
    <t>55147</t>
  </si>
  <si>
    <t>INDUTOR 4,7UH 0402 SMD</t>
  </si>
  <si>
    <t>55696</t>
  </si>
  <si>
    <t>54899</t>
  </si>
  <si>
    <t>INDUTOR 4,7UH 1210 SMD</t>
  </si>
  <si>
    <t>54896</t>
  </si>
  <si>
    <t>48200</t>
  </si>
  <si>
    <t>INDUTOR 4,7UH SMD</t>
  </si>
  <si>
    <t>48348</t>
  </si>
  <si>
    <t>48417</t>
  </si>
  <si>
    <t>47536</t>
  </si>
  <si>
    <t>INDUTOR 4700NH 260MA 5% 1008</t>
  </si>
  <si>
    <t>04705</t>
  </si>
  <si>
    <t>INDUTOR 470MH SMD</t>
  </si>
  <si>
    <t>59477</t>
  </si>
  <si>
    <t>INDUTOR 474NL SMD</t>
  </si>
  <si>
    <t>06888</t>
  </si>
  <si>
    <t>INDUTOR 47NH 0603</t>
  </si>
  <si>
    <t>55207</t>
  </si>
  <si>
    <t>55766</t>
  </si>
  <si>
    <t>INDUTOR 47UH 3.25A SMD</t>
  </si>
  <si>
    <t>59595</t>
  </si>
  <si>
    <t>INDUTOR 47UH SMD</t>
  </si>
  <si>
    <t>48250</t>
  </si>
  <si>
    <t>INDUTOR 4R7 SMD</t>
  </si>
  <si>
    <t>36333</t>
  </si>
  <si>
    <t>INDUTOR 5,6UH 1008 SMD</t>
  </si>
  <si>
    <t>49509</t>
  </si>
  <si>
    <t>INDUTOR 50R SMD 0404</t>
  </si>
  <si>
    <t>50174</t>
  </si>
  <si>
    <t>INDUTOR 56UH SMD</t>
  </si>
  <si>
    <t>50176</t>
  </si>
  <si>
    <t>52407</t>
  </si>
  <si>
    <t>INDUTOR 6,2UH SMD 30%</t>
  </si>
  <si>
    <t>56340</t>
  </si>
  <si>
    <t>INDUTOR 6,8NH 0603 5%</t>
  </si>
  <si>
    <t>32352</t>
  </si>
  <si>
    <t>INDUTOR 6,8NH 0603 5% (MLG1608B6N8D)</t>
  </si>
  <si>
    <t>59465</t>
  </si>
  <si>
    <t>INDUTOR 680UH 1812 SMD</t>
  </si>
  <si>
    <t>59518</t>
  </si>
  <si>
    <t>45408</t>
  </si>
  <si>
    <t>INDUTOR 68UH 1,6A SMD</t>
  </si>
  <si>
    <t>58996</t>
  </si>
  <si>
    <t>INDUTOR 68UH 1008 SMD 5%</t>
  </si>
  <si>
    <t>57718</t>
  </si>
  <si>
    <t>INDUTOR 6K8 0603 SMD</t>
  </si>
  <si>
    <t>56344</t>
  </si>
  <si>
    <t>INDUTOR 8,2NH 0603 5%</t>
  </si>
  <si>
    <t>35235</t>
  </si>
  <si>
    <t>INDUTOR 820NH 2520 SMD</t>
  </si>
  <si>
    <t>35234</t>
  </si>
  <si>
    <t>INDUTOR 82NH 2520 SMD</t>
  </si>
  <si>
    <t>53936</t>
  </si>
  <si>
    <t>INDUTOR 90R SMD</t>
  </si>
  <si>
    <t>01427</t>
  </si>
  <si>
    <t>POT 100K 3590S 5%</t>
  </si>
  <si>
    <t>04394</t>
  </si>
  <si>
    <t>POT 10K 3590S</t>
  </si>
  <si>
    <t>20068</t>
  </si>
  <si>
    <t>POT 200R 3590S</t>
  </si>
  <si>
    <t>22726</t>
  </si>
  <si>
    <t>POT 20K 3590S 5%</t>
  </si>
  <si>
    <t>18822</t>
  </si>
  <si>
    <t>POT 2K 3590S 5%</t>
  </si>
  <si>
    <t>06424</t>
  </si>
  <si>
    <t>POT 500R 3590S 5%</t>
  </si>
  <si>
    <t>24024</t>
  </si>
  <si>
    <t>POT 50K 3590S 5%</t>
  </si>
  <si>
    <t>36833</t>
  </si>
  <si>
    <t>43356</t>
  </si>
  <si>
    <t>Potênciometro Linear</t>
  </si>
  <si>
    <t>60150</t>
  </si>
  <si>
    <t>POT 100K 20MM LIN C/CH</t>
  </si>
  <si>
    <t>60386</t>
  </si>
  <si>
    <t>POT 100K DUPLO LIN S/CH 15MM</t>
  </si>
  <si>
    <t>59046</t>
  </si>
  <si>
    <t>POT 100K HORIZONTAL</t>
  </si>
  <si>
    <t>58948</t>
  </si>
  <si>
    <t>POT 100K LIN</t>
  </si>
  <si>
    <t>SOUNDWELL</t>
  </si>
  <si>
    <t>56011</t>
  </si>
  <si>
    <t>POT 100K LIN DESLIZANTE</t>
  </si>
  <si>
    <t>59047</t>
  </si>
  <si>
    <t>POT 100K VERTICAL LINEAR</t>
  </si>
  <si>
    <t>60147</t>
  </si>
  <si>
    <t>POT 10K 20MM LIN C/CH</t>
  </si>
  <si>
    <t>60415</t>
  </si>
  <si>
    <t>POT 10K LIN 15MM</t>
  </si>
  <si>
    <t>47804</t>
  </si>
  <si>
    <t>POT 220K LIN</t>
  </si>
  <si>
    <t>34484</t>
  </si>
  <si>
    <t>POT 2K LIN S/CH 16MM</t>
  </si>
  <si>
    <t>60149</t>
  </si>
  <si>
    <t>POT 500K 15MM LIN C/CH</t>
  </si>
  <si>
    <t>40134</t>
  </si>
  <si>
    <t>POT 500KB LIN S/CH 15MM</t>
  </si>
  <si>
    <t>60148</t>
  </si>
  <si>
    <t>POT 50K 20MM LIN C/CH</t>
  </si>
  <si>
    <t>60410</t>
  </si>
  <si>
    <t>POT 50K LIN DUPLO 15MM</t>
  </si>
  <si>
    <t>49069</t>
  </si>
  <si>
    <t>POT 50K LIN S/CH 16MM</t>
  </si>
  <si>
    <t>58947</t>
  </si>
  <si>
    <t>POT 50K LIN S/CH DUPLO</t>
  </si>
  <si>
    <t>55486</t>
  </si>
  <si>
    <t>POT 50K LOGARITMO S/CH</t>
  </si>
  <si>
    <t>Potênciometro Logaritmico</t>
  </si>
  <si>
    <t>38837</t>
  </si>
  <si>
    <t>POT 10K 4W</t>
  </si>
  <si>
    <t>59772</t>
  </si>
  <si>
    <t>POT 1K 4W</t>
  </si>
  <si>
    <t>59774</t>
  </si>
  <si>
    <t>POT 200R 4W</t>
  </si>
  <si>
    <t>59773</t>
  </si>
  <si>
    <t>POT 2K 4W</t>
  </si>
  <si>
    <t>03674</t>
  </si>
  <si>
    <t>POT 5K S/CH 16MM</t>
  </si>
  <si>
    <t>Potênciometro Outros</t>
  </si>
  <si>
    <t>Dial e Knob</t>
  </si>
  <si>
    <t>25065</t>
  </si>
  <si>
    <t>DIAL H-46BI</t>
  </si>
  <si>
    <t>59820</t>
  </si>
  <si>
    <t>KNOB P/ POT EXTRAIDO</t>
  </si>
  <si>
    <t>Fusível de Vidro Pequeno 20AG</t>
  </si>
  <si>
    <t>Fusível de Vidro Grande 3AG</t>
  </si>
  <si>
    <t>Rede Resistiva PTH</t>
  </si>
  <si>
    <t>57810</t>
  </si>
  <si>
    <t>REDE 0R47 8PINOS</t>
  </si>
  <si>
    <t>20425</t>
  </si>
  <si>
    <t>REDE 100K 12PINOS</t>
  </si>
  <si>
    <t>20447</t>
  </si>
  <si>
    <t>REDE 100K 4PINOS</t>
  </si>
  <si>
    <t>20479</t>
  </si>
  <si>
    <t>REDE 100K 5PINOS</t>
  </si>
  <si>
    <t>20434</t>
  </si>
  <si>
    <t>REDE 100K 8PINOS</t>
  </si>
  <si>
    <t>60548</t>
  </si>
  <si>
    <t>REDE 10K 10PINOS</t>
  </si>
  <si>
    <t>NETWORK</t>
  </si>
  <si>
    <t>20459</t>
  </si>
  <si>
    <t>REDE 10K 12PINOS</t>
  </si>
  <si>
    <t>20483</t>
  </si>
  <si>
    <t>REDE 10K 14PINOS</t>
  </si>
  <si>
    <t>20458</t>
  </si>
  <si>
    <t>REDE 10K 4PINOS</t>
  </si>
  <si>
    <t>20372</t>
  </si>
  <si>
    <t>REDE 10K 6PINOS</t>
  </si>
  <si>
    <t>05858</t>
  </si>
  <si>
    <t>20392</t>
  </si>
  <si>
    <t>REDE 10K7 9PINOS</t>
  </si>
  <si>
    <t>20429</t>
  </si>
  <si>
    <t>REDE 120R 9PINOS</t>
  </si>
  <si>
    <t>44312</t>
  </si>
  <si>
    <t>REDE 12K 9PINOS</t>
  </si>
  <si>
    <t>20373</t>
  </si>
  <si>
    <t>REDE 150K 6PINOS</t>
  </si>
  <si>
    <t>20409</t>
  </si>
  <si>
    <t>REDE 150K 9PINOS</t>
  </si>
  <si>
    <t>27675</t>
  </si>
  <si>
    <t>REDE 15K 9PINOS</t>
  </si>
  <si>
    <t>20402</t>
  </si>
  <si>
    <t>REDE 18K 10PINOS</t>
  </si>
  <si>
    <t>20408</t>
  </si>
  <si>
    <t>REDE 1K 10PINOS</t>
  </si>
  <si>
    <t>20379</t>
  </si>
  <si>
    <t>REDE 1K 6PINOS</t>
  </si>
  <si>
    <t>20423</t>
  </si>
  <si>
    <t>REDE 1K 8PINOS</t>
  </si>
  <si>
    <t>20550</t>
  </si>
  <si>
    <t>15378</t>
  </si>
  <si>
    <t>REDE 1K 9PINOS</t>
  </si>
  <si>
    <t>49140</t>
  </si>
  <si>
    <t>REDE 1K2 10PINOS</t>
  </si>
  <si>
    <t>20414</t>
  </si>
  <si>
    <t>20439</t>
  </si>
  <si>
    <t>REDE 1K5 14PINOS</t>
  </si>
  <si>
    <t>20450</t>
  </si>
  <si>
    <t>REDE 1K5 7PINOS</t>
  </si>
  <si>
    <t>20395</t>
  </si>
  <si>
    <t>REDE 1K5 8PINOS</t>
  </si>
  <si>
    <t>20475</t>
  </si>
  <si>
    <t>REDE 1K8 6PINOS</t>
  </si>
  <si>
    <t>20507</t>
  </si>
  <si>
    <t>REDE 1K8 9PINOS</t>
  </si>
  <si>
    <t>44313</t>
  </si>
  <si>
    <t>REDE 1M 14PINOS</t>
  </si>
  <si>
    <t>20476</t>
  </si>
  <si>
    <t>REDE 220K 5PINOS</t>
  </si>
  <si>
    <t>20369</t>
  </si>
  <si>
    <t>REDE 220K 8PINOS</t>
  </si>
  <si>
    <t>20440</t>
  </si>
  <si>
    <t>REDE 22K 12PINOS</t>
  </si>
  <si>
    <t>20384</t>
  </si>
  <si>
    <t>REDE 27K 7PINOS</t>
  </si>
  <si>
    <t>24951</t>
  </si>
  <si>
    <t>REDE 27K 9PINOS</t>
  </si>
  <si>
    <t>20438</t>
  </si>
  <si>
    <t>REDE 2K2 10PINOS</t>
  </si>
  <si>
    <t>20506</t>
  </si>
  <si>
    <t>REDE 2K2 7PINOS</t>
  </si>
  <si>
    <t>07705</t>
  </si>
  <si>
    <t>REDE 2K2 9PINOS</t>
  </si>
  <si>
    <t>20421</t>
  </si>
  <si>
    <t>REDE 2K7 8PINOS</t>
  </si>
  <si>
    <t>20443</t>
  </si>
  <si>
    <t>REDE 300R 8PINOS</t>
  </si>
  <si>
    <t>20385</t>
  </si>
  <si>
    <t>REDE 330R 8PINOS</t>
  </si>
  <si>
    <t>20441</t>
  </si>
  <si>
    <t>REDE 33R 12PINOS</t>
  </si>
  <si>
    <t>20400</t>
  </si>
  <si>
    <t>REDE 39K 9PINOS</t>
  </si>
  <si>
    <t>20452</t>
  </si>
  <si>
    <t>REDE 3K3 7PINOS</t>
  </si>
  <si>
    <t>20378</t>
  </si>
  <si>
    <t>REDE 470K 6PINOS</t>
  </si>
  <si>
    <t>20417</t>
  </si>
  <si>
    <t>REDE 470R 7PINOS</t>
  </si>
  <si>
    <t>20442</t>
  </si>
  <si>
    <t>REDE 470R 8PINOS</t>
  </si>
  <si>
    <t>20394</t>
  </si>
  <si>
    <t>REDE 47K 10PINOS</t>
  </si>
  <si>
    <t>20377</t>
  </si>
  <si>
    <t>REDE 47K 6PINOS</t>
  </si>
  <si>
    <t>20435</t>
  </si>
  <si>
    <t>REDE 47K 8PINOS</t>
  </si>
  <si>
    <t>23751</t>
  </si>
  <si>
    <t>REDE 4K7 8PINOS</t>
  </si>
  <si>
    <t>20393</t>
  </si>
  <si>
    <t>REDE 560K 10PINOS</t>
  </si>
  <si>
    <t>20451</t>
  </si>
  <si>
    <t>REDE 560R 7PINOS</t>
  </si>
  <si>
    <t>20484</t>
  </si>
  <si>
    <t>REDE 560R 8PINOS</t>
  </si>
  <si>
    <t>20376</t>
  </si>
  <si>
    <t>REDE 56R 7PINOS</t>
  </si>
  <si>
    <t>20480</t>
  </si>
  <si>
    <t>REDE 5K6 5PINOS</t>
  </si>
  <si>
    <t>20419</t>
  </si>
  <si>
    <t>REDE 5K6 8PINOS</t>
  </si>
  <si>
    <t>20454</t>
  </si>
  <si>
    <t>REDE 68K 4PINOS</t>
  </si>
  <si>
    <t>20415</t>
  </si>
  <si>
    <t>REDE 68K 9PINOS</t>
  </si>
  <si>
    <t>20424</t>
  </si>
  <si>
    <t>REDE 820R 9PINOS</t>
  </si>
  <si>
    <t>Rede Resistiva SMD</t>
  </si>
  <si>
    <t>60510</t>
  </si>
  <si>
    <t>REDE 100K 0603 5% SMD</t>
  </si>
  <si>
    <t>60509</t>
  </si>
  <si>
    <t>60508</t>
  </si>
  <si>
    <t>REDE 150R 0603 5% SMD</t>
  </si>
  <si>
    <t>53226</t>
  </si>
  <si>
    <t>REDE 22R 0402</t>
  </si>
  <si>
    <t>48225</t>
  </si>
  <si>
    <t>REDE 22R SMD</t>
  </si>
  <si>
    <t>59805</t>
  </si>
  <si>
    <t>REDE 39K 8PINOS SMD 0603</t>
  </si>
  <si>
    <t>59807</t>
  </si>
  <si>
    <t>REDE 56R SMD 0603</t>
  </si>
  <si>
    <t>45543</t>
  </si>
  <si>
    <t>REDE AZ1045-04FR7G SMD</t>
  </si>
  <si>
    <t>AMAZING</t>
  </si>
  <si>
    <t>57707</t>
  </si>
  <si>
    <t>RELE 5V 2A</t>
  </si>
  <si>
    <t>FINDER</t>
  </si>
  <si>
    <t>54656</t>
  </si>
  <si>
    <t>43837</t>
  </si>
  <si>
    <t>RELE 5V 2CONTATOS</t>
  </si>
  <si>
    <t>45842</t>
  </si>
  <si>
    <t>RELE 5V 3A</t>
  </si>
  <si>
    <t>38860</t>
  </si>
  <si>
    <t>RELE 5V 851H-1C-V</t>
  </si>
  <si>
    <t>SONG CHUAN</t>
  </si>
  <si>
    <t>04504</t>
  </si>
  <si>
    <t>RELE 5V GSSH-205T</t>
  </si>
  <si>
    <t>GOODSKY</t>
  </si>
  <si>
    <t>25830</t>
  </si>
  <si>
    <t>RELE 5V JXB1RC5V</t>
  </si>
  <si>
    <t>40541</t>
  </si>
  <si>
    <t>RELE 5V MD-5 5VDC</t>
  </si>
  <si>
    <t>SUN HOLD</t>
  </si>
  <si>
    <t>03052</t>
  </si>
  <si>
    <t>RELE 5V MT4C93801</t>
  </si>
  <si>
    <t>AXICOM</t>
  </si>
  <si>
    <t>60091</t>
  </si>
  <si>
    <t>RELE 5V TN2-5V MINI</t>
  </si>
  <si>
    <t>22548</t>
  </si>
  <si>
    <t>RELE 5V TQ2</t>
  </si>
  <si>
    <t>48776</t>
  </si>
  <si>
    <t>RELE 5V V23079-A1011X6.MINI</t>
  </si>
  <si>
    <t>22766</t>
  </si>
  <si>
    <t>21311</t>
  </si>
  <si>
    <t>RELE S1A05</t>
  </si>
  <si>
    <t>HASCO</t>
  </si>
  <si>
    <t>Rele 5V</t>
  </si>
  <si>
    <t>Rele 12V</t>
  </si>
  <si>
    <t>45341</t>
  </si>
  <si>
    <t>RELE 12V 10A</t>
  </si>
  <si>
    <t>SONGLE</t>
  </si>
  <si>
    <t>55865</t>
  </si>
  <si>
    <t>RELE 12V 10A 4PINOS</t>
  </si>
  <si>
    <t>MKB</t>
  </si>
  <si>
    <t>59616</t>
  </si>
  <si>
    <t>RELE 12V 10A 5PINOS</t>
  </si>
  <si>
    <t>A ZETTLER</t>
  </si>
  <si>
    <t>51707</t>
  </si>
  <si>
    <t>21181</t>
  </si>
  <si>
    <t>52832</t>
  </si>
  <si>
    <t>FKE</t>
  </si>
  <si>
    <t>53219</t>
  </si>
  <si>
    <t>57167</t>
  </si>
  <si>
    <t>RELE 12V 12A</t>
  </si>
  <si>
    <t>21386</t>
  </si>
  <si>
    <t>RELE 12V 15A</t>
  </si>
  <si>
    <t>16318</t>
  </si>
  <si>
    <t>RELE 12V 16A</t>
  </si>
  <si>
    <t>45342</t>
  </si>
  <si>
    <t>55863</t>
  </si>
  <si>
    <t>RELE 12V 1A 8PINOS</t>
  </si>
  <si>
    <t>10564</t>
  </si>
  <si>
    <t>RELE 12V 1CONT.AB.30A.V23076-A1001.</t>
  </si>
  <si>
    <t>53165</t>
  </si>
  <si>
    <t>RELE 12V 20A</t>
  </si>
  <si>
    <t>17665</t>
  </si>
  <si>
    <t>POTTER</t>
  </si>
  <si>
    <t>35222</t>
  </si>
  <si>
    <t>RELE 12V 20A ACT512-12</t>
  </si>
  <si>
    <t>35221</t>
  </si>
  <si>
    <t>RELE 12V 20A CP1A-12V</t>
  </si>
  <si>
    <t>46070</t>
  </si>
  <si>
    <t>35223</t>
  </si>
  <si>
    <t>RELE 12V 20A MINE JJ1M</t>
  </si>
  <si>
    <t>40289</t>
  </si>
  <si>
    <t>59619</t>
  </si>
  <si>
    <t>RELE 12V 2A</t>
  </si>
  <si>
    <t>46061</t>
  </si>
  <si>
    <t>45843</t>
  </si>
  <si>
    <t>49154</t>
  </si>
  <si>
    <t>RELE 12V 30A</t>
  </si>
  <si>
    <t>36272</t>
  </si>
  <si>
    <t>RELE 12V 41.61.9.012.0010 16A 8PINOS</t>
  </si>
  <si>
    <t>54767</t>
  </si>
  <si>
    <t>RELE 12V 5A</t>
  </si>
  <si>
    <t>HELISHUN</t>
  </si>
  <si>
    <t>02901</t>
  </si>
  <si>
    <t>RELE 12V 5A V23082-A1005-A402</t>
  </si>
  <si>
    <t>59128</t>
  </si>
  <si>
    <t>RELE 12V 895-1C-S</t>
  </si>
  <si>
    <t>55860</t>
  </si>
  <si>
    <t>RELE 12V 8A 8PINOS</t>
  </si>
  <si>
    <t>14746</t>
  </si>
  <si>
    <t>RELE 12V G2R1112PV-US</t>
  </si>
  <si>
    <t>15300</t>
  </si>
  <si>
    <t>12662</t>
  </si>
  <si>
    <t>RELE 12V G2R-1-E DC12</t>
  </si>
  <si>
    <t>38989</t>
  </si>
  <si>
    <t>RELE 12V G6H-2</t>
  </si>
  <si>
    <t>52268</t>
  </si>
  <si>
    <t>RELE 12V G6K-2P MINI</t>
  </si>
  <si>
    <t>47093</t>
  </si>
  <si>
    <t>RELE 12V G6Y-1</t>
  </si>
  <si>
    <t>27285</t>
  </si>
  <si>
    <t>RELE 12V HJQ 15F SZ</t>
  </si>
  <si>
    <t>TIANBO</t>
  </si>
  <si>
    <t>21908</t>
  </si>
  <si>
    <t>RELE 12V HS212</t>
  </si>
  <si>
    <t>44869</t>
  </si>
  <si>
    <t>RELE 12V J1RC2-12VDC</t>
  </si>
  <si>
    <t>22634</t>
  </si>
  <si>
    <t>RELE 12V MD1NAC2 1NA-1A-5P</t>
  </si>
  <si>
    <t>60610</t>
  </si>
  <si>
    <t>RELE 12V SAM-SS212D</t>
  </si>
  <si>
    <t>59850</t>
  </si>
  <si>
    <t>RELE 12V TNC-2C-1208</t>
  </si>
  <si>
    <t>13789</t>
  </si>
  <si>
    <t>RELE 12V TX2</t>
  </si>
  <si>
    <t>10460</t>
  </si>
  <si>
    <t>RELE 12V V23040-A0002</t>
  </si>
  <si>
    <t>Rele 24V</t>
  </si>
  <si>
    <t>60460</t>
  </si>
  <si>
    <t>RELE 24V</t>
  </si>
  <si>
    <t>49291</t>
  </si>
  <si>
    <t>RELE 24V 10A</t>
  </si>
  <si>
    <t>54760</t>
  </si>
  <si>
    <t>55546</t>
  </si>
  <si>
    <t>20868</t>
  </si>
  <si>
    <t>RELE 24V 12A 1CONTATO</t>
  </si>
  <si>
    <t>VIVA</t>
  </si>
  <si>
    <t>52747</t>
  </si>
  <si>
    <t>RELE 24V 1CONTATO 10A</t>
  </si>
  <si>
    <t>GOLDEN</t>
  </si>
  <si>
    <t>36524</t>
  </si>
  <si>
    <t>RELE 24V 20A MINI</t>
  </si>
  <si>
    <t>40138</t>
  </si>
  <si>
    <t>44710</t>
  </si>
  <si>
    <t>RELE 24V 5A JE-124D</t>
  </si>
  <si>
    <t>06004</t>
  </si>
  <si>
    <t>RELE 24V 793-P-1C-S 001 16A 250V</t>
  </si>
  <si>
    <t>59682</t>
  </si>
  <si>
    <t>RELE 24V 8A</t>
  </si>
  <si>
    <t>24903</t>
  </si>
  <si>
    <t>RELE 24V 8PINOS</t>
  </si>
  <si>
    <t>29677</t>
  </si>
  <si>
    <t>RELE 24V CAR-SS124 RX2-2440</t>
  </si>
  <si>
    <t>60609</t>
  </si>
  <si>
    <t>RELE 24V GJ-S4-124L</t>
  </si>
  <si>
    <t>11052</t>
  </si>
  <si>
    <t>RELE 24V JQC-3F</t>
  </si>
  <si>
    <t>29760</t>
  </si>
  <si>
    <t>RELE 24V T90</t>
  </si>
  <si>
    <t>59849</t>
  </si>
  <si>
    <t>RELE 24V TNC-2C-2408</t>
  </si>
  <si>
    <t>22408</t>
  </si>
  <si>
    <t>RELE 24V V23072-C1061-A208</t>
  </si>
  <si>
    <t>56833</t>
  </si>
  <si>
    <t>RELE HF14FW/012-ZT</t>
  </si>
  <si>
    <t>54884</t>
  </si>
  <si>
    <t>RELE R6J3/24V-5A</t>
  </si>
  <si>
    <t>12657</t>
  </si>
  <si>
    <t>RELE RP440024</t>
  </si>
  <si>
    <t>SCHRACK</t>
  </si>
  <si>
    <t>Rele 48V</t>
  </si>
  <si>
    <t>45989</t>
  </si>
  <si>
    <t>RELE 48V 2A</t>
  </si>
  <si>
    <t>08920</t>
  </si>
  <si>
    <t>RELE 48V AZ820</t>
  </si>
  <si>
    <t>57532</t>
  </si>
  <si>
    <t>RELE 48V G5V2</t>
  </si>
  <si>
    <t>03552</t>
  </si>
  <si>
    <t>RELE 48V RP420048</t>
  </si>
  <si>
    <t>20724</t>
  </si>
  <si>
    <t>RELE 48V RY48WZ-K</t>
  </si>
  <si>
    <t>TAKAMISAWA</t>
  </si>
  <si>
    <t>59036</t>
  </si>
  <si>
    <t>RELE 220V JQX-12F 2Z</t>
  </si>
  <si>
    <t>ASIAON</t>
  </si>
  <si>
    <t>59037</t>
  </si>
  <si>
    <t>CLION</t>
  </si>
  <si>
    <t>59034</t>
  </si>
  <si>
    <t>RELE 220V JQX-38F (HHC71B) 3Z</t>
  </si>
  <si>
    <t>59035</t>
  </si>
  <si>
    <t>RELE 220V JQX-38F 3Z</t>
  </si>
  <si>
    <t>43842</t>
  </si>
  <si>
    <t>RELE 3V 2CONTATOS</t>
  </si>
  <si>
    <t>24495</t>
  </si>
  <si>
    <t>RELE 4,5V EE2 NS1.V33131-Z500 201.SMD</t>
  </si>
  <si>
    <t>20182</t>
  </si>
  <si>
    <t>RELE 4,5V MINE</t>
  </si>
  <si>
    <t>17484</t>
  </si>
  <si>
    <t>RELE 5,5V T</t>
  </si>
  <si>
    <t>49473</t>
  </si>
  <si>
    <t>RELE 6V HJR1-2C L-06V</t>
  </si>
  <si>
    <t>52834</t>
  </si>
  <si>
    <t>RELE 6V HS212</t>
  </si>
  <si>
    <t>11255</t>
  </si>
  <si>
    <t>RELE 9V ST1-L2-DC9V</t>
  </si>
  <si>
    <t>42150</t>
  </si>
  <si>
    <t>RELE AQY282SX SMD</t>
  </si>
  <si>
    <t>17493</t>
  </si>
  <si>
    <t>RELE AS1LC215V 5P</t>
  </si>
  <si>
    <t>23193</t>
  </si>
  <si>
    <t>RELE LH1532AACTR SMD</t>
  </si>
  <si>
    <t>Rele Outros</t>
  </si>
  <si>
    <t>Termistor NTC PTH</t>
  </si>
  <si>
    <t>59617</t>
  </si>
  <si>
    <t>52907</t>
  </si>
  <si>
    <t>TERMISTOR NTC 100K</t>
  </si>
  <si>
    <t>39541</t>
  </si>
  <si>
    <t>TERMISTOR NTC 10K 5MM</t>
  </si>
  <si>
    <t>53317</t>
  </si>
  <si>
    <t>TERMISTOR NTC 10R</t>
  </si>
  <si>
    <t>52912</t>
  </si>
  <si>
    <t>52401</t>
  </si>
  <si>
    <t>52350</t>
  </si>
  <si>
    <t>49055</t>
  </si>
  <si>
    <t>TERMISTOR NTC 10R 11MM</t>
  </si>
  <si>
    <t>55872</t>
  </si>
  <si>
    <t>TERMISTOR NTC 16R 16MM</t>
  </si>
  <si>
    <t>12287</t>
  </si>
  <si>
    <t>TERMISTOR NTC 2,2R</t>
  </si>
  <si>
    <t>60155</t>
  </si>
  <si>
    <t>TERMISTOR NTC 20R 11MM</t>
  </si>
  <si>
    <t>40236</t>
  </si>
  <si>
    <t>TERMISTOR NTC 22K 3MM</t>
  </si>
  <si>
    <t>40235</t>
  </si>
  <si>
    <t>TERMISTOR NTC 22K 5MM</t>
  </si>
  <si>
    <t>39343</t>
  </si>
  <si>
    <t>TERMISTOR NTC 2R5</t>
  </si>
  <si>
    <t>39543</t>
  </si>
  <si>
    <t>TERMISTOR NTC 2R5 9MM</t>
  </si>
  <si>
    <t>28109</t>
  </si>
  <si>
    <t>TERMISTOR NTC 470R 5MM</t>
  </si>
  <si>
    <t>41313</t>
  </si>
  <si>
    <t>TERMISTOR NTC 50R 10MM</t>
  </si>
  <si>
    <t>60154</t>
  </si>
  <si>
    <t>TERMISTOR NTC 50R 11MM</t>
  </si>
  <si>
    <t>48400</t>
  </si>
  <si>
    <t>TERMISTOR NTC 50R 3MM</t>
  </si>
  <si>
    <t>41285</t>
  </si>
  <si>
    <t>TERMISTOR NTC 50R 9MM</t>
  </si>
  <si>
    <t>22096</t>
  </si>
  <si>
    <t>TERMISTOR NTC 5R</t>
  </si>
  <si>
    <t>19052</t>
  </si>
  <si>
    <t>TERMISTOR NTC 5R 10MM</t>
  </si>
  <si>
    <t>39542</t>
  </si>
  <si>
    <t>TERMISTOR NTC 5R 11MM</t>
  </si>
  <si>
    <t>56276</t>
  </si>
  <si>
    <t>TERMISTOR NTC 5R 18MM</t>
  </si>
  <si>
    <t>CERAUTO</t>
  </si>
  <si>
    <t>59703</t>
  </si>
  <si>
    <t>TERMISTOR NTC 5R 5MM</t>
  </si>
  <si>
    <t>60303</t>
  </si>
  <si>
    <t>TERMISTOR NTC 5R 7MM</t>
  </si>
  <si>
    <t>50052</t>
  </si>
  <si>
    <t>TERMISTOR NTC 5R 9MM</t>
  </si>
  <si>
    <t>38948</t>
  </si>
  <si>
    <t>KENDU</t>
  </si>
  <si>
    <t>43805</t>
  </si>
  <si>
    <t>18395</t>
  </si>
  <si>
    <t>TERMISTOR NTC 6K8</t>
  </si>
  <si>
    <t>43759</t>
  </si>
  <si>
    <t>40635</t>
  </si>
  <si>
    <t>TERMISTOR NTC 7R 14MM</t>
  </si>
  <si>
    <t>53926</t>
  </si>
  <si>
    <t>TERMISTOR NTC 10K 0603</t>
  </si>
  <si>
    <t>Termistor NTC SMD</t>
  </si>
  <si>
    <t>Termistor PTC PTH</t>
  </si>
  <si>
    <t>60266</t>
  </si>
  <si>
    <t>TERMISTOR 60R050X</t>
  </si>
  <si>
    <t>47786</t>
  </si>
  <si>
    <t>TERMISTOR B59204-B1120-B</t>
  </si>
  <si>
    <t>41188</t>
  </si>
  <si>
    <t>TERMISTOR FHT050-30F</t>
  </si>
  <si>
    <t>FUZETEC</t>
  </si>
  <si>
    <t>41190</t>
  </si>
  <si>
    <t>TERMISTOR FRX040-60F</t>
  </si>
  <si>
    <t>41193</t>
  </si>
  <si>
    <t>49359</t>
  </si>
  <si>
    <t>TERMISTOR FRX050-60F</t>
  </si>
  <si>
    <t>07369</t>
  </si>
  <si>
    <t>TERMISTOR LB080U</t>
  </si>
  <si>
    <t>12806</t>
  </si>
  <si>
    <t>TERMISTOR LBV150</t>
  </si>
  <si>
    <t>60503</t>
  </si>
  <si>
    <t>TERMISTOR LP16-300F</t>
  </si>
  <si>
    <t>59776</t>
  </si>
  <si>
    <t>TERMISTOR LP60-017</t>
  </si>
  <si>
    <t>18401</t>
  </si>
  <si>
    <t>TERMISTOR LP60-030</t>
  </si>
  <si>
    <t>04633</t>
  </si>
  <si>
    <t>TERMISTOR LP60-090</t>
  </si>
  <si>
    <t>16304</t>
  </si>
  <si>
    <t>TERMISTOR PTC 100R</t>
  </si>
  <si>
    <t>53957</t>
  </si>
  <si>
    <t>TERMISTOR PTC 130R</t>
  </si>
  <si>
    <t>48308</t>
  </si>
  <si>
    <t>TERMISTOR PTC 150R</t>
  </si>
  <si>
    <t>60502</t>
  </si>
  <si>
    <t>TERMISTOR PTC 16R300GU</t>
  </si>
  <si>
    <t>59067</t>
  </si>
  <si>
    <t>TERMISTOR PTC 16V14A</t>
  </si>
  <si>
    <t>14348</t>
  </si>
  <si>
    <t>TERMISTOR PTC 1981-B 120-A151</t>
  </si>
  <si>
    <t>18966</t>
  </si>
  <si>
    <t>TERMISTOR PTC 20R 1A 125G</t>
  </si>
  <si>
    <t>47782</t>
  </si>
  <si>
    <t>TERMISTOR PTC 30R</t>
  </si>
  <si>
    <t>47927</t>
  </si>
  <si>
    <t>TERMISTOR PTC 33R</t>
  </si>
  <si>
    <t>THERMOMETRICS</t>
  </si>
  <si>
    <t>23234</t>
  </si>
  <si>
    <t>TERMISTOR PTC 970A.80 A 51.</t>
  </si>
  <si>
    <t>20199</t>
  </si>
  <si>
    <t>TERMISTOR PTC 9R 10MM</t>
  </si>
  <si>
    <t>40782</t>
  </si>
  <si>
    <t>TERMISTOR PTC B1084-A 120-K151 6,4X1,5</t>
  </si>
  <si>
    <t>38541</t>
  </si>
  <si>
    <t>TERMISTOR PTC FRU900-30F</t>
  </si>
  <si>
    <t>08201</t>
  </si>
  <si>
    <t>TERMISTOR PTC RUEF500</t>
  </si>
  <si>
    <t>23807</t>
  </si>
  <si>
    <t>TERMISTOR PTCR 140HM</t>
  </si>
  <si>
    <t>04634</t>
  </si>
  <si>
    <t>TERMISTOR RXE025-2</t>
  </si>
  <si>
    <t>12400</t>
  </si>
  <si>
    <t>TERMISTOR RXEF030</t>
  </si>
  <si>
    <t>47523</t>
  </si>
  <si>
    <t>TERMISTOR RXEF050</t>
  </si>
  <si>
    <t>41101</t>
  </si>
  <si>
    <t>TERMISTOR RXEF050-AP</t>
  </si>
  <si>
    <t>40125</t>
  </si>
  <si>
    <t>TERMISTOR RXEF065</t>
  </si>
  <si>
    <t>40124</t>
  </si>
  <si>
    <t>TERMISTOR RXEF075</t>
  </si>
  <si>
    <t>25902</t>
  </si>
  <si>
    <t>TERMISTOR TR250-120T-B-0.5</t>
  </si>
  <si>
    <t>RAYCHEM</t>
  </si>
  <si>
    <t>25905</t>
  </si>
  <si>
    <t>TERMISTOR TR250-120T-R1-B-05</t>
  </si>
  <si>
    <t>12981</t>
  </si>
  <si>
    <t>TERMISTOR TR250-120X</t>
  </si>
  <si>
    <t>12985</t>
  </si>
  <si>
    <t>TERMISTOR TR250-145X</t>
  </si>
  <si>
    <t>45727</t>
  </si>
  <si>
    <t>TERMISTOR TRF250-120</t>
  </si>
  <si>
    <t>55898</t>
  </si>
  <si>
    <t>FUSIVEL 1,85A REARMAVEL</t>
  </si>
  <si>
    <t>45914</t>
  </si>
  <si>
    <t>TERMISTOR 120MA 48V SMD 1206</t>
  </si>
  <si>
    <t>49636</t>
  </si>
  <si>
    <t>TERMISTOR 5A 60V SMD</t>
  </si>
  <si>
    <t>10425</t>
  </si>
  <si>
    <t>TERMISTOR MINI SMDC075-2 SMD</t>
  </si>
  <si>
    <t>53153</t>
  </si>
  <si>
    <t>TERMISTOR PTC 0,75A SMD 1812</t>
  </si>
  <si>
    <t>BEL</t>
  </si>
  <si>
    <t>60784</t>
  </si>
  <si>
    <t>TERMISTOR PTC 1,5A 1206 SMD</t>
  </si>
  <si>
    <t>19002</t>
  </si>
  <si>
    <t>TERMISTOR PTC 1,6A 16OHMS SMD</t>
  </si>
  <si>
    <t>49597</t>
  </si>
  <si>
    <t>TERMISTOR PTC 15V 2,5A SMD</t>
  </si>
  <si>
    <t>19700</t>
  </si>
  <si>
    <t>TERMISTOR PTC 303D SMD</t>
  </si>
  <si>
    <t>05412</t>
  </si>
  <si>
    <t>TERMISTOR PTC 303HT SMD</t>
  </si>
  <si>
    <t>SEMITEC</t>
  </si>
  <si>
    <t>16850</t>
  </si>
  <si>
    <t>TERMISTOR PTC 303LTR SMD</t>
  </si>
  <si>
    <t>49614</t>
  </si>
  <si>
    <t>TERMISTOR PTC 5A 60V SMD</t>
  </si>
  <si>
    <t>15128</t>
  </si>
  <si>
    <t>TERMISTOR RXE075-2 SMD</t>
  </si>
  <si>
    <t>27513</t>
  </si>
  <si>
    <t>TERMISTOR SMD050-2 SMD</t>
  </si>
  <si>
    <t>26883</t>
  </si>
  <si>
    <t>TERMISTOR SMD150-02 SMD</t>
  </si>
  <si>
    <t>45541</t>
  </si>
  <si>
    <t>TERMISTOR SMD1812P160TF/8 SMD</t>
  </si>
  <si>
    <t>PTTC</t>
  </si>
  <si>
    <t>45540</t>
  </si>
  <si>
    <t>TERMISTOR SMD1812P350SLR-G SMD</t>
  </si>
  <si>
    <t>47118</t>
  </si>
  <si>
    <t>TERMISTOR TSV250-130-2 SMD</t>
  </si>
  <si>
    <t>Termistor PTC SMD</t>
  </si>
  <si>
    <t>03283</t>
  </si>
  <si>
    <t>TRIMP 100K 3006P</t>
  </si>
  <si>
    <t>24043</t>
  </si>
  <si>
    <t>TRIMP 100R 3006P</t>
  </si>
  <si>
    <t>DATAEX</t>
  </si>
  <si>
    <t>03286</t>
  </si>
  <si>
    <t>46308</t>
  </si>
  <si>
    <t>NEOPAC</t>
  </si>
  <si>
    <t>16745</t>
  </si>
  <si>
    <t>TRIMMER</t>
  </si>
  <si>
    <t>03279</t>
  </si>
  <si>
    <t>TRIMP 10K 3006P</t>
  </si>
  <si>
    <t>60372</t>
  </si>
  <si>
    <t>TRIMP 1M 3006P</t>
  </si>
  <si>
    <t>20709</t>
  </si>
  <si>
    <t>60376</t>
  </si>
  <si>
    <t>TRIMP 200K 3006P</t>
  </si>
  <si>
    <t>09997</t>
  </si>
  <si>
    <t>45703</t>
  </si>
  <si>
    <t>20708</t>
  </si>
  <si>
    <t>TRIMP 200R 3006P</t>
  </si>
  <si>
    <t>19995</t>
  </si>
  <si>
    <t>04679</t>
  </si>
  <si>
    <t>TRIMP 2K 3006P</t>
  </si>
  <si>
    <t>01210</t>
  </si>
  <si>
    <t>TRIMP 500K 3006P</t>
  </si>
  <si>
    <t>04678</t>
  </si>
  <si>
    <t>TRIMP 500R 3006P</t>
  </si>
  <si>
    <t>09999</t>
  </si>
  <si>
    <t>TRIMP 50K 3006P</t>
  </si>
  <si>
    <t>Trimpot 3006</t>
  </si>
  <si>
    <t>40188</t>
  </si>
  <si>
    <t>TRIMP 100K 3296W</t>
  </si>
  <si>
    <t>40187</t>
  </si>
  <si>
    <t>45432</t>
  </si>
  <si>
    <t>TRIMP 100R 3296X</t>
  </si>
  <si>
    <t>22257</t>
  </si>
  <si>
    <t>TRIMP 100R 3296Y</t>
  </si>
  <si>
    <t>12580</t>
  </si>
  <si>
    <t>TRIMP 10K 3296X</t>
  </si>
  <si>
    <t>56572</t>
  </si>
  <si>
    <t>TRIMP 1K 3269W</t>
  </si>
  <si>
    <t>12501</t>
  </si>
  <si>
    <t>TRIMP 1K 3296W</t>
  </si>
  <si>
    <t>24045</t>
  </si>
  <si>
    <t>TRIMP 1K 3296Z</t>
  </si>
  <si>
    <t>06832</t>
  </si>
  <si>
    <t>TRIMP 1M 3296W</t>
  </si>
  <si>
    <t>45429</t>
  </si>
  <si>
    <t>27404</t>
  </si>
  <si>
    <t>TRIMP 200K 3296W</t>
  </si>
  <si>
    <t>11197</t>
  </si>
  <si>
    <t>TRIMP 200K 3296X</t>
  </si>
  <si>
    <t>11546</t>
  </si>
  <si>
    <t>TRIMP 200R 3296W</t>
  </si>
  <si>
    <t>27978</t>
  </si>
  <si>
    <t>52380</t>
  </si>
  <si>
    <t>46309</t>
  </si>
  <si>
    <t>TRIMP 200R 3296X</t>
  </si>
  <si>
    <t>18411</t>
  </si>
  <si>
    <t>TRIMP 20K 3296W</t>
  </si>
  <si>
    <t>45431</t>
  </si>
  <si>
    <t>TRIMP 500K 3296W</t>
  </si>
  <si>
    <t>ELECTRON</t>
  </si>
  <si>
    <t>45435</t>
  </si>
  <si>
    <t>ES</t>
  </si>
  <si>
    <t>09517</t>
  </si>
  <si>
    <t>45433</t>
  </si>
  <si>
    <t>49783</t>
  </si>
  <si>
    <t>45427</t>
  </si>
  <si>
    <t>TRIMP 500K 3296X</t>
  </si>
  <si>
    <t>46297</t>
  </si>
  <si>
    <t>TRIMP 500R 3296X</t>
  </si>
  <si>
    <t>45434</t>
  </si>
  <si>
    <t>TRIMP 50K 3296P</t>
  </si>
  <si>
    <t>11023</t>
  </si>
  <si>
    <t>TRIMP 50K 3296X</t>
  </si>
  <si>
    <t>45436</t>
  </si>
  <si>
    <t>TRIMP 50R 3296X</t>
  </si>
  <si>
    <t>Trimpot 3296</t>
  </si>
  <si>
    <t>Trimpot 3386</t>
  </si>
  <si>
    <t>11286</t>
  </si>
  <si>
    <t>TRIMP 100K 3386H</t>
  </si>
  <si>
    <t>57244</t>
  </si>
  <si>
    <t>TRIMP 100R 3386F</t>
  </si>
  <si>
    <t>02983</t>
  </si>
  <si>
    <t>39687</t>
  </si>
  <si>
    <t>57243</t>
  </si>
  <si>
    <t>60033</t>
  </si>
  <si>
    <t>26062</t>
  </si>
  <si>
    <t>TRIMP 10K 3386F</t>
  </si>
  <si>
    <t>46689</t>
  </si>
  <si>
    <t>TRIMP 10K 3386P</t>
  </si>
  <si>
    <t>45711</t>
  </si>
  <si>
    <t>TRIMP 10R 3386F</t>
  </si>
  <si>
    <t>30476</t>
  </si>
  <si>
    <t>TRIMP 1K 3386H</t>
  </si>
  <si>
    <t>20283</t>
  </si>
  <si>
    <t>TRIMP 1K 3386W</t>
  </si>
  <si>
    <t>43657</t>
  </si>
  <si>
    <t>TRIMP 200R 3386F</t>
  </si>
  <si>
    <t>00496</t>
  </si>
  <si>
    <t>39686</t>
  </si>
  <si>
    <t>TRIMP 200R 3386H</t>
  </si>
  <si>
    <t>51756</t>
  </si>
  <si>
    <t>TRIMP 20K 3386W</t>
  </si>
  <si>
    <t>45733</t>
  </si>
  <si>
    <t>TRIMP 20R 3386H</t>
  </si>
  <si>
    <t>03719</t>
  </si>
  <si>
    <t>TRIMP 22K 3386H1</t>
  </si>
  <si>
    <t>20715</t>
  </si>
  <si>
    <t>TRIMP 2K 3386C</t>
  </si>
  <si>
    <t>60388</t>
  </si>
  <si>
    <t>TRIMP 2K 3386F</t>
  </si>
  <si>
    <t>40584</t>
  </si>
  <si>
    <t>TRIMP 2K 3386H</t>
  </si>
  <si>
    <t>40279</t>
  </si>
  <si>
    <t>46306</t>
  </si>
  <si>
    <t>TRIMP 2K 3386P</t>
  </si>
  <si>
    <t>44863</t>
  </si>
  <si>
    <t>TRIMP 500K 3386F</t>
  </si>
  <si>
    <t>11903</t>
  </si>
  <si>
    <t>46807</t>
  </si>
  <si>
    <t>15265</t>
  </si>
  <si>
    <t>TRIMP 500R 3386F</t>
  </si>
  <si>
    <t>45705</t>
  </si>
  <si>
    <t>TRIMP 50K 3386H</t>
  </si>
  <si>
    <t>46108</t>
  </si>
  <si>
    <t>TRIMP 50K 3386P</t>
  </si>
  <si>
    <t>46296</t>
  </si>
  <si>
    <t>TRIMP 50R 3386H</t>
  </si>
  <si>
    <t>32619</t>
  </si>
  <si>
    <t>TRIMP 5K 3386F</t>
  </si>
  <si>
    <t>09316</t>
  </si>
  <si>
    <t>TRIMP 100K HORIZ.10MM</t>
  </si>
  <si>
    <t>04683</t>
  </si>
  <si>
    <t>TRIMP 100K HORIZ.B3329H</t>
  </si>
  <si>
    <t>29014</t>
  </si>
  <si>
    <t>TRIMP 10K 10MM HORIZONTAL</t>
  </si>
  <si>
    <t>ACP</t>
  </si>
  <si>
    <t>00207</t>
  </si>
  <si>
    <t>TRIMP 10K HORIZ.</t>
  </si>
  <si>
    <t>18215</t>
  </si>
  <si>
    <t>TRIMP 10K HORIZ. 10MM</t>
  </si>
  <si>
    <t>60044</t>
  </si>
  <si>
    <t>TRIMP 10K HORIZ. 10MM MINI</t>
  </si>
  <si>
    <t>43576</t>
  </si>
  <si>
    <t>TRIMP 10K HORIZONTAL</t>
  </si>
  <si>
    <t>07267</t>
  </si>
  <si>
    <t>TRIMP 1K HORIZ 10MM</t>
  </si>
  <si>
    <t>43560</t>
  </si>
  <si>
    <t>TRIMP 1K HORIZONTAL</t>
  </si>
  <si>
    <t>49254</t>
  </si>
  <si>
    <t>TRIMP 1M HORIZONTAL</t>
  </si>
  <si>
    <t>55660</t>
  </si>
  <si>
    <t>TRIMP 20K HORIZONTAL</t>
  </si>
  <si>
    <t>49513</t>
  </si>
  <si>
    <t>TRIMP 220R HORIZ 10MM</t>
  </si>
  <si>
    <t>60043</t>
  </si>
  <si>
    <t>TRIMP 2K2 HORIZ. 10MM MINI</t>
  </si>
  <si>
    <t>60042</t>
  </si>
  <si>
    <t>TRIMP 470K HORIZ 10MM MINI</t>
  </si>
  <si>
    <t>53379</t>
  </si>
  <si>
    <t>TRIMP 470R HORIZ 10MM</t>
  </si>
  <si>
    <t>27408</t>
  </si>
  <si>
    <t>TRIMP 470R HORIZ.6MM</t>
  </si>
  <si>
    <t>55390</t>
  </si>
  <si>
    <t>TRIMP 47K A 2020 CA14N V15</t>
  </si>
  <si>
    <t>60041</t>
  </si>
  <si>
    <t>TRIMP 47K HORIZ 10MM MINI</t>
  </si>
  <si>
    <t>54739</t>
  </si>
  <si>
    <t>TRIMP 47K HORIZ.</t>
  </si>
  <si>
    <t>07251</t>
  </si>
  <si>
    <t>TRIMP 4K7 HORIZ.10MM MINI</t>
  </si>
  <si>
    <t>60040</t>
  </si>
  <si>
    <t>14699</t>
  </si>
  <si>
    <t>TRIMP 500K HORIZ. 6MM</t>
  </si>
  <si>
    <t>60049</t>
  </si>
  <si>
    <t>TRIMP 50K HORIZ.10MM MINI</t>
  </si>
  <si>
    <t>Trimpot Horizontal</t>
  </si>
  <si>
    <t>Trimpot Vertical</t>
  </si>
  <si>
    <t>55662</t>
  </si>
  <si>
    <t>TRIMP 100K VERTICAL</t>
  </si>
  <si>
    <t>45387</t>
  </si>
  <si>
    <t>TRIMP 10K MINI VERTICAL</t>
  </si>
  <si>
    <t>ECE</t>
  </si>
  <si>
    <t>54756</t>
  </si>
  <si>
    <t>TRIMP 10K VERTICAL</t>
  </si>
  <si>
    <t>55127</t>
  </si>
  <si>
    <t>TRIMP 10K VERTICAL 10MM</t>
  </si>
  <si>
    <t>59192</t>
  </si>
  <si>
    <t>TRIMP 1K VERT</t>
  </si>
  <si>
    <t>PIHER</t>
  </si>
  <si>
    <t>36381</t>
  </si>
  <si>
    <t>TRIMP 1K VERT 10MM AZUL</t>
  </si>
  <si>
    <t>56155</t>
  </si>
  <si>
    <t>TRIMP 1M VERTICAL</t>
  </si>
  <si>
    <t>45210</t>
  </si>
  <si>
    <t>TRIMP 1M5 VERTICAL</t>
  </si>
  <si>
    <t>54761</t>
  </si>
  <si>
    <t>TRIMP 220K VERTICAL</t>
  </si>
  <si>
    <t>54771</t>
  </si>
  <si>
    <t>TRIMP 22K MINI VERTICAL</t>
  </si>
  <si>
    <t>40147</t>
  </si>
  <si>
    <t>TRIMP 2M2 VERTICAL</t>
  </si>
  <si>
    <t>08234</t>
  </si>
  <si>
    <t>TRIMP 470K VERTICAL C/BOTAO</t>
  </si>
  <si>
    <t>39655</t>
  </si>
  <si>
    <t>TRIMP 47K ARAGONESA 10MM VERTICAL SEXT. SNAP-IN</t>
  </si>
  <si>
    <t>16228</t>
  </si>
  <si>
    <t>TRIMP 10K 3224G SMD</t>
  </si>
  <si>
    <t>60087</t>
  </si>
  <si>
    <t>TRIMP 10K 3361S SMD</t>
  </si>
  <si>
    <t>60086</t>
  </si>
  <si>
    <t>TRIMP 20K 3361S SMD</t>
  </si>
  <si>
    <t>Trimpot SMD</t>
  </si>
  <si>
    <t>43875</t>
  </si>
  <si>
    <t>TRIMP 100K 3329H</t>
  </si>
  <si>
    <t>15267</t>
  </si>
  <si>
    <t>TRIMP 100K 72PR</t>
  </si>
  <si>
    <t>BECKMAN</t>
  </si>
  <si>
    <t>20248</t>
  </si>
  <si>
    <t>TRIMP 10K 3362X</t>
  </si>
  <si>
    <t>45720</t>
  </si>
  <si>
    <t>TRIMP 1K 3306W</t>
  </si>
  <si>
    <t>45426</t>
  </si>
  <si>
    <t>TRIMP 200K 3266W</t>
  </si>
  <si>
    <t>45704</t>
  </si>
  <si>
    <t>TRIMP 200K 3362P</t>
  </si>
  <si>
    <t>Trimpot Outros</t>
  </si>
  <si>
    <t>57909</t>
  </si>
  <si>
    <t>VALVULA 12BH7 INDIVIDUAL</t>
  </si>
  <si>
    <t>HARMONIX</t>
  </si>
  <si>
    <t>57921</t>
  </si>
  <si>
    <t>VALVULA 2A3 GOLD INDIVIDUAL</t>
  </si>
  <si>
    <t>57922</t>
  </si>
  <si>
    <t>VALVULA 300B GOLD INDIVIDUAL</t>
  </si>
  <si>
    <t>57944</t>
  </si>
  <si>
    <t>VALVULA 300B INDIVIDUAL</t>
  </si>
  <si>
    <t>57925</t>
  </si>
  <si>
    <t>VALVULA 300B QUARTETO</t>
  </si>
  <si>
    <t>57971</t>
  </si>
  <si>
    <t>VALVULA 5AR4 INDIVIDUAL</t>
  </si>
  <si>
    <t>SOVTEK</t>
  </si>
  <si>
    <t>57908</t>
  </si>
  <si>
    <t>TUNG-SOL</t>
  </si>
  <si>
    <t>57905</t>
  </si>
  <si>
    <t>VALVULA 5U4GB INDIVIDUAL</t>
  </si>
  <si>
    <t>JJ ELETRONIC</t>
  </si>
  <si>
    <t>57916</t>
  </si>
  <si>
    <t>VALVULA 6550 INDIVIDUAL</t>
  </si>
  <si>
    <t>ELECTRON TUBE</t>
  </si>
  <si>
    <t>57964</t>
  </si>
  <si>
    <t>57947</t>
  </si>
  <si>
    <t>57915</t>
  </si>
  <si>
    <t>VALVULA 6550 PAR</t>
  </si>
  <si>
    <t>57963</t>
  </si>
  <si>
    <t>57946</t>
  </si>
  <si>
    <t>57914</t>
  </si>
  <si>
    <t>VALVULA 6550 QUARTETO</t>
  </si>
  <si>
    <t>57924</t>
  </si>
  <si>
    <t>57942</t>
  </si>
  <si>
    <t>57939</t>
  </si>
  <si>
    <t>VALVULA 6A3 INDIVIDUAL</t>
  </si>
  <si>
    <t>57933</t>
  </si>
  <si>
    <t>VALVULA 6AQ5 INDIVIDUAL</t>
  </si>
  <si>
    <t>57941</t>
  </si>
  <si>
    <t>VALVULA 6AS7G INDIVIDUAL</t>
  </si>
  <si>
    <t>57989</t>
  </si>
  <si>
    <t>VALVULA 6AW8</t>
  </si>
  <si>
    <t>57934</t>
  </si>
  <si>
    <t>VALVULA 6BA6 INDIVIDUAL</t>
  </si>
  <si>
    <t>PRO COMM</t>
  </si>
  <si>
    <t>57987</t>
  </si>
  <si>
    <t>VALVULA 6C33C-B</t>
  </si>
  <si>
    <t>57990</t>
  </si>
  <si>
    <t>VALVULA 6CB6A</t>
  </si>
  <si>
    <t>57950</t>
  </si>
  <si>
    <t>VALVULA 6EA4 INDIVIDUAL</t>
  </si>
  <si>
    <t>57920</t>
  </si>
  <si>
    <t>VALVULA 6V6GT INDIVIDUAL</t>
  </si>
  <si>
    <t>57969</t>
  </si>
  <si>
    <t>57962</t>
  </si>
  <si>
    <t>MULLARD</t>
  </si>
  <si>
    <t>57919</t>
  </si>
  <si>
    <t>VALVULA 6V6GT PAR</t>
  </si>
  <si>
    <t>GOLD LION</t>
  </si>
  <si>
    <t>57968</t>
  </si>
  <si>
    <t>57917</t>
  </si>
  <si>
    <t>VALVULA 6V6GT QUARTETO</t>
  </si>
  <si>
    <t>57918</t>
  </si>
  <si>
    <t>57961</t>
  </si>
  <si>
    <t>57927</t>
  </si>
  <si>
    <t>VALVULA 6V6S PAR</t>
  </si>
  <si>
    <t>57926</t>
  </si>
  <si>
    <t>VALVULA 6V6S QUARTETO</t>
  </si>
  <si>
    <t>57991</t>
  </si>
  <si>
    <t>VALVULA 7199 SOVTEK</t>
  </si>
  <si>
    <t>57974</t>
  </si>
  <si>
    <t>VALVULA EF86 INDIVIDUAL</t>
  </si>
  <si>
    <t>57907</t>
  </si>
  <si>
    <t>VALVULA EM71 PAR</t>
  </si>
  <si>
    <t>LORENZ</t>
  </si>
  <si>
    <t>57932</t>
  </si>
  <si>
    <t>VALVULA GZ34 INDIVIDUAL</t>
  </si>
  <si>
    <t>57994</t>
  </si>
  <si>
    <t>57951</t>
  </si>
  <si>
    <t>VALVULA KT77 INDIVIDUAL</t>
  </si>
  <si>
    <t>57967</t>
  </si>
  <si>
    <t>VALVULA KT88 INDIVIDUAL</t>
  </si>
  <si>
    <t>57949</t>
  </si>
  <si>
    <t>57901</t>
  </si>
  <si>
    <t>57903</t>
  </si>
  <si>
    <t>SVETLANA</t>
  </si>
  <si>
    <t>57965</t>
  </si>
  <si>
    <t>VALVULA KT88 PAR</t>
  </si>
  <si>
    <t>57948</t>
  </si>
  <si>
    <t>57935</t>
  </si>
  <si>
    <t>57902</t>
  </si>
  <si>
    <t>57966</t>
  </si>
  <si>
    <t>VALVULA KT88 QUARTETO</t>
  </si>
  <si>
    <t>57904</t>
  </si>
  <si>
    <t>57992</t>
  </si>
  <si>
    <t>VALVULA KT90EH INDIVIDUAL</t>
  </si>
  <si>
    <t>57993</t>
  </si>
  <si>
    <t>VALVULA KT90EH PAR</t>
  </si>
  <si>
    <t>57931</t>
  </si>
  <si>
    <t>VALVULA SV6550C INDIVIDUAL</t>
  </si>
  <si>
    <t>57929</t>
  </si>
  <si>
    <t>VALVULA SV6550C PAR</t>
  </si>
  <si>
    <t>57930</t>
  </si>
  <si>
    <t>VALVULA SV6550C QUARTETO</t>
  </si>
  <si>
    <t>Válvula</t>
  </si>
  <si>
    <t>Varistor 5mm (5D/5K)</t>
  </si>
  <si>
    <t>09965</t>
  </si>
  <si>
    <t>VARISTOR 05K130V</t>
  </si>
  <si>
    <t>18863</t>
  </si>
  <si>
    <t>VARISTOR 05K14V 5D220K</t>
  </si>
  <si>
    <t>20707</t>
  </si>
  <si>
    <t>VARISTOR 05K150V</t>
  </si>
  <si>
    <t>22480</t>
  </si>
  <si>
    <t>VARISTOR 05K17V</t>
  </si>
  <si>
    <t>00984</t>
  </si>
  <si>
    <t>04316</t>
  </si>
  <si>
    <t>VARISTOR 05K30V</t>
  </si>
  <si>
    <t>52851</t>
  </si>
  <si>
    <t>VARISTOR 05K75V</t>
  </si>
  <si>
    <t>57529</t>
  </si>
  <si>
    <t>VARISTOR 05K95V</t>
  </si>
  <si>
    <t>JOYIN</t>
  </si>
  <si>
    <t>15539</t>
  </si>
  <si>
    <t>VTR</t>
  </si>
  <si>
    <t>Varistor 7mm (7D/7K)</t>
  </si>
  <si>
    <t>02702</t>
  </si>
  <si>
    <t>VARISTOR 07K130V</t>
  </si>
  <si>
    <t>52849</t>
  </si>
  <si>
    <t>52853</t>
  </si>
  <si>
    <t>24365</t>
  </si>
  <si>
    <t>VARISTOR 07K14V</t>
  </si>
  <si>
    <t>57522</t>
  </si>
  <si>
    <t>57197</t>
  </si>
  <si>
    <t>VARISTOR 07K150V</t>
  </si>
  <si>
    <t>09963</t>
  </si>
  <si>
    <t>15975</t>
  </si>
  <si>
    <t>VARISTOR 07K150V . 7N241K.</t>
  </si>
  <si>
    <t>19349</t>
  </si>
  <si>
    <t>VARISTOR 07K175V</t>
  </si>
  <si>
    <t>07354</t>
  </si>
  <si>
    <t>53131</t>
  </si>
  <si>
    <t>VARISTOR 07K250V</t>
  </si>
  <si>
    <t>WMR</t>
  </si>
  <si>
    <t>48981</t>
  </si>
  <si>
    <t>VARISTOR 07K275V</t>
  </si>
  <si>
    <t>19999</t>
  </si>
  <si>
    <t>60243</t>
  </si>
  <si>
    <t>VARISTOR 07K300V</t>
  </si>
  <si>
    <t>08057</t>
  </si>
  <si>
    <t>04034</t>
  </si>
  <si>
    <t>VARISTOR 07K50V</t>
  </si>
  <si>
    <t>ZINC</t>
  </si>
  <si>
    <t>47648</t>
  </si>
  <si>
    <t>VARISTOR 07K75V</t>
  </si>
  <si>
    <t>48983</t>
  </si>
  <si>
    <t>40675</t>
  </si>
  <si>
    <t>VARISTOR 7K35V</t>
  </si>
  <si>
    <t>39165</t>
  </si>
  <si>
    <t>VARISTOR S07K250</t>
  </si>
  <si>
    <t>57195</t>
  </si>
  <si>
    <t>VARISTOR 10K115V</t>
  </si>
  <si>
    <t>22662</t>
  </si>
  <si>
    <t>VARISTOR 10K150V</t>
  </si>
  <si>
    <t>59576</t>
  </si>
  <si>
    <t>16118</t>
  </si>
  <si>
    <t>VARISTOR 10K175V</t>
  </si>
  <si>
    <t>41287</t>
  </si>
  <si>
    <t>60188</t>
  </si>
  <si>
    <t>56091</t>
  </si>
  <si>
    <t>VARISTOR 10K20V</t>
  </si>
  <si>
    <t>49554</t>
  </si>
  <si>
    <t>16117</t>
  </si>
  <si>
    <t>VARISTOR 10K230V</t>
  </si>
  <si>
    <t>48980</t>
  </si>
  <si>
    <t>04022</t>
  </si>
  <si>
    <t>VARISTOR 10K250V</t>
  </si>
  <si>
    <t>52385</t>
  </si>
  <si>
    <t>21571</t>
  </si>
  <si>
    <t>52240</t>
  </si>
  <si>
    <t>53135</t>
  </si>
  <si>
    <t>VARISTOR 10K275V</t>
  </si>
  <si>
    <t>JYR</t>
  </si>
  <si>
    <t>56224</t>
  </si>
  <si>
    <t>52894</t>
  </si>
  <si>
    <t>45777</t>
  </si>
  <si>
    <t>VARISTOR 10K300V</t>
  </si>
  <si>
    <t>08059</t>
  </si>
  <si>
    <t>52968</t>
  </si>
  <si>
    <t>04520</t>
  </si>
  <si>
    <t>VARISTOR 10K300V.10D471K.</t>
  </si>
  <si>
    <t>12990</t>
  </si>
  <si>
    <t>VARISTOR 10K30V</t>
  </si>
  <si>
    <t>15394</t>
  </si>
  <si>
    <t>VARISTOR 10K35V</t>
  </si>
  <si>
    <t>59952</t>
  </si>
  <si>
    <t>VARISTOR 10K510V</t>
  </si>
  <si>
    <t>31202</t>
  </si>
  <si>
    <t>59575</t>
  </si>
  <si>
    <t>12277</t>
  </si>
  <si>
    <t>VARISTOR 10K60V</t>
  </si>
  <si>
    <t>12561</t>
  </si>
  <si>
    <t>VARISTOR 10K75V</t>
  </si>
  <si>
    <t>60179</t>
  </si>
  <si>
    <t>VARISTOR 10K95V</t>
  </si>
  <si>
    <t>Varistor 10mm (10D/10K)</t>
  </si>
  <si>
    <t>16701</t>
  </si>
  <si>
    <t>VARISTOR 14K130V</t>
  </si>
  <si>
    <t>04975</t>
  </si>
  <si>
    <t>VARISTOR 14K150V</t>
  </si>
  <si>
    <t>17573</t>
  </si>
  <si>
    <t>VARISTOR 14K175V</t>
  </si>
  <si>
    <t>57775</t>
  </si>
  <si>
    <t>VARISTOR 14K230V</t>
  </si>
  <si>
    <t>16119</t>
  </si>
  <si>
    <t>VARISTOR 14K275V</t>
  </si>
  <si>
    <t>10716</t>
  </si>
  <si>
    <t>58308</t>
  </si>
  <si>
    <t>VARISTOR 14K300V</t>
  </si>
  <si>
    <t>55868</t>
  </si>
  <si>
    <t>58300</t>
  </si>
  <si>
    <t>60185</t>
  </si>
  <si>
    <t>02845</t>
  </si>
  <si>
    <t>VARISTOR 14K320V</t>
  </si>
  <si>
    <t>09554</t>
  </si>
  <si>
    <t>VARISTOR 14K35V</t>
  </si>
  <si>
    <t>12300</t>
  </si>
  <si>
    <t>22663</t>
  </si>
  <si>
    <t>VARISTOR 14K385V</t>
  </si>
  <si>
    <t>CERAMATE</t>
  </si>
  <si>
    <t>44808</t>
  </si>
  <si>
    <t>44807</t>
  </si>
  <si>
    <t>SHAANXI HUAXING</t>
  </si>
  <si>
    <t>46757</t>
  </si>
  <si>
    <t>VARISTOR 14K40V</t>
  </si>
  <si>
    <t>16704</t>
  </si>
  <si>
    <t>VARISTOR 14K50V</t>
  </si>
  <si>
    <t>27940</t>
  </si>
  <si>
    <t>VARISTOR 14K550V</t>
  </si>
  <si>
    <t>40059</t>
  </si>
  <si>
    <t>VARISTOR 14K680V</t>
  </si>
  <si>
    <t>24384</t>
  </si>
  <si>
    <t>VARISTOR 14K95V</t>
  </si>
  <si>
    <t>Varistor 14mm (14D/14K)</t>
  </si>
  <si>
    <t>45389</t>
  </si>
  <si>
    <t>VARISTOR 20K150V</t>
  </si>
  <si>
    <t>45388</t>
  </si>
  <si>
    <t>57179</t>
  </si>
  <si>
    <t>47070</t>
  </si>
  <si>
    <t>47108</t>
  </si>
  <si>
    <t>45390</t>
  </si>
  <si>
    <t>22821</t>
  </si>
  <si>
    <t>VARISTOR 20K175V</t>
  </si>
  <si>
    <t>04734</t>
  </si>
  <si>
    <t>60260</t>
  </si>
  <si>
    <t>VARISTOR 20K180V</t>
  </si>
  <si>
    <t>60235</t>
  </si>
  <si>
    <t>VARISTOR 20K270V</t>
  </si>
  <si>
    <t>06016</t>
  </si>
  <si>
    <t>VARISTOR 20K300V</t>
  </si>
  <si>
    <t>44310</t>
  </si>
  <si>
    <t>55425</t>
  </si>
  <si>
    <t>VARISTOR 20K385</t>
  </si>
  <si>
    <t>24383</t>
  </si>
  <si>
    <t>VARISTOR 20K385V</t>
  </si>
  <si>
    <t>02460</t>
  </si>
  <si>
    <t>VARISTOR 20K420V</t>
  </si>
  <si>
    <t>25519</t>
  </si>
  <si>
    <t>VARISTOR 20K460V</t>
  </si>
  <si>
    <t>10258</t>
  </si>
  <si>
    <t>VARISTOR 20K50V / S20D820K</t>
  </si>
  <si>
    <t>59505</t>
  </si>
  <si>
    <t>VARISTOR 20K550V</t>
  </si>
  <si>
    <t>20697</t>
  </si>
  <si>
    <t>VARISTOR 20K95V</t>
  </si>
  <si>
    <t>59472</t>
  </si>
  <si>
    <t>VARISTOR S20K300V</t>
  </si>
  <si>
    <t>Varistor 20mm (20D/20K)</t>
  </si>
  <si>
    <t>35237</t>
  </si>
  <si>
    <t>VARISTOR 1812K50V CN1812K50G</t>
  </si>
  <si>
    <t>46728</t>
  </si>
  <si>
    <t>VARISTOR 26V SMD 1206</t>
  </si>
  <si>
    <t>50175</t>
  </si>
  <si>
    <t>VARISTOR 30VAC SMD</t>
  </si>
  <si>
    <t>45966</t>
  </si>
  <si>
    <t>VARISTOR 40V SMD 1206</t>
  </si>
  <si>
    <t>59604</t>
  </si>
  <si>
    <t>VARISTOR 9,0V 0805 SMD</t>
  </si>
  <si>
    <t>47242</t>
  </si>
  <si>
    <t>VARISTOR CDS3C16GTH SMD 0603</t>
  </si>
  <si>
    <t>59606</t>
  </si>
  <si>
    <t>VARISTOR MULT. 11VDC 0805 SMD</t>
  </si>
  <si>
    <t>59605</t>
  </si>
  <si>
    <t>VARISTOR MULT. 8VDC 0805 SMD</t>
  </si>
  <si>
    <t>Varistor SMD</t>
  </si>
  <si>
    <t>42061</t>
  </si>
  <si>
    <t>VARISTOR 1,2KA 180V</t>
  </si>
  <si>
    <t>46424</t>
  </si>
  <si>
    <t>VARISTOR 17K14V</t>
  </si>
  <si>
    <t>59528</t>
  </si>
  <si>
    <t>VARISTOR 550V RMS1</t>
  </si>
  <si>
    <t>48500</t>
  </si>
  <si>
    <t>VARISTOR 60SS AXIAL</t>
  </si>
  <si>
    <t>57332</t>
  </si>
  <si>
    <t>VARISTOR Z0V 275K32</t>
  </si>
  <si>
    <t>KENO</t>
  </si>
  <si>
    <t>Varistor Outros</t>
  </si>
  <si>
    <t>Diversos</t>
  </si>
  <si>
    <t>36246</t>
  </si>
  <si>
    <t>ABRACADEIRA T18L</t>
  </si>
  <si>
    <t>NYLON</t>
  </si>
  <si>
    <t>14706</t>
  </si>
  <si>
    <t>ABRACADEIRA T18R</t>
  </si>
  <si>
    <t>HELLERMANN</t>
  </si>
  <si>
    <t>47542</t>
  </si>
  <si>
    <t>ACOPLADOR SIMETRICO HOT STANDBY PARA ODU</t>
  </si>
  <si>
    <t>60461</t>
  </si>
  <si>
    <t>ALTO FALANTE 4R</t>
  </si>
  <si>
    <t>47511</t>
  </si>
  <si>
    <t>ALTO FALANTE 50R 0,3W</t>
  </si>
  <si>
    <t>48337</t>
  </si>
  <si>
    <t>ALTO FALANTE 8R 0,5W</t>
  </si>
  <si>
    <t>44900</t>
  </si>
  <si>
    <t>ALTO FALANTE BR 0,5W 93DB C/FIO</t>
  </si>
  <si>
    <t>INTELBRAS</t>
  </si>
  <si>
    <t>46963</t>
  </si>
  <si>
    <t>ALTO FALANTE DE TABLET</t>
  </si>
  <si>
    <t>56139</t>
  </si>
  <si>
    <t>ANTENA 2450MHZ SMD</t>
  </si>
  <si>
    <t>56282</t>
  </si>
  <si>
    <t>ANTENA 5-BAND SMD</t>
  </si>
  <si>
    <t>59797</t>
  </si>
  <si>
    <t>ANTENA INTERNA CHIP 433MHZ</t>
  </si>
  <si>
    <t>45981</t>
  </si>
  <si>
    <t>ANTENA SPLATCH 916MHZ SMD</t>
  </si>
  <si>
    <t>46978</t>
  </si>
  <si>
    <t>ATENUADOR 75ROHMS VERTICAL</t>
  </si>
  <si>
    <t>45256</t>
  </si>
  <si>
    <t>BATERIA 3,6V ER26500</t>
  </si>
  <si>
    <t>MINAMOTO</t>
  </si>
  <si>
    <t>59643</t>
  </si>
  <si>
    <t>BATERIA 3,6V LI-ION LIR 2032</t>
  </si>
  <si>
    <t>55784</t>
  </si>
  <si>
    <t>BATERIA 3V BR1225</t>
  </si>
  <si>
    <t>45798</t>
  </si>
  <si>
    <t>BATERIA 3V CR1/2 AA LITHIUM</t>
  </si>
  <si>
    <t>VARTA</t>
  </si>
  <si>
    <t>45801</t>
  </si>
  <si>
    <t>BATERIA 3V CR14250H AA LITHIUM</t>
  </si>
  <si>
    <t>FANSO</t>
  </si>
  <si>
    <t>58927</t>
  </si>
  <si>
    <t>BATERIA 9,6V</t>
  </si>
  <si>
    <t>39604</t>
  </si>
  <si>
    <t>BATERIA CR1220 3V</t>
  </si>
  <si>
    <t>LITHIUM</t>
  </si>
  <si>
    <t>41044</t>
  </si>
  <si>
    <t>BATERIA CR2016</t>
  </si>
  <si>
    <t>59716</t>
  </si>
  <si>
    <t>BATERIA CR2025</t>
  </si>
  <si>
    <t>02986</t>
  </si>
  <si>
    <t>05283</t>
  </si>
  <si>
    <t>BATERIA CR2032 3V</t>
  </si>
  <si>
    <t>45328</t>
  </si>
  <si>
    <t>RENATA</t>
  </si>
  <si>
    <t>50761</t>
  </si>
  <si>
    <t>WINPOW</t>
  </si>
  <si>
    <t>05328</t>
  </si>
  <si>
    <t>BATERIA CR2032 C/3TERMINAIS</t>
  </si>
  <si>
    <t>47283</t>
  </si>
  <si>
    <t>26771</t>
  </si>
  <si>
    <t>BATERIA CR2477N 3V</t>
  </si>
  <si>
    <t>55788</t>
  </si>
  <si>
    <t>BATERIA LITHIUM 3,7V 1000MAH</t>
  </si>
  <si>
    <t>59746</t>
  </si>
  <si>
    <t>BATERIA LP103448</t>
  </si>
  <si>
    <t>56009</t>
  </si>
  <si>
    <t>BATERIA M4Z28-BROOSH1</t>
  </si>
  <si>
    <t>50970</t>
  </si>
  <si>
    <t>BATERIA P/NOTEBOOK C4500BAT-6</t>
  </si>
  <si>
    <t>50971</t>
  </si>
  <si>
    <t>BATERIA P/NOTEBOOK SQU-902</t>
  </si>
  <si>
    <t>46107</t>
  </si>
  <si>
    <t>BNX022-01 FILTRO DE REDE SMD</t>
  </si>
  <si>
    <t>40050</t>
  </si>
  <si>
    <t>BPW34F FOTO DIODO</t>
  </si>
  <si>
    <t>35475</t>
  </si>
  <si>
    <t>BUZZER 3V</t>
  </si>
  <si>
    <t>28201</t>
  </si>
  <si>
    <t>BUZZER 5V</t>
  </si>
  <si>
    <t>40357</t>
  </si>
  <si>
    <t>BUZZER MLT-03GC SMD</t>
  </si>
  <si>
    <t>55649</t>
  </si>
  <si>
    <t>BUZZER PKM22EPP40</t>
  </si>
  <si>
    <t>54012</t>
  </si>
  <si>
    <t>BUZZER PTH 2731 85DB</t>
  </si>
  <si>
    <t>40755</t>
  </si>
  <si>
    <t>BUZZER S-3/30V-1-C</t>
  </si>
  <si>
    <t>DIGILECTRON</t>
  </si>
  <si>
    <t>45775</t>
  </si>
  <si>
    <t>CABEÇA DE IMPRESSÃO TERMICA PT481S</t>
  </si>
  <si>
    <t>PRT</t>
  </si>
  <si>
    <t>47094</t>
  </si>
  <si>
    <t>CABO BNC CONTROLE OSD CFTV ANALOGICO</t>
  </si>
  <si>
    <t>50072</t>
  </si>
  <si>
    <t>CABO COAXIAL RG59 67%</t>
  </si>
  <si>
    <t>50074</t>
  </si>
  <si>
    <t>CABO COAXIAL RG59 67% MONTADO</t>
  </si>
  <si>
    <t>03927</t>
  </si>
  <si>
    <t>CABO DE FORCA</t>
  </si>
  <si>
    <t>36300</t>
  </si>
  <si>
    <t>CABO P/SENSOR DE PRESSAO SB38</t>
  </si>
  <si>
    <t>FULL GAUGE</t>
  </si>
  <si>
    <t>52131</t>
  </si>
  <si>
    <t>CABO PARA BOTOEIRA 3,5MT</t>
  </si>
  <si>
    <t>17640</t>
  </si>
  <si>
    <t>CABO TRIPOLAR 1,5MT.</t>
  </si>
  <si>
    <t>17420</t>
  </si>
  <si>
    <t>CABO TRIPOLAR 2,5MT.PRETO</t>
  </si>
  <si>
    <t>CAPSULA PIEZO 12MM</t>
  </si>
  <si>
    <t>04861</t>
  </si>
  <si>
    <t>CAPSULA PIEZO 27MM</t>
  </si>
  <si>
    <t>24865</t>
  </si>
  <si>
    <t>CAPSULA PIEZO 35MM</t>
  </si>
  <si>
    <t>58957</t>
  </si>
  <si>
    <t>CAPSULA ULTRASSOM TRANSMISSORA</t>
  </si>
  <si>
    <t>45928</t>
  </si>
  <si>
    <t>CARTÃO DE PASSAGEM PFH-620 (433,9MHZ)</t>
  </si>
  <si>
    <t>PEGASUS</t>
  </si>
  <si>
    <t>49360</t>
  </si>
  <si>
    <t>CENTEL. 350V AXIAL</t>
  </si>
  <si>
    <t>52209</t>
  </si>
  <si>
    <t>CENTEL. 420V 10KA RADIAL 3TERM.</t>
  </si>
  <si>
    <t>56511</t>
  </si>
  <si>
    <t>CENTEL.230V TRIP/A GAZ</t>
  </si>
  <si>
    <t>58754</t>
  </si>
  <si>
    <t>CENTEL.75V 2A 2KA SMD 1812</t>
  </si>
  <si>
    <t>09543</t>
  </si>
  <si>
    <t>CENTEL.CG31.5L 1500V AX</t>
  </si>
  <si>
    <t>55511</t>
  </si>
  <si>
    <t>CENTEL.LSE-3000LX 2P LF</t>
  </si>
  <si>
    <t>56299</t>
  </si>
  <si>
    <t>CENTEL.N81-A230X VERMELHO</t>
  </si>
  <si>
    <t>11272</t>
  </si>
  <si>
    <t>CENTEL.Y-152B AXIAL</t>
  </si>
  <si>
    <t>SANKOSHA</t>
  </si>
  <si>
    <t>56163</t>
  </si>
  <si>
    <t>CLIP P/BATERIA CR2032</t>
  </si>
  <si>
    <t>59875</t>
  </si>
  <si>
    <t>CONVERSOR BPS061</t>
  </si>
  <si>
    <t>60442</t>
  </si>
  <si>
    <t>CONVERSOR DC/DC E36SR3R320NRF</t>
  </si>
  <si>
    <t>DELTA</t>
  </si>
  <si>
    <t>45861</t>
  </si>
  <si>
    <t>CONVERSOR DC/DC NMJ0512SAC</t>
  </si>
  <si>
    <t>54768</t>
  </si>
  <si>
    <t>CONVERSOR FR9886 SOIC 8</t>
  </si>
  <si>
    <t>54769</t>
  </si>
  <si>
    <t>CONVERSOR FR9888 SOIC 8</t>
  </si>
  <si>
    <t>01641</t>
  </si>
  <si>
    <t>COOLER 40X40X10MM 12V</t>
  </si>
  <si>
    <t>ROXLINE</t>
  </si>
  <si>
    <t>44411</t>
  </si>
  <si>
    <t>COOLER 50X50X10MM 12V</t>
  </si>
  <si>
    <t>00614</t>
  </si>
  <si>
    <t>COOLER P4</t>
  </si>
  <si>
    <t>COOLER MASTER</t>
  </si>
  <si>
    <t>54289</t>
  </si>
  <si>
    <t>DIODO LED SFH325FA</t>
  </si>
  <si>
    <t>39807</t>
  </si>
  <si>
    <t>DISJUNTOR 20A 125/250V 32VDC</t>
  </si>
  <si>
    <t>23849</t>
  </si>
  <si>
    <t>DISSIPADOR 1346</t>
  </si>
  <si>
    <t>47393</t>
  </si>
  <si>
    <t>DISSIPADOR 183001/20</t>
  </si>
  <si>
    <t>50911</t>
  </si>
  <si>
    <t>DISSIPADOR FNT1001</t>
  </si>
  <si>
    <t>DKS</t>
  </si>
  <si>
    <t>40217</t>
  </si>
  <si>
    <t>DISSIPADOR P/TO247 HS3512-40</t>
  </si>
  <si>
    <t>39865</t>
  </si>
  <si>
    <t>DUPLEXADOR SMD ACP1747</t>
  </si>
  <si>
    <t>60752</t>
  </si>
  <si>
    <t>DUPLEXADOR SMD FAR-D5NF-942M5-P1GWQZ</t>
  </si>
  <si>
    <t>55664</t>
  </si>
  <si>
    <t>ELETRETO 2FIOS 10MM</t>
  </si>
  <si>
    <t>47282</t>
  </si>
  <si>
    <t>ELETRETO 2FIOS 6X5 S/TERMINAL</t>
  </si>
  <si>
    <t>FTG</t>
  </si>
  <si>
    <t>52593</t>
  </si>
  <si>
    <t>ELETRETO MICROFONE 6X3</t>
  </si>
  <si>
    <t>60481</t>
  </si>
  <si>
    <t>ELETRETO MICROFONE AMB-O40J42-CW5</t>
  </si>
  <si>
    <t>57879</t>
  </si>
  <si>
    <t>ELETRETO MICROFONE WM-63GNT</t>
  </si>
  <si>
    <t>57423</t>
  </si>
  <si>
    <t>ETHERNET 10/100 PULSE</t>
  </si>
  <si>
    <t>48173</t>
  </si>
  <si>
    <t>FECHADURA ELETROMAGNETICO P/CONTROLE DE ACESSO</t>
  </si>
  <si>
    <t>46434</t>
  </si>
  <si>
    <t>FILTRO 433,92MHZ SMD</t>
  </si>
  <si>
    <t>60759</t>
  </si>
  <si>
    <t>FILTRO B39182-B9402-K610 SMD</t>
  </si>
  <si>
    <t>60757</t>
  </si>
  <si>
    <t>FILTRO B39202-B7955-P810 SMD</t>
  </si>
  <si>
    <t>07708</t>
  </si>
  <si>
    <t>FILTRO B39458- M1861-M100 45,75MHZ</t>
  </si>
  <si>
    <t>46400</t>
  </si>
  <si>
    <t>FILTRO DE LINHA CHASSIS PN2020B-6-06</t>
  </si>
  <si>
    <t>50111</t>
  </si>
  <si>
    <t>FILTRO DE LINHA FN406-0.5-02</t>
  </si>
  <si>
    <t>SCHAFFNER</t>
  </si>
  <si>
    <t>43574</t>
  </si>
  <si>
    <t>FILTRO G9251M</t>
  </si>
  <si>
    <t>57523</t>
  </si>
  <si>
    <t>FILTRO M4950M</t>
  </si>
  <si>
    <t>45926</t>
  </si>
  <si>
    <t>FITA P/IMPRESSORA ERC-27B</t>
  </si>
  <si>
    <t>46140</t>
  </si>
  <si>
    <t>FONTE 12V 100MA BIVOLT CHAVEADA</t>
  </si>
  <si>
    <t>46141</t>
  </si>
  <si>
    <t>FONTE 12V 200MA BIVOLT CHAVEADA</t>
  </si>
  <si>
    <t>47253</t>
  </si>
  <si>
    <t>FONTE 12V 4A BIVOLT CHAVEADA</t>
  </si>
  <si>
    <t>54635</t>
  </si>
  <si>
    <t>FONTE 6V-1AP4</t>
  </si>
  <si>
    <t>46995</t>
  </si>
  <si>
    <t>FONTE CHAVEADA 5V 2A</t>
  </si>
  <si>
    <t>59640</t>
  </si>
  <si>
    <t>FONTE CHAVEADA TFG250B</t>
  </si>
  <si>
    <t>46838</t>
  </si>
  <si>
    <t>FONTE DE ALIMENTACAO MPQ-200D MULT SAIDA</t>
  </si>
  <si>
    <t>48174</t>
  </si>
  <si>
    <t>FONTE P/NOTEBOOK BIVOLT</t>
  </si>
  <si>
    <t>50242</t>
  </si>
  <si>
    <t>HE910-EUG MODULO</t>
  </si>
  <si>
    <t>TELIT</t>
  </si>
  <si>
    <t>54958</t>
  </si>
  <si>
    <t>HS0038B/LF0038K FOTO TRANSISTOR I.R</t>
  </si>
  <si>
    <t>59182</t>
  </si>
  <si>
    <t>KIT C/1 ADAPTADOR RJ11 6P4C TIPO T-3 FEMEA C/3 CABOS RJ11</t>
  </si>
  <si>
    <t>40142</t>
  </si>
  <si>
    <t>KSM903 RECEPTOR 37.9KHZ</t>
  </si>
  <si>
    <t>55676</t>
  </si>
  <si>
    <t>LAMPADA NEON NE2 OPCIONAL SC0</t>
  </si>
  <si>
    <t>47559</t>
  </si>
  <si>
    <t>LASER SCANNER SE955</t>
  </si>
  <si>
    <t>16470</t>
  </si>
  <si>
    <t>LDR 3,5X4,2MM FOTO CELULA</t>
  </si>
  <si>
    <t>HAMAMATSU</t>
  </si>
  <si>
    <t>50297</t>
  </si>
  <si>
    <t>LEA-6S-0-000 CIRCUITO DE TELECOMUNICAÇÃO</t>
  </si>
  <si>
    <t>45982</t>
  </si>
  <si>
    <t>LEITOR DE CARTÃO C/FITA MAGNETICA</t>
  </si>
  <si>
    <t>45983</t>
  </si>
  <si>
    <t>43515</t>
  </si>
  <si>
    <t>LTV357T-B DIODO SMD</t>
  </si>
  <si>
    <t>45680</t>
  </si>
  <si>
    <t>MECANISMO SCANNER DE VARREDURA MINIATURA</t>
  </si>
  <si>
    <t>ZEBRA</t>
  </si>
  <si>
    <t>44503</t>
  </si>
  <si>
    <t>MEMORIA COMPACT FLASH 2GB</t>
  </si>
  <si>
    <t>AFAYA</t>
  </si>
  <si>
    <t>43710</t>
  </si>
  <si>
    <t>MEMORIA RAM 1GB SODIMM P/NOTEBOOK DDR3 1.066MHZ PC3-8500</t>
  </si>
  <si>
    <t>ASINT</t>
  </si>
  <si>
    <t>47082</t>
  </si>
  <si>
    <t>MIXER DE FREQUENCIA ADE2+</t>
  </si>
  <si>
    <t>47095</t>
  </si>
  <si>
    <t>MODULO DA CAMERA BORDO SMTSEC</t>
  </si>
  <si>
    <t>50295</t>
  </si>
  <si>
    <t>MODULO GE863-GPS</t>
  </si>
  <si>
    <t>39609</t>
  </si>
  <si>
    <t>MODULO GE865-QUAD SMD</t>
  </si>
  <si>
    <t>54312</t>
  </si>
  <si>
    <t>MODULO GE865-QUAD SMD BGA</t>
  </si>
  <si>
    <t>45136</t>
  </si>
  <si>
    <t>MODULO GPRS MC39I</t>
  </si>
  <si>
    <t>39468</t>
  </si>
  <si>
    <t>MODULO GPS G30 (ESD/MSL-3)</t>
  </si>
  <si>
    <t>50241</t>
  </si>
  <si>
    <t>MODULO GPS SIM900</t>
  </si>
  <si>
    <t>SIMCOM</t>
  </si>
  <si>
    <t>43711</t>
  </si>
  <si>
    <t>MODULO GPS SIRF STOR III</t>
  </si>
  <si>
    <t>54413</t>
  </si>
  <si>
    <t>MODULO GPS TYCO A1080-A SMD</t>
  </si>
  <si>
    <t>54008</t>
  </si>
  <si>
    <t>MODULO MC391</t>
  </si>
  <si>
    <t>01092</t>
  </si>
  <si>
    <t>MODULO MHW6342T CATV</t>
  </si>
  <si>
    <t>43707</t>
  </si>
  <si>
    <t>MODULO MICRO DISK MEMORIA FLASH 0,32MB</t>
  </si>
  <si>
    <t>43698</t>
  </si>
  <si>
    <t>MODULO MICRO DISK MEMORIA FLASH 0,64MB</t>
  </si>
  <si>
    <t>DMP</t>
  </si>
  <si>
    <t>43705</t>
  </si>
  <si>
    <t>MODULO MICRO DISK MEMORIA FLASH 128MB</t>
  </si>
  <si>
    <t>43703</t>
  </si>
  <si>
    <t>MODULO MICRO DISK MEMORIA FLASH 1GB</t>
  </si>
  <si>
    <t>43706</t>
  </si>
  <si>
    <t>MODULO MICRO DISK MEMORIA FLASH 1GB VERTICAL</t>
  </si>
  <si>
    <t>43708</t>
  </si>
  <si>
    <t>MODULO MICRO DISK MEMORIA FLASH 512MB</t>
  </si>
  <si>
    <t>40684</t>
  </si>
  <si>
    <t>MODULO RECEPTOR 292MHZ</t>
  </si>
  <si>
    <t>40946</t>
  </si>
  <si>
    <t>MODULO RECEPTOR 433,92MHZ</t>
  </si>
  <si>
    <t>46436</t>
  </si>
  <si>
    <t>MODULO RECEPTOR 433,92MHZ SMD</t>
  </si>
  <si>
    <t>43277</t>
  </si>
  <si>
    <t>MODULO RECEPTOR 433.32MHZ</t>
  </si>
  <si>
    <t>45192</t>
  </si>
  <si>
    <t>MODULO RECEPTOR 433.92MHZ</t>
  </si>
  <si>
    <t>53365</t>
  </si>
  <si>
    <t>MODULO RECEPTOR 433MHZ</t>
  </si>
  <si>
    <t>40398</t>
  </si>
  <si>
    <t>MODULO SM5100B-D GSM/GPRS</t>
  </si>
  <si>
    <t>SPREADTRUM</t>
  </si>
  <si>
    <t>59211</t>
  </si>
  <si>
    <t>MODULO TRANSMISSOR R433</t>
  </si>
  <si>
    <t>43499</t>
  </si>
  <si>
    <t>MODULO WIFI ESP8266EX</t>
  </si>
  <si>
    <t>55103</t>
  </si>
  <si>
    <t>MOTOR 127V</t>
  </si>
  <si>
    <t>47161</t>
  </si>
  <si>
    <t>MOTOR 12V 35BYJ46</t>
  </si>
  <si>
    <t>55104</t>
  </si>
  <si>
    <t>MOTOR 220V</t>
  </si>
  <si>
    <t>39599</t>
  </si>
  <si>
    <t>MOTOR SINCRONO AC 127V 18RPM 4W 60HZ</t>
  </si>
  <si>
    <t>XINHE MOTOR</t>
  </si>
  <si>
    <t>39601</t>
  </si>
  <si>
    <t>MOTOR SINCRONO AC 220V 18RPM 4W 60HZ</t>
  </si>
  <si>
    <t>52386</t>
  </si>
  <si>
    <t>OP910 PHOTODIODES TO46</t>
  </si>
  <si>
    <t>58718</t>
  </si>
  <si>
    <t>OSD15-5T FOTO DIODO</t>
  </si>
  <si>
    <t>04264</t>
  </si>
  <si>
    <t>PASTA DE SOLDA</t>
  </si>
  <si>
    <t>BEST</t>
  </si>
  <si>
    <t>49931</t>
  </si>
  <si>
    <t>PD15-22B/TR8 940NM FOTODIODO</t>
  </si>
  <si>
    <t>45794</t>
  </si>
  <si>
    <t>PLACA CONTROLADORA P/CABEÇA DE IMPRESSÃO PT4818</t>
  </si>
  <si>
    <t>09631</t>
  </si>
  <si>
    <t>PLACA ECHELON 50051</t>
  </si>
  <si>
    <t>ECHELON</t>
  </si>
  <si>
    <t>55641</t>
  </si>
  <si>
    <t>QRD1114 SENSOR</t>
  </si>
  <si>
    <t>43803</t>
  </si>
  <si>
    <t>RADIO TX 433,92MHZ SMD</t>
  </si>
  <si>
    <t>35274</t>
  </si>
  <si>
    <t>RECEPTOR 433,92MHZ SMD (S14356-B1A-FMR)</t>
  </si>
  <si>
    <t>35273</t>
  </si>
  <si>
    <t>RECEPTOR 433,92MHZ SMD (SX1239IMLTRT)</t>
  </si>
  <si>
    <t>56510</t>
  </si>
  <si>
    <t>RECEPTOR RFX433,920MHZ</t>
  </si>
  <si>
    <t>45698</t>
  </si>
  <si>
    <t>RODA RODIZIO REFORÇADA P/2 TONELADAS (2000KGS)</t>
  </si>
  <si>
    <t>NOVEX</t>
  </si>
  <si>
    <t>59969</t>
  </si>
  <si>
    <t>SENSOR DE EFEITO HALL S-5712ACDH1-M3T1V SMD SOT23</t>
  </si>
  <si>
    <t>46425</t>
  </si>
  <si>
    <t>SENSOR DE INCLINAÇÃO COM FLASH</t>
  </si>
  <si>
    <t>55811</t>
  </si>
  <si>
    <t>SENSOR DE PORTA E JANELA</t>
  </si>
  <si>
    <t>48241</t>
  </si>
  <si>
    <t>SENSOR DE PRESSAO 26PCFFA2G 100PSI</t>
  </si>
  <si>
    <t>46953</t>
  </si>
  <si>
    <t>SENSOR DE PRESSAO E PRECISÃO 26PC</t>
  </si>
  <si>
    <t>36298</t>
  </si>
  <si>
    <t>SENSOR DE PRESSAO SB38 100A</t>
  </si>
  <si>
    <t>36297</t>
  </si>
  <si>
    <t>SENSOR DE PRESSAO SB38 100V</t>
  </si>
  <si>
    <t>36299</t>
  </si>
  <si>
    <t>SENSOR DE PRESSAO SB38 500A</t>
  </si>
  <si>
    <t>59800</t>
  </si>
  <si>
    <t>SENSOR DE PRESSAO SB38 500V</t>
  </si>
  <si>
    <t>50125</t>
  </si>
  <si>
    <t>SENSOR DE PRESSAO SX05DN</t>
  </si>
  <si>
    <t>SENSYM</t>
  </si>
  <si>
    <t>46862</t>
  </si>
  <si>
    <t>SENSOR HALL 320UA-A-2-B TO92</t>
  </si>
  <si>
    <t>MICRONAS</t>
  </si>
  <si>
    <t>40680</t>
  </si>
  <si>
    <t>SENSOR PIRO RE200B-P</t>
  </si>
  <si>
    <t>60489</t>
  </si>
  <si>
    <t>SENSOR SP370-25-116-0 SMD</t>
  </si>
  <si>
    <t>58644</t>
  </si>
  <si>
    <t>SENSOR TCND5000</t>
  </si>
  <si>
    <t>60262</t>
  </si>
  <si>
    <t>SENSOR TSOP1738</t>
  </si>
  <si>
    <t>01479</t>
  </si>
  <si>
    <t>SENSOR TSOP2236UH1</t>
  </si>
  <si>
    <t>36051</t>
  </si>
  <si>
    <t>SENSOR TSOP3413811L</t>
  </si>
  <si>
    <t>28056</t>
  </si>
  <si>
    <t>SENSOR TSOP38438 RECEPTOR</t>
  </si>
  <si>
    <t>09192</t>
  </si>
  <si>
    <t>SENSOR TSOP4833 RECIVER 33KHZ FITADO</t>
  </si>
  <si>
    <t>38850</t>
  </si>
  <si>
    <t>SKYPER32R IGBT DRIVER</t>
  </si>
  <si>
    <t>55970</t>
  </si>
  <si>
    <t>SOLDA EM FIO SR63X37</t>
  </si>
  <si>
    <t>13507</t>
  </si>
  <si>
    <t>SOLDA P/CADINHO EM BARRAS</t>
  </si>
  <si>
    <t>CAST</t>
  </si>
  <si>
    <t>18976</t>
  </si>
  <si>
    <t>SOLDA TUBO 25GR AZUL</t>
  </si>
  <si>
    <t>COOKSON</t>
  </si>
  <si>
    <t>55650</t>
  </si>
  <si>
    <t>SONALARME 12VC</t>
  </si>
  <si>
    <t>07907</t>
  </si>
  <si>
    <t>SONALARME 5-30V MS21 C/OSCILADOR</t>
  </si>
  <si>
    <t>16254</t>
  </si>
  <si>
    <t>SONALARME PKM22 EPP-40</t>
  </si>
  <si>
    <t>54276</t>
  </si>
  <si>
    <t>SONALARME S-30V-2P</t>
  </si>
  <si>
    <t>20212</t>
  </si>
  <si>
    <t>SONALARME SM12</t>
  </si>
  <si>
    <t>45902</t>
  </si>
  <si>
    <t>SONALARME SM30V</t>
  </si>
  <si>
    <t>10840</t>
  </si>
  <si>
    <t>SONALARME SM5V</t>
  </si>
  <si>
    <t>47284</t>
  </si>
  <si>
    <t>SONALARME SM-5V-C</t>
  </si>
  <si>
    <t>40682</t>
  </si>
  <si>
    <t>SONALARME STP-30V-17</t>
  </si>
  <si>
    <t>57419</t>
  </si>
  <si>
    <t>SUPORTE P/BATERIA</t>
  </si>
  <si>
    <t>29788</t>
  </si>
  <si>
    <t>SUPORTE P/BATERIA CR2032</t>
  </si>
  <si>
    <t>52564</t>
  </si>
  <si>
    <t>SUPRESSOR 12KA 350V - B88069X4920S102</t>
  </si>
  <si>
    <t>05642</t>
  </si>
  <si>
    <t>TFDU4100 TT3 INFRA VERMELHO SMD</t>
  </si>
  <si>
    <t>60075</t>
  </si>
  <si>
    <t>TRAFO 20F001NG</t>
  </si>
  <si>
    <t>16781</t>
  </si>
  <si>
    <t>TRAFO ADSL POTS TX EP7 SMD</t>
  </si>
  <si>
    <t>16614</t>
  </si>
  <si>
    <t>TRAFO B2088 EP13</t>
  </si>
  <si>
    <t>18897</t>
  </si>
  <si>
    <t>TRAFO C/DVO LINK SMD</t>
  </si>
  <si>
    <t>41916</t>
  </si>
  <si>
    <t>TRAFO E2023</t>
  </si>
  <si>
    <t>45913</t>
  </si>
  <si>
    <t>TRAFO H1169 SMD</t>
  </si>
  <si>
    <t>09190</t>
  </si>
  <si>
    <t>TRAFO LIN ADSL CPE EP13 SMD</t>
  </si>
  <si>
    <t>16138</t>
  </si>
  <si>
    <t>TRAFO LIN ADSL CPE EP-13 SMD</t>
  </si>
  <si>
    <t>22494</t>
  </si>
  <si>
    <t>TRAFO LIN SHDLSL SMD</t>
  </si>
  <si>
    <t>18410</t>
  </si>
  <si>
    <t>TRAFO LIN SL SMD</t>
  </si>
  <si>
    <t>50296</t>
  </si>
  <si>
    <t>TRAFO MODULE XFRMR LAN 10/100BTX SMD</t>
  </si>
  <si>
    <t>BELFUSE</t>
  </si>
  <si>
    <t>45900</t>
  </si>
  <si>
    <t>TRAFO P8208NLT SMD</t>
  </si>
  <si>
    <t>09296</t>
  </si>
  <si>
    <t>TRAFO SF1012 SMD</t>
  </si>
  <si>
    <t>16768</t>
  </si>
  <si>
    <t>TRANSFORMADOR 30UH SMD</t>
  </si>
  <si>
    <t>46361</t>
  </si>
  <si>
    <t>TRANSFORMADOR CR8349-2000F</t>
  </si>
  <si>
    <t>14169</t>
  </si>
  <si>
    <t>TRANSFORMADOR H1102NL</t>
  </si>
  <si>
    <t>50136</t>
  </si>
  <si>
    <t>TRANSFORMADOR H1102NLT SMD</t>
  </si>
  <si>
    <t>45327</t>
  </si>
  <si>
    <t>TRANSFORMADOR PCB 230V/115V</t>
  </si>
  <si>
    <t>48521</t>
  </si>
  <si>
    <t>TRANSFORMADOR PE-51686NL</t>
  </si>
  <si>
    <t>55491</t>
  </si>
  <si>
    <t>TRANSFORMADOR PTH TENSAO 132KHZ 12VA 24X17X24</t>
  </si>
  <si>
    <t>06597</t>
  </si>
  <si>
    <t>TRANSFORMADOR RX EP7 (51536R) SMD</t>
  </si>
  <si>
    <t>47331</t>
  </si>
  <si>
    <t>TRANSFORMADOR S558-5999-T7-F SMD</t>
  </si>
  <si>
    <t>54055</t>
  </si>
  <si>
    <t>TRANSFORMADOR S558-5999-U7-F</t>
  </si>
  <si>
    <t>49798</t>
  </si>
  <si>
    <t>TRANSFORMADOR TG110-S050NZLF</t>
  </si>
  <si>
    <t>04806</t>
  </si>
  <si>
    <t>TRANSFORMADOR TX EP7 (51536R) SMD</t>
  </si>
  <si>
    <t>13264</t>
  </si>
  <si>
    <t>TRANSPONDER 134,2KHZ-RI-TRP-RR2B</t>
  </si>
  <si>
    <t>08687</t>
  </si>
  <si>
    <t>TRISIL 270V/175A SMD</t>
  </si>
  <si>
    <t>02588</t>
  </si>
  <si>
    <t>TRISIL 585 . THDT585 .</t>
  </si>
  <si>
    <t>43459</t>
  </si>
  <si>
    <t>TRISIL T10A200</t>
  </si>
  <si>
    <t>15832</t>
  </si>
  <si>
    <t>TRISIL TBP120</t>
  </si>
  <si>
    <t>19267</t>
  </si>
  <si>
    <t>TRISIL THDT2005</t>
  </si>
  <si>
    <t>23904</t>
  </si>
  <si>
    <t>TRISIL THDT58S 92E70J</t>
  </si>
  <si>
    <t>19667</t>
  </si>
  <si>
    <t>TRISIL TPA180RL</t>
  </si>
  <si>
    <t>04015</t>
  </si>
  <si>
    <t>TRISIL TPA240A</t>
  </si>
  <si>
    <t>02017</t>
  </si>
  <si>
    <t>TRISIL TPA62A18</t>
  </si>
  <si>
    <t>41677</t>
  </si>
  <si>
    <t>V23993-A1029-A MODULO GPS</t>
  </si>
  <si>
    <t>56042</t>
  </si>
  <si>
    <t>VENTOINHA 120X120X38 115/230V</t>
  </si>
  <si>
    <t>39173</t>
  </si>
  <si>
    <t>VENTOINHA 20X20X10 5VDC SEM ESCOVA</t>
  </si>
  <si>
    <t>SUNON</t>
  </si>
  <si>
    <t>39170</t>
  </si>
  <si>
    <t>VENTOINHA 40X40X10 24VDC C/ALARME DE ROTAÇÃO</t>
  </si>
  <si>
    <t>39174</t>
  </si>
  <si>
    <t>VENTOINHA 40X40X10 5VDC 1.08W 8.0CFM C/ALARME</t>
  </si>
  <si>
    <t>39169</t>
  </si>
  <si>
    <t>VENTOINHA 40X40X10 5VDC 1.2W 8.0CFM C/ALARME</t>
  </si>
  <si>
    <t>39179</t>
  </si>
  <si>
    <t>VENTOINHA 40X40X20 5V 0,95W S/ALARME</t>
  </si>
  <si>
    <t>39172</t>
  </si>
  <si>
    <t>VENTOINHA 40X40X20 5VDC 0,95W 8.9CFM C/ALARME</t>
  </si>
  <si>
    <t>39171</t>
  </si>
  <si>
    <t>VENTOINHA 40X40X20 5VDC 1W 8.9CFM</t>
  </si>
  <si>
    <t>39176</t>
  </si>
  <si>
    <t>VENTOINHA 40X40X7 5VDC 0.5W 0.1A 5.4CFM C/2FIOS 28AWG S/CONECTOR</t>
  </si>
  <si>
    <t>56248</t>
  </si>
  <si>
    <t>VENTOINHA 60X60X25 12V</t>
  </si>
  <si>
    <t>56249</t>
  </si>
  <si>
    <t>HXH</t>
  </si>
  <si>
    <t>38688</t>
  </si>
  <si>
    <t>VENTOINHA 80X80X20 12V</t>
  </si>
  <si>
    <t>YATE LOON</t>
  </si>
  <si>
    <t>49777</t>
  </si>
  <si>
    <t>VENTOINHA 80X80X25 12V</t>
  </si>
  <si>
    <t>31787</t>
  </si>
  <si>
    <t>31623</t>
  </si>
  <si>
    <t>XINDA</t>
  </si>
  <si>
    <t>49778</t>
  </si>
  <si>
    <t>VENTOINHA 80X80X25 48V</t>
  </si>
  <si>
    <t>58496</t>
  </si>
  <si>
    <t>VTL5C1 DIODO OPTO ISOLADOR</t>
  </si>
  <si>
    <t>44272</t>
  </si>
  <si>
    <t>X6964D FILTRO</t>
  </si>
  <si>
    <t>SENSOR KTY83/121 DIODO</t>
  </si>
  <si>
    <t>47670</t>
  </si>
  <si>
    <t>SENSOR KTY16-6 CI SMD</t>
  </si>
  <si>
    <t>59786</t>
  </si>
  <si>
    <t>SENSOR KTY82/120 CI SMD</t>
  </si>
  <si>
    <t>47675</t>
  </si>
  <si>
    <t>SENSOR KTY82/210 CI SMD</t>
  </si>
  <si>
    <t>Clique abaixo na categoria desejada:</t>
  </si>
  <si>
    <t>1 - Circuito Integrado - CI</t>
  </si>
  <si>
    <t>2 - Capacitor Cerâmico PTH</t>
  </si>
  <si>
    <t>3 - Capacitor Cerâmico SMD</t>
  </si>
  <si>
    <t>4 - Capacitor Eletrolítico</t>
  </si>
  <si>
    <t>8 - Capacitor Tântalo SMD</t>
  </si>
  <si>
    <t>12 - Diodo Retificador</t>
  </si>
  <si>
    <t>13 - Diodo Supressor</t>
  </si>
  <si>
    <t>14 - Diodo Zener</t>
  </si>
  <si>
    <t>15 - Ponte Retificadora</t>
  </si>
  <si>
    <t>18 - Transistor</t>
  </si>
  <si>
    <t>19 - LED PTH</t>
  </si>
  <si>
    <t>20 - LED SMD</t>
  </si>
  <si>
    <t>21 - LED Infravermelho - IR</t>
  </si>
  <si>
    <t>23 - LED Potência</t>
  </si>
  <si>
    <t>25 - Resistor PTH</t>
  </si>
  <si>
    <t>26 - Resistor SMD</t>
  </si>
  <si>
    <t>27 - Chave</t>
  </si>
  <si>
    <t>28 - Conector</t>
  </si>
  <si>
    <t>29 - Cristal PTH</t>
  </si>
  <si>
    <t>31 - Display LCD</t>
  </si>
  <si>
    <t>32 - Display LED</t>
  </si>
  <si>
    <t>36 - Fusivel</t>
  </si>
  <si>
    <t>37 - Indutor</t>
  </si>
  <si>
    <t>38 - Potenciômetro</t>
  </si>
  <si>
    <t>39 - Rede Resistiva</t>
  </si>
  <si>
    <t>40 - Rele</t>
  </si>
  <si>
    <t>41 - Termistor</t>
  </si>
  <si>
    <t>42 - Trimpot</t>
  </si>
  <si>
    <t>44 - Varistor</t>
  </si>
  <si>
    <t>Potênciometro 3590S</t>
  </si>
  <si>
    <t>*Desconto de 10% válido apenas para itens desta lista.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</si>
</sst>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3" x14ac:knownFonts="1">
    <font>
      <sz val="11"/>
      <color theme="1"/>
      <name val="Calibri"/>
      <family val="2"/>
      <scheme val="minor"/>
    </font>
    <font>
      <b/>
      <u/>
      <sz val="11"/>
      <color rgb="FF000000"/>
      <name val="Arial"/>
      <family val="2"/>
    </font>
    <font>
      <b/>
      <u/>
      <sz val="11"/>
      <color rgb="FFFF0000"/>
      <name val="Arial"/>
      <family val="2"/>
    </font>
    <font>
      <b/>
      <sz val="36"/>
      <color rgb="FFFF804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36"/>
      <color rgb="FF0000FF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20"/>
      <name val="Arial"/>
      <family val="2"/>
    </font>
    <font>
      <b/>
      <sz val="20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u/>
      <sz val="22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0"/>
      <name val="Arial"/>
      <family val="2"/>
    </font>
    <font>
      <b/>
      <sz val="14"/>
      <color theme="1"/>
      <name val="Arial"/>
      <family val="2"/>
    </font>
    <font>
      <b/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51">
    <xf numFmtId="0" fontId="0" fillId="0" borderId="0" xfId="0"/>
    <xf numFmtId="49" fontId="11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0" fillId="3" borderId="0" xfId="0" applyFill="1"/>
    <xf numFmtId="0" fontId="9" fillId="3" borderId="5" xfId="0" applyFont="1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49" fontId="0" fillId="3" borderId="0" xfId="0" applyNumberFormat="1" applyFill="1" applyAlignment="1">
      <alignment vertical="center"/>
    </xf>
    <xf numFmtId="3" fontId="0" fillId="3" borderId="0" xfId="0" applyNumberFormat="1" applyFill="1" applyAlignment="1">
      <alignment horizontal="center" vertical="center"/>
    </xf>
    <xf numFmtId="0" fontId="12" fillId="3" borderId="0" xfId="0" applyFont="1" applyFill="1"/>
    <xf numFmtId="3" fontId="2" fillId="0" borderId="1" xfId="0" applyNumberFormat="1" applyFont="1" applyBorder="1" applyAlignment="1">
      <alignment horizontal="center" vertical="center"/>
    </xf>
    <xf numFmtId="0" fontId="12" fillId="0" borderId="0" xfId="0" applyFont="1"/>
    <xf numFmtId="164" fontId="20" fillId="3" borderId="0" xfId="1" applyNumberFormat="1" applyFont="1" applyFill="1" applyBorder="1" applyAlignment="1">
      <alignment horizontal="center" vertical="center"/>
    </xf>
    <xf numFmtId="164" fontId="21" fillId="3" borderId="0" xfId="0" applyNumberFormat="1" applyFont="1" applyFill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164" fontId="18" fillId="2" borderId="6" xfId="1" applyNumberFormat="1" applyFont="1" applyFill="1" applyBorder="1" applyAlignment="1">
      <alignment horizontal="center" vertical="center"/>
    </xf>
    <xf numFmtId="164" fontId="19" fillId="2" borderId="7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7" fillId="3" borderId="0" xfId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18" fillId="2" borderId="7" xfId="1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22" fillId="5" borderId="10" xfId="1" applyFont="1" applyFill="1" applyBorder="1" applyAlignment="1">
      <alignment horizontal="center" vertical="center" wrapText="1"/>
    </xf>
    <xf numFmtId="0" fontId="22" fillId="5" borderId="11" xfId="1" applyFont="1" applyFill="1" applyBorder="1" applyAlignment="1">
      <alignment horizontal="center" vertical="center" wrapText="1"/>
    </xf>
    <xf numFmtId="0" fontId="22" fillId="5" borderId="12" xfId="1" applyFont="1" applyFill="1" applyBorder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2" fillId="5" borderId="13" xfId="1" applyFont="1" applyFill="1" applyBorder="1" applyAlignment="1">
      <alignment horizontal="center" vertical="center" wrapText="1"/>
    </xf>
    <xf numFmtId="0" fontId="22" fillId="5" borderId="14" xfId="1" applyFont="1" applyFill="1" applyBorder="1" applyAlignment="1">
      <alignment horizontal="center" vertical="center" wrapText="1"/>
    </xf>
    <xf numFmtId="0" fontId="22" fillId="3" borderId="0" xfId="1" applyFont="1" applyFill="1" applyBorder="1" applyAlignment="1">
      <alignment horizontal="center" vertical="center" wrapText="1"/>
    </xf>
    <xf numFmtId="0" fontId="22" fillId="5" borderId="15" xfId="1" applyFont="1" applyFill="1" applyBorder="1" applyAlignment="1">
      <alignment horizontal="center" vertical="center" wrapText="1"/>
    </xf>
    <xf numFmtId="0" fontId="22" fillId="5" borderId="16" xfId="1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355831</xdr:colOff>
      <xdr:row>0</xdr:row>
      <xdr:rowOff>585525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E255F31-042F-43FA-8DFD-D59D238D7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8575"/>
          <a:ext cx="898756" cy="556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splaymax.net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7691"/>
  <sheetViews>
    <sheetView tabSelected="1" zoomScaleNormal="100" workbookViewId="0">
      <selection activeCell="A13" sqref="A13:D13"/>
    </sheetView>
  </sheetViews>
  <sheetFormatPr defaultRowHeight="15" x14ac:dyDescent="0.25"/>
  <cols>
    <col min="1" max="1" width="8.28515625" style="6" bestFit="1" customWidth="1"/>
    <col min="2" max="2" width="76.7109375" style="7" bestFit="1" customWidth="1"/>
    <col min="3" max="3" width="36.5703125" style="7" bestFit="1" customWidth="1"/>
    <col min="4" max="4" width="12.5703125" style="8" bestFit="1" customWidth="1"/>
    <col min="5" max="16384" width="9.140625" style="4"/>
  </cols>
  <sheetData>
    <row r="1" spans="1:57" ht="46.5" x14ac:dyDescent="0.25">
      <c r="A1" s="25" t="s">
        <v>6</v>
      </c>
      <c r="B1" s="25"/>
      <c r="C1" s="25"/>
      <c r="D1" s="25"/>
    </row>
    <row r="2" spans="1:57" ht="23.25" x14ac:dyDescent="0.25">
      <c r="A2" s="26" t="s">
        <v>7</v>
      </c>
      <c r="B2" s="26"/>
      <c r="C2" s="26"/>
      <c r="D2" s="26"/>
    </row>
    <row r="3" spans="1:57" ht="28.5" x14ac:dyDescent="0.25">
      <c r="A3" s="27" t="s">
        <v>13</v>
      </c>
      <c r="B3" s="27"/>
      <c r="C3" s="27"/>
      <c r="D3" s="27"/>
    </row>
    <row r="4" spans="1:57" ht="6.75" customHeight="1" x14ac:dyDescent="0.25">
      <c r="A4" s="28"/>
      <c r="B4" s="28"/>
      <c r="C4" s="28"/>
      <c r="D4" s="28"/>
    </row>
    <row r="5" spans="1:57" ht="26.25" x14ac:dyDescent="0.25">
      <c r="A5" s="32" t="s">
        <v>12</v>
      </c>
      <c r="B5" s="32"/>
      <c r="C5" s="32"/>
      <c r="D5" s="32"/>
    </row>
    <row r="6" spans="1:57" ht="26.25" x14ac:dyDescent="0.25">
      <c r="A6" s="28" t="s">
        <v>8</v>
      </c>
      <c r="B6" s="28"/>
      <c r="C6" s="28"/>
      <c r="D6" s="28"/>
    </row>
    <row r="7" spans="1:57" ht="26.25" x14ac:dyDescent="0.25">
      <c r="A7" s="28" t="s">
        <v>9</v>
      </c>
      <c r="B7" s="28"/>
      <c r="C7" s="28"/>
      <c r="D7" s="28"/>
    </row>
    <row r="8" spans="1:57" ht="26.25" x14ac:dyDescent="0.25">
      <c r="A8" s="28" t="s">
        <v>10</v>
      </c>
      <c r="B8" s="28"/>
      <c r="C8" s="28"/>
      <c r="D8" s="28"/>
    </row>
    <row r="9" spans="1:57" ht="26.25" x14ac:dyDescent="0.25">
      <c r="A9" s="28" t="s">
        <v>11</v>
      </c>
      <c r="B9" s="28"/>
      <c r="C9" s="28"/>
      <c r="D9" s="28"/>
    </row>
    <row r="10" spans="1:57" ht="3.75" customHeight="1" x14ac:dyDescent="0.25">
      <c r="A10" s="28"/>
      <c r="B10" s="28"/>
      <c r="C10" s="28"/>
      <c r="D10" s="28"/>
    </row>
    <row r="11" spans="1:57" ht="4.5" customHeight="1" x14ac:dyDescent="0.25">
      <c r="A11" s="31"/>
      <c r="B11" s="31"/>
      <c r="C11" s="31"/>
      <c r="D11" s="31"/>
    </row>
    <row r="12" spans="1:57" ht="4.5" customHeight="1" thickBot="1" x14ac:dyDescent="0.3">
      <c r="A12" s="14"/>
      <c r="B12" s="14"/>
      <c r="C12" s="14"/>
      <c r="D12" s="14"/>
    </row>
    <row r="13" spans="1:57" ht="27" thickBot="1" x14ac:dyDescent="0.3">
      <c r="A13" s="40" t="s">
        <v>31299</v>
      </c>
      <c r="B13" s="41"/>
      <c r="C13" s="41"/>
      <c r="D13" s="41"/>
    </row>
    <row r="14" spans="1:57" customFormat="1" ht="6" customHeight="1" thickBot="1" x14ac:dyDescent="0.3">
      <c r="A14" s="48"/>
      <c r="B14" s="48"/>
      <c r="C14" s="48"/>
      <c r="D14" s="4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7" ht="15.75" x14ac:dyDescent="0.25">
      <c r="A15" s="42" t="s">
        <v>31300</v>
      </c>
      <c r="B15" s="43"/>
      <c r="C15" s="43"/>
      <c r="D15" s="43"/>
    </row>
    <row r="16" spans="1:57" ht="15.75" x14ac:dyDescent="0.25">
      <c r="A16" s="44" t="str">
        <f>HYPERLINK("#CIPTH","1.1 - PTH")</f>
        <v>1.1 - PTH</v>
      </c>
      <c r="B16" s="45"/>
      <c r="C16" s="45"/>
      <c r="D16" s="45"/>
    </row>
    <row r="17" spans="1:57" ht="16.5" thickBot="1" x14ac:dyDescent="0.3">
      <c r="A17" s="46" t="str">
        <f>HYPERLINK("#CISMD","1.2 - SMD")</f>
        <v>1.2 - SMD</v>
      </c>
      <c r="B17" s="47"/>
      <c r="C17" s="47"/>
      <c r="D17" s="47"/>
    </row>
    <row r="18" spans="1:57" customFormat="1" ht="6" customHeight="1" thickBot="1" x14ac:dyDescent="0.3">
      <c r="A18" s="48"/>
      <c r="B18" s="48"/>
      <c r="C18" s="48"/>
      <c r="D18" s="4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</row>
    <row r="19" spans="1:57" ht="15.75" x14ac:dyDescent="0.25">
      <c r="A19" s="42" t="s">
        <v>31301</v>
      </c>
      <c r="B19" s="43"/>
      <c r="C19" s="43"/>
      <c r="D19" s="43"/>
    </row>
    <row r="20" spans="1:57" ht="15.75" x14ac:dyDescent="0.25">
      <c r="A20" s="44" t="str">
        <f>HYPERLINK("#CAPDISC","2.1 - Disco")</f>
        <v>2.1 - Disco</v>
      </c>
      <c r="B20" s="45"/>
      <c r="C20" s="45"/>
      <c r="D20" s="45"/>
    </row>
    <row r="21" spans="1:57" ht="15.75" x14ac:dyDescent="0.25">
      <c r="A21" s="44" t="str">
        <f>HYPERLINK("#CAPMULT","2.2 - Multicamada")</f>
        <v>2.2 - Multicamada</v>
      </c>
      <c r="B21" s="45"/>
      <c r="C21" s="45"/>
      <c r="D21" s="45"/>
    </row>
    <row r="22" spans="1:57" ht="16.5" thickBot="1" x14ac:dyDescent="0.3">
      <c r="A22" s="46" t="str">
        <f>HYPERLINK("#CAPPLATE","2.3 - Plate")</f>
        <v>2.3 - Plate</v>
      </c>
      <c r="B22" s="47"/>
      <c r="C22" s="47"/>
      <c r="D22" s="47"/>
    </row>
    <row r="23" spans="1:57" customFormat="1" ht="6" customHeight="1" thickBot="1" x14ac:dyDescent="0.3">
      <c r="A23" s="48"/>
      <c r="B23" s="48"/>
      <c r="C23" s="48"/>
      <c r="D23" s="4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1:57" ht="15.75" x14ac:dyDescent="0.25">
      <c r="A24" s="42" t="s">
        <v>31302</v>
      </c>
      <c r="B24" s="43"/>
      <c r="C24" s="43"/>
      <c r="D24" s="43"/>
    </row>
    <row r="25" spans="1:57" ht="15.75" x14ac:dyDescent="0.25">
      <c r="A25" s="44" t="str">
        <f>HYPERLINK("#CAPSMD0402","3.1 - 0402")</f>
        <v>3.1 - 0402</v>
      </c>
      <c r="B25" s="45"/>
      <c r="C25" s="45"/>
      <c r="D25" s="45"/>
    </row>
    <row r="26" spans="1:57" ht="15.75" x14ac:dyDescent="0.25">
      <c r="A26" s="44" t="str">
        <f>HYPERLINK("#CAPSMD0603","3.2 - 0603")</f>
        <v>3.2 - 0603</v>
      </c>
      <c r="B26" s="45"/>
      <c r="C26" s="45"/>
      <c r="D26" s="45"/>
    </row>
    <row r="27" spans="1:57" ht="15.75" x14ac:dyDescent="0.25">
      <c r="A27" s="44" t="str">
        <f>HYPERLINK("#CAPSMD0805","3.3 - 0805")</f>
        <v>3.3 - 0805</v>
      </c>
      <c r="B27" s="45"/>
      <c r="C27" s="45"/>
      <c r="D27" s="45"/>
    </row>
    <row r="28" spans="1:57" ht="15.75" x14ac:dyDescent="0.25">
      <c r="A28" s="44" t="str">
        <f>HYPERLINK("#CAPSMD1206","3.4 - 1206")</f>
        <v>3.4 - 1206</v>
      </c>
      <c r="B28" s="45"/>
      <c r="C28" s="45"/>
      <c r="D28" s="45"/>
    </row>
    <row r="29" spans="1:57" ht="15.75" x14ac:dyDescent="0.25">
      <c r="A29" s="44" t="str">
        <f>HYPERLINK("#CAPSMD1210","3.5 - 1210")</f>
        <v>3.5 - 1210</v>
      </c>
      <c r="B29" s="45"/>
      <c r="C29" s="45"/>
      <c r="D29" s="45"/>
    </row>
    <row r="30" spans="1:57" ht="15.75" x14ac:dyDescent="0.25">
      <c r="A30" s="44" t="str">
        <f>HYPERLINK("#CAPSMD1812","3.6 - 1812")</f>
        <v>3.6 - 1812</v>
      </c>
      <c r="B30" s="45"/>
      <c r="C30" s="45"/>
      <c r="D30" s="45"/>
    </row>
    <row r="31" spans="1:57" ht="16.5" thickBot="1" x14ac:dyDescent="0.3">
      <c r="A31" s="46" t="str">
        <f>HYPERLINK("#CAPSMDOUTROS","3.7 - Outros (0201, 0204, 1810, 1819, 1825, 2220 e etc...)")</f>
        <v>3.7 - Outros (0201, 0204, 1810, 1819, 1825, 2220 e etc...)</v>
      </c>
      <c r="B31" s="47"/>
      <c r="C31" s="47"/>
      <c r="D31" s="47"/>
    </row>
    <row r="32" spans="1:57" customFormat="1" ht="6" customHeight="1" thickBot="1" x14ac:dyDescent="0.3">
      <c r="A32" s="48"/>
      <c r="B32" s="48"/>
      <c r="C32" s="48"/>
      <c r="D32" s="48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</row>
    <row r="33" spans="1:57" ht="15.75" x14ac:dyDescent="0.25">
      <c r="A33" s="42" t="s">
        <v>31303</v>
      </c>
      <c r="B33" s="43"/>
      <c r="C33" s="43"/>
      <c r="D33" s="43"/>
    </row>
    <row r="34" spans="1:57" ht="15.75" x14ac:dyDescent="0.25">
      <c r="A34" s="44" t="str">
        <f>HYPERLINK("#CAPELCOPTH","4.1 - PTH")</f>
        <v>4.1 - PTH</v>
      </c>
      <c r="B34" s="45"/>
      <c r="C34" s="45"/>
      <c r="D34" s="45"/>
    </row>
    <row r="35" spans="1:57" ht="16.5" thickBot="1" x14ac:dyDescent="0.3">
      <c r="A35" s="46" t="str">
        <f>HYPERLINK("#CAPELCOSMD","4.2 - SMD")</f>
        <v>4.2 - SMD</v>
      </c>
      <c r="B35" s="47"/>
      <c r="C35" s="47"/>
      <c r="D35" s="47"/>
    </row>
    <row r="36" spans="1:57" customFormat="1" ht="6" customHeight="1" thickBot="1" x14ac:dyDescent="0.3">
      <c r="A36" s="48"/>
      <c r="B36" s="48"/>
      <c r="C36" s="48"/>
      <c r="D36" s="4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</row>
    <row r="37" spans="1:57" ht="16.5" thickBot="1" x14ac:dyDescent="0.3">
      <c r="A37" s="49" t="str">
        <f>HYPERLINK("#CAPPARTIDA","5 - Capacitor de Partida")</f>
        <v>5 - Capacitor de Partida</v>
      </c>
      <c r="B37" s="50"/>
      <c r="C37" s="50"/>
      <c r="D37" s="50"/>
    </row>
    <row r="38" spans="1:57" customFormat="1" ht="6" customHeight="1" thickBot="1" x14ac:dyDescent="0.3">
      <c r="A38" s="48"/>
      <c r="B38" s="48"/>
      <c r="C38" s="48"/>
      <c r="D38" s="4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</row>
    <row r="39" spans="1:57" ht="16.5" thickBot="1" x14ac:dyDescent="0.3">
      <c r="A39" s="49" t="str">
        <f>HYPERLINK("#CAPPOL","6 - Capacitor Poliester/Polipropileno")</f>
        <v>6 - Capacitor Poliester/Polipropileno</v>
      </c>
      <c r="B39" s="50"/>
      <c r="C39" s="50"/>
      <c r="D39" s="50"/>
    </row>
    <row r="40" spans="1:57" customFormat="1" ht="6" customHeight="1" thickBot="1" x14ac:dyDescent="0.3">
      <c r="A40" s="48"/>
      <c r="B40" s="48"/>
      <c r="C40" s="48"/>
      <c r="D40" s="48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</row>
    <row r="41" spans="1:57" ht="16.5" thickBot="1" x14ac:dyDescent="0.3">
      <c r="A41" s="49" t="str">
        <f>HYPERLINK("#CAPTANTPTH","7 - Capacitor Tântalo PTH")</f>
        <v>7 - Capacitor Tântalo PTH</v>
      </c>
      <c r="B41" s="50"/>
      <c r="C41" s="50"/>
      <c r="D41" s="50"/>
    </row>
    <row r="42" spans="1:57" customFormat="1" ht="6" customHeight="1" thickBot="1" x14ac:dyDescent="0.3">
      <c r="A42" s="48"/>
      <c r="B42" s="48"/>
      <c r="C42" s="48"/>
      <c r="D42" s="4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57" ht="15.75" x14ac:dyDescent="0.25">
      <c r="A43" s="42" t="s">
        <v>31304</v>
      </c>
      <c r="B43" s="43"/>
      <c r="C43" s="43"/>
      <c r="D43" s="43"/>
    </row>
    <row r="44" spans="1:57" ht="15.75" x14ac:dyDescent="0.25">
      <c r="A44" s="44" t="str">
        <f>HYPERLINK("#CAPTANTSMDA","8.1 - Case A")</f>
        <v>8.1 - Case A</v>
      </c>
      <c r="B44" s="45"/>
      <c r="C44" s="45"/>
      <c r="D44" s="45"/>
    </row>
    <row r="45" spans="1:57" ht="15.75" x14ac:dyDescent="0.25">
      <c r="A45" s="44" t="str">
        <f>HYPERLINK("#CAPTANTSMDB","8.2 - Case B")</f>
        <v>8.2 - Case B</v>
      </c>
      <c r="B45" s="45"/>
      <c r="C45" s="45"/>
      <c r="D45" s="45"/>
    </row>
    <row r="46" spans="1:57" ht="15.75" x14ac:dyDescent="0.25">
      <c r="A46" s="44" t="str">
        <f>HYPERLINK("#CAPTANTSMDC","8.3 - Case C")</f>
        <v>8.3 - Case C</v>
      </c>
      <c r="B46" s="45"/>
      <c r="C46" s="45"/>
      <c r="D46" s="45"/>
    </row>
    <row r="47" spans="1:57" ht="15.75" x14ac:dyDescent="0.25">
      <c r="A47" s="44" t="str">
        <f>HYPERLINK("#CAPTANTSMDD","8.4 - Case D")</f>
        <v>8.4 - Case D</v>
      </c>
      <c r="B47" s="45"/>
      <c r="C47" s="45"/>
      <c r="D47" s="45"/>
    </row>
    <row r="48" spans="1:57" ht="15.75" x14ac:dyDescent="0.25">
      <c r="A48" s="44" t="str">
        <f>HYPERLINK("#CAPTANTSMDE","8.5 - Case E")</f>
        <v>8.5 - Case E</v>
      </c>
      <c r="B48" s="45"/>
      <c r="C48" s="45"/>
      <c r="D48" s="45"/>
    </row>
    <row r="49" spans="1:57" ht="16.5" thickBot="1" x14ac:dyDescent="0.3">
      <c r="A49" s="46" t="str">
        <f>HYPERLINK("#CAPTANTSMDOUTROS","8.6 - Outros (Case P)")</f>
        <v>8.6 - Outros (Case P)</v>
      </c>
      <c r="B49" s="47"/>
      <c r="C49" s="47"/>
      <c r="D49" s="47"/>
    </row>
    <row r="50" spans="1:57" customFormat="1" ht="6" customHeight="1" thickBot="1" x14ac:dyDescent="0.3">
      <c r="A50" s="48"/>
      <c r="B50" s="48"/>
      <c r="C50" s="48"/>
      <c r="D50" s="48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16.5" thickBot="1" x14ac:dyDescent="0.3">
      <c r="A51" s="49" t="str">
        <f>HYPERLINK("#CAPTRIMMER","9 - Capacitor Trimmer")</f>
        <v>9 - Capacitor Trimmer</v>
      </c>
      <c r="B51" s="50"/>
      <c r="C51" s="50"/>
      <c r="D51" s="50"/>
    </row>
    <row r="52" spans="1:57" customFormat="1" ht="6" customHeight="1" thickBot="1" x14ac:dyDescent="0.3">
      <c r="A52" s="48"/>
      <c r="B52" s="48"/>
      <c r="C52" s="48"/>
      <c r="D52" s="4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</row>
    <row r="53" spans="1:57" ht="16.5" thickBot="1" x14ac:dyDescent="0.3">
      <c r="A53" s="49" t="str">
        <f>HYPERLINK("#SUPERCAP","10 - Supercapacitor")</f>
        <v>10 - Supercapacitor</v>
      </c>
      <c r="B53" s="50"/>
      <c r="C53" s="50"/>
      <c r="D53" s="50"/>
    </row>
    <row r="54" spans="1:57" customFormat="1" ht="6" customHeight="1" thickBot="1" x14ac:dyDescent="0.3">
      <c r="A54" s="48"/>
      <c r="B54" s="48"/>
      <c r="C54" s="48"/>
      <c r="D54" s="4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</row>
    <row r="55" spans="1:57" ht="16.5" thickBot="1" x14ac:dyDescent="0.3">
      <c r="A55" s="49" t="str">
        <f>HYPERLINK("#CAPACOUTROS","11 - Capacitor Outros")</f>
        <v>11 - Capacitor Outros</v>
      </c>
      <c r="B55" s="50"/>
      <c r="C55" s="50"/>
      <c r="D55" s="50"/>
    </row>
    <row r="56" spans="1:57" customFormat="1" ht="6" customHeight="1" thickBot="1" x14ac:dyDescent="0.3">
      <c r="A56" s="48"/>
      <c r="B56" s="48"/>
      <c r="C56" s="48"/>
      <c r="D56" s="4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</row>
    <row r="57" spans="1:57" ht="15.75" x14ac:dyDescent="0.25">
      <c r="A57" s="42" t="s">
        <v>31305</v>
      </c>
      <c r="B57" s="43"/>
      <c r="C57" s="43"/>
      <c r="D57" s="43"/>
    </row>
    <row r="58" spans="1:57" ht="15.75" x14ac:dyDescent="0.25">
      <c r="A58" s="44" t="str">
        <f>HYPERLINK("#DIORETPTH","12.1 - PTH")</f>
        <v>12.1 - PTH</v>
      </c>
      <c r="B58" s="45"/>
      <c r="C58" s="45"/>
      <c r="D58" s="45"/>
    </row>
    <row r="59" spans="1:57" ht="16.5" thickBot="1" x14ac:dyDescent="0.3">
      <c r="A59" s="46" t="str">
        <f>HYPERLINK("#DIORETSMD","12.2 - SMD")</f>
        <v>12.2 - SMD</v>
      </c>
      <c r="B59" s="47"/>
      <c r="C59" s="47"/>
      <c r="D59" s="47"/>
    </row>
    <row r="60" spans="1:57" customFormat="1" ht="6" customHeight="1" thickBot="1" x14ac:dyDescent="0.3">
      <c r="A60" s="48"/>
      <c r="B60" s="48"/>
      <c r="C60" s="48"/>
      <c r="D60" s="4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15.75" x14ac:dyDescent="0.25">
      <c r="A61" s="42" t="s">
        <v>31306</v>
      </c>
      <c r="B61" s="43"/>
      <c r="C61" s="43"/>
      <c r="D61" s="43"/>
    </row>
    <row r="62" spans="1:57" ht="15.75" x14ac:dyDescent="0.25">
      <c r="A62" s="44" t="str">
        <f>HYPERLINK("#DIOSUPRESSPTH","13.1 - PTH")</f>
        <v>13.1 - PTH</v>
      </c>
      <c r="B62" s="45"/>
      <c r="C62" s="45"/>
      <c r="D62" s="45"/>
    </row>
    <row r="63" spans="1:57" ht="16.5" thickBot="1" x14ac:dyDescent="0.3">
      <c r="A63" s="46" t="str">
        <f>HYPERLINK("#DIOSUPRESSSMD","13.2 - SMD")</f>
        <v>13.2 - SMD</v>
      </c>
      <c r="B63" s="47"/>
      <c r="C63" s="47"/>
      <c r="D63" s="47"/>
    </row>
    <row r="64" spans="1:57" customFormat="1" ht="6" customHeight="1" thickBot="1" x14ac:dyDescent="0.3">
      <c r="A64" s="48"/>
      <c r="B64" s="48"/>
      <c r="C64" s="48"/>
      <c r="D64" s="4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</row>
    <row r="65" spans="1:57" ht="15.75" x14ac:dyDescent="0.25">
      <c r="A65" s="42" t="s">
        <v>31307</v>
      </c>
      <c r="B65" s="43"/>
      <c r="C65" s="43"/>
      <c r="D65" s="43"/>
    </row>
    <row r="66" spans="1:57" ht="15.75" x14ac:dyDescent="0.25">
      <c r="A66" s="44" t="str">
        <f>HYPERLINK("#DIOZENERPTH","14.1 - PTH")</f>
        <v>14.1 - PTH</v>
      </c>
      <c r="B66" s="45"/>
      <c r="C66" s="45"/>
      <c r="D66" s="45"/>
    </row>
    <row r="67" spans="1:57" ht="16.5" thickBot="1" x14ac:dyDescent="0.3">
      <c r="A67" s="46" t="str">
        <f>HYPERLINK("#DIOZENERSMD","14.2 - SMD")</f>
        <v>14.2 - SMD</v>
      </c>
      <c r="B67" s="47"/>
      <c r="C67" s="47"/>
      <c r="D67" s="47"/>
    </row>
    <row r="68" spans="1:57" customFormat="1" ht="6" customHeight="1" thickBot="1" x14ac:dyDescent="0.3">
      <c r="A68" s="48"/>
      <c r="B68" s="48"/>
      <c r="C68" s="48"/>
      <c r="D68" s="4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</row>
    <row r="69" spans="1:57" ht="15.75" x14ac:dyDescent="0.25">
      <c r="A69" s="42" t="s">
        <v>31308</v>
      </c>
      <c r="B69" s="43"/>
      <c r="C69" s="43"/>
      <c r="D69" s="43"/>
    </row>
    <row r="70" spans="1:57" ht="15.75" x14ac:dyDescent="0.25">
      <c r="A70" s="44" t="str">
        <f>HYPERLINK("#PONTEPTH","15.1 - PTH")</f>
        <v>15.1 - PTH</v>
      </c>
      <c r="B70" s="45"/>
      <c r="C70" s="45"/>
      <c r="D70" s="45"/>
    </row>
    <row r="71" spans="1:57" ht="16.5" thickBot="1" x14ac:dyDescent="0.3">
      <c r="A71" s="46" t="str">
        <f>HYPERLINK("#PONTESMD","15.2 - SMD")</f>
        <v>15.2 - SMD</v>
      </c>
      <c r="B71" s="47"/>
      <c r="C71" s="47"/>
      <c r="D71" s="47"/>
    </row>
    <row r="72" spans="1:57" customFormat="1" ht="6" customHeight="1" thickBot="1" x14ac:dyDescent="0.3">
      <c r="A72" s="48"/>
      <c r="B72" s="48"/>
      <c r="C72" s="48"/>
      <c r="D72" s="48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</row>
    <row r="73" spans="1:57" ht="16.5" thickBot="1" x14ac:dyDescent="0.3">
      <c r="A73" s="49" t="str">
        <f>HYPERLINK("#DIOOUTROS","16 - Diodo Outros")</f>
        <v>16 - Diodo Outros</v>
      </c>
      <c r="B73" s="50"/>
      <c r="C73" s="50"/>
      <c r="D73" s="50"/>
    </row>
    <row r="74" spans="1:57" customFormat="1" ht="6" customHeight="1" thickBot="1" x14ac:dyDescent="0.3">
      <c r="A74" s="48"/>
      <c r="B74" s="48"/>
      <c r="C74" s="48"/>
      <c r="D74" s="48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ht="16.5" thickBot="1" x14ac:dyDescent="0.3">
      <c r="A75" s="49" t="str">
        <f>HYPERLINK("#DIACTRIACTIRI","17 - Diac, Triac e Tiristor")</f>
        <v>17 - Diac, Triac e Tiristor</v>
      </c>
      <c r="B75" s="50"/>
      <c r="C75" s="50"/>
      <c r="D75" s="50"/>
    </row>
    <row r="76" spans="1:57" customFormat="1" ht="6" customHeight="1" thickBot="1" x14ac:dyDescent="0.3">
      <c r="A76" s="48"/>
      <c r="B76" s="48"/>
      <c r="C76" s="48"/>
      <c r="D76" s="48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</row>
    <row r="77" spans="1:57" ht="15.75" x14ac:dyDescent="0.25">
      <c r="A77" s="42" t="s">
        <v>31309</v>
      </c>
      <c r="B77" s="43"/>
      <c r="C77" s="43"/>
      <c r="D77" s="43"/>
    </row>
    <row r="78" spans="1:57" ht="15.75" x14ac:dyDescent="0.25">
      <c r="A78" s="44" t="str">
        <f>HYPERLINK("#TRANSPTH","18.1 - PTH")</f>
        <v>18.1 - PTH</v>
      </c>
      <c r="B78" s="45"/>
      <c r="C78" s="45"/>
      <c r="D78" s="45"/>
    </row>
    <row r="79" spans="1:57" ht="15.75" x14ac:dyDescent="0.25">
      <c r="A79" s="44" t="str">
        <f>HYPERLINK("#TRANSSMD","18.2 - SMD")</f>
        <v>18.2 - SMD</v>
      </c>
      <c r="B79" s="45"/>
      <c r="C79" s="45"/>
      <c r="D79" s="45"/>
    </row>
    <row r="80" spans="1:57" ht="16.5" thickBot="1" x14ac:dyDescent="0.3">
      <c r="A80" s="46" t="str">
        <f>HYPERLINK("#TRANSIGBT","18.3 - IGBT")</f>
        <v>18.3 - IGBT</v>
      </c>
      <c r="B80" s="47"/>
      <c r="C80" s="47"/>
      <c r="D80" s="47"/>
    </row>
    <row r="81" spans="1:57" customFormat="1" ht="6" customHeight="1" thickBot="1" x14ac:dyDescent="0.3">
      <c r="A81" s="48"/>
      <c r="B81" s="48"/>
      <c r="C81" s="48"/>
      <c r="D81" s="4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</row>
    <row r="82" spans="1:57" ht="15.75" x14ac:dyDescent="0.25">
      <c r="A82" s="42" t="s">
        <v>31310</v>
      </c>
      <c r="B82" s="43"/>
      <c r="C82" s="43"/>
      <c r="D82" s="43"/>
    </row>
    <row r="83" spans="1:57" ht="15.75" x14ac:dyDescent="0.25">
      <c r="A83" s="44" t="str">
        <f>HYPERLINK("#LEDDIFUSO3MM","19.1 - Difuso 3mm")</f>
        <v>19.1 - Difuso 3mm</v>
      </c>
      <c r="B83" s="45"/>
      <c r="C83" s="45"/>
      <c r="D83" s="45"/>
    </row>
    <row r="84" spans="1:57" ht="15.75" x14ac:dyDescent="0.25">
      <c r="A84" s="44" t="str">
        <f>HYPERLINK("#LEDDIFUSO5MM","19.2 - Difuso 5mm")</f>
        <v>19.2 - Difuso 5mm</v>
      </c>
      <c r="B84" s="45"/>
      <c r="C84" s="45"/>
      <c r="D84" s="45"/>
    </row>
    <row r="85" spans="1:57" ht="15.75" x14ac:dyDescent="0.25">
      <c r="A85" s="44" t="str">
        <f>HYPERLINK("#LEDDIFUSO10MM","19.3 - Difuso 10mm")</f>
        <v>19.3 - Difuso 10mm</v>
      </c>
      <c r="B85" s="45"/>
      <c r="C85" s="45"/>
      <c r="D85" s="45"/>
    </row>
    <row r="86" spans="1:57" ht="15.75" x14ac:dyDescent="0.25">
      <c r="A86" s="44" t="str">
        <f>HYPERLINK("#LEDLEITOSO3MM","19.4 - Leitoso 3mm")</f>
        <v>19.4 - Leitoso 3mm</v>
      </c>
      <c r="B86" s="45"/>
      <c r="C86" s="45"/>
      <c r="D86" s="45"/>
    </row>
    <row r="87" spans="1:57" ht="15.75" x14ac:dyDescent="0.25">
      <c r="A87" s="44" t="str">
        <f>HYPERLINK("#LEDLEITOSO5MM","19.5 - Leitoso 5mm")</f>
        <v>19.5 - Leitoso 5mm</v>
      </c>
      <c r="B87" s="45"/>
      <c r="C87" s="45"/>
      <c r="D87" s="45"/>
    </row>
    <row r="88" spans="1:57" ht="15.75" x14ac:dyDescent="0.25">
      <c r="A88" s="44" t="str">
        <f>HYPERLINK("#LEDTRANS3MM","19.6 - Transparente 3mm")</f>
        <v>19.6 - Transparente 3mm</v>
      </c>
      <c r="B88" s="45"/>
      <c r="C88" s="45"/>
      <c r="D88" s="45"/>
    </row>
    <row r="89" spans="1:57" ht="15.75" x14ac:dyDescent="0.25">
      <c r="A89" s="44" t="str">
        <f>HYPERLINK("#LEDTRANS5MM","19.7 - Transparente 5mm")</f>
        <v>19.7 - Transparente 5mm</v>
      </c>
      <c r="B89" s="45"/>
      <c r="C89" s="45"/>
      <c r="D89" s="45"/>
    </row>
    <row r="90" spans="1:57" ht="15.75" x14ac:dyDescent="0.25">
      <c r="A90" s="44" t="str">
        <f>HYPERLINK("#LEDTRANS10MM","19.8 - Transparente 10mm")</f>
        <v>19.8 - Transparente 10mm</v>
      </c>
      <c r="B90" s="45"/>
      <c r="C90" s="45"/>
      <c r="D90" s="45"/>
    </row>
    <row r="91" spans="1:57" ht="15.75" x14ac:dyDescent="0.25">
      <c r="A91" s="44" t="str">
        <f>HYPERLINK("#LEDPIRANHA","19.9 - Piranha")</f>
        <v>19.9 - Piranha</v>
      </c>
      <c r="B91" s="45"/>
      <c r="C91" s="45"/>
      <c r="D91" s="45"/>
    </row>
    <row r="92" spans="1:57" ht="16.5" thickBot="1" x14ac:dyDescent="0.3">
      <c r="A92" s="46" t="str">
        <f>HYPERLINK("#LEDRETANGULAR","19.10 - Retangular")</f>
        <v>19.10 - Retangular</v>
      </c>
      <c r="B92" s="47"/>
      <c r="C92" s="47"/>
      <c r="D92" s="47"/>
    </row>
    <row r="93" spans="1:57" customFormat="1" ht="6" customHeight="1" thickBot="1" x14ac:dyDescent="0.3">
      <c r="A93" s="48"/>
      <c r="B93" s="48"/>
      <c r="C93" s="48"/>
      <c r="D93" s="48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</row>
    <row r="94" spans="1:57" ht="15.75" x14ac:dyDescent="0.25">
      <c r="A94" s="42" t="s">
        <v>31311</v>
      </c>
      <c r="B94" s="43"/>
      <c r="C94" s="43"/>
      <c r="D94" s="43"/>
    </row>
    <row r="95" spans="1:57" ht="15.75" x14ac:dyDescent="0.25">
      <c r="A95" s="44" t="str">
        <f>HYPERLINK("#LEDSMD0603","20.1 - 0603")</f>
        <v>20.1 - 0603</v>
      </c>
      <c r="B95" s="45"/>
      <c r="C95" s="45"/>
      <c r="D95" s="45"/>
    </row>
    <row r="96" spans="1:57" ht="15.75" x14ac:dyDescent="0.25">
      <c r="A96" s="44" t="str">
        <f>HYPERLINK("#LEDSMD0805","20.2 - 0805")</f>
        <v>20.2 - 0805</v>
      </c>
      <c r="B96" s="45"/>
      <c r="C96" s="45"/>
      <c r="D96" s="45"/>
    </row>
    <row r="97" spans="1:57" ht="15.75" x14ac:dyDescent="0.25">
      <c r="A97" s="44" t="str">
        <f>HYPERLINK("#LEDSMD1206","20.3 - 1206")</f>
        <v>20.3 - 1206</v>
      </c>
      <c r="B97" s="45"/>
      <c r="C97" s="45"/>
      <c r="D97" s="45"/>
    </row>
    <row r="98" spans="1:57" ht="15.75" x14ac:dyDescent="0.25">
      <c r="A98" s="44" t="str">
        <f>HYPERLINK("#LEDSMD2835","20.4 - 2835")</f>
        <v>20.4 - 2835</v>
      </c>
      <c r="B98" s="45"/>
      <c r="C98" s="45"/>
      <c r="D98" s="45"/>
    </row>
    <row r="99" spans="1:57" ht="15.75" x14ac:dyDescent="0.25">
      <c r="A99" s="44" t="str">
        <f>HYPERLINK("#LEDSMD3528","20.5 - 3528")</f>
        <v>20.5 - 3528</v>
      </c>
      <c r="B99" s="45"/>
      <c r="C99" s="45"/>
      <c r="D99" s="45"/>
    </row>
    <row r="100" spans="1:57" ht="15.75" x14ac:dyDescent="0.25">
      <c r="A100" s="44" t="str">
        <f>HYPERLINK("#LEDSMD5050","20.6 - 5050")</f>
        <v>20.6 - 5050</v>
      </c>
      <c r="B100" s="45"/>
      <c r="C100" s="45"/>
      <c r="D100" s="45"/>
    </row>
    <row r="101" spans="1:57" ht="16.5" thickBot="1" x14ac:dyDescent="0.3">
      <c r="A101" s="46" t="str">
        <f>HYPERLINK("#LEDSMDOUTROS","20.7 - Outros (2828, 2832, 3535, SOT23, PLCC-2, PLCC-4 e etc.)")</f>
        <v>20.7 - Outros (2828, 2832, 3535, SOT23, PLCC-2, PLCC-4 e etc.)</v>
      </c>
      <c r="B101" s="47"/>
      <c r="C101" s="47"/>
      <c r="D101" s="47"/>
    </row>
    <row r="102" spans="1:57" customFormat="1" ht="6" customHeight="1" thickBot="1" x14ac:dyDescent="0.3">
      <c r="A102" s="48"/>
      <c r="B102" s="48"/>
      <c r="C102" s="48"/>
      <c r="D102" s="4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</row>
    <row r="103" spans="1:57" ht="15.75" x14ac:dyDescent="0.25">
      <c r="A103" s="42" t="s">
        <v>31312</v>
      </c>
      <c r="B103" s="43"/>
      <c r="C103" s="43"/>
      <c r="D103" s="43"/>
    </row>
    <row r="104" spans="1:57" ht="15.75" x14ac:dyDescent="0.25">
      <c r="A104" s="44" t="str">
        <f>HYPERLINK("#LEDIREMI3MM","21.1 - Emissor 3mm")</f>
        <v>21.1 - Emissor 3mm</v>
      </c>
      <c r="B104" s="45"/>
      <c r="C104" s="45"/>
      <c r="D104" s="45"/>
    </row>
    <row r="105" spans="1:57" ht="15.75" x14ac:dyDescent="0.25">
      <c r="A105" s="44" t="str">
        <f>HYPERLINK("#LEDIREMI5MM","21.2 - Emissor 5mm")</f>
        <v>21.2 - Emissor 5mm</v>
      </c>
      <c r="B105" s="45"/>
      <c r="C105" s="45"/>
      <c r="D105" s="45"/>
    </row>
    <row r="106" spans="1:57" ht="15.75" x14ac:dyDescent="0.25">
      <c r="A106" s="44" t="str">
        <f>HYPERLINK("#LEDIREMIOUTR","21.3 - Emissor Outros")</f>
        <v>21.3 - Emissor Outros</v>
      </c>
      <c r="B106" s="45"/>
      <c r="C106" s="45"/>
      <c r="D106" s="45"/>
    </row>
    <row r="107" spans="1:57" ht="15.75" x14ac:dyDescent="0.25">
      <c r="A107" s="44" t="str">
        <f>HYPERLINK("#LEDIRREC3MM","21.4 - Receptor 3mm")</f>
        <v>21.4 - Receptor 3mm</v>
      </c>
      <c r="B107" s="45"/>
      <c r="C107" s="45"/>
      <c r="D107" s="45"/>
    </row>
    <row r="108" spans="1:57" ht="16.5" thickBot="1" x14ac:dyDescent="0.3">
      <c r="A108" s="46" t="str">
        <f>HYPERLINK("#LEDIRRECOUTR","21.5 - Receptor Outros")</f>
        <v>21.5 - Receptor Outros</v>
      </c>
      <c r="B108" s="47"/>
      <c r="C108" s="47"/>
      <c r="D108" s="47"/>
    </row>
    <row r="109" spans="1:57" customFormat="1" ht="6" customHeight="1" thickBot="1" x14ac:dyDescent="0.3">
      <c r="A109" s="48"/>
      <c r="B109" s="48"/>
      <c r="C109" s="48"/>
      <c r="D109" s="48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</row>
    <row r="110" spans="1:57" ht="16.5" thickBot="1" x14ac:dyDescent="0.3">
      <c r="A110" s="49" t="str">
        <f>HYPERLINK("#LEDUV","22 - LED Ultravioleta - UV")</f>
        <v>22 - LED Ultravioleta - UV</v>
      </c>
      <c r="B110" s="50"/>
      <c r="C110" s="50"/>
      <c r="D110" s="50"/>
    </row>
    <row r="111" spans="1:57" customFormat="1" ht="6" customHeight="1" thickBot="1" x14ac:dyDescent="0.3">
      <c r="A111" s="48"/>
      <c r="B111" s="48"/>
      <c r="C111" s="48"/>
      <c r="D111" s="48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</row>
    <row r="112" spans="1:57" ht="15.75" x14ac:dyDescent="0.25">
      <c r="A112" s="42" t="s">
        <v>31313</v>
      </c>
      <c r="B112" s="43"/>
      <c r="C112" s="43"/>
      <c r="D112" s="43"/>
    </row>
    <row r="113" spans="1:57" ht="15.75" x14ac:dyDescent="0.25">
      <c r="A113" s="44" t="str">
        <f>HYPERLINK("#LEDPOT1W","23.1 - 1W")</f>
        <v>23.1 - 1W</v>
      </c>
      <c r="B113" s="45"/>
      <c r="C113" s="45"/>
      <c r="D113" s="45"/>
    </row>
    <row r="114" spans="1:57" ht="15.75" x14ac:dyDescent="0.25">
      <c r="A114" s="44" t="str">
        <f>HYPERLINK("#LEDPOT3W","23.2 - 3W")</f>
        <v>23.2 - 3W</v>
      </c>
      <c r="B114" s="45"/>
      <c r="C114" s="45"/>
      <c r="D114" s="45"/>
    </row>
    <row r="115" spans="1:57" ht="15.75" x14ac:dyDescent="0.25">
      <c r="A115" s="44" t="str">
        <f>HYPERLINK("#LEDPOT5W","23.3 - 5W")</f>
        <v>23.3 - 5W</v>
      </c>
      <c r="B115" s="45"/>
      <c r="C115" s="45"/>
      <c r="D115" s="45"/>
    </row>
    <row r="116" spans="1:57" ht="15.75" x14ac:dyDescent="0.25">
      <c r="A116" s="44" t="str">
        <f>HYPERLINK("#LEDPOT10W","23.4 - 10W")</f>
        <v>23.4 - 10W</v>
      </c>
      <c r="B116" s="45"/>
      <c r="C116" s="45"/>
      <c r="D116" s="45"/>
    </row>
    <row r="117" spans="1:57" ht="16.5" thickBot="1" x14ac:dyDescent="0.3">
      <c r="A117" s="46" t="str">
        <f>HYPERLINK("#LEDPOTALTPOT","23.5 - Alta potência")</f>
        <v>23.5 - Alta potência</v>
      </c>
      <c r="B117" s="47"/>
      <c r="C117" s="47"/>
      <c r="D117" s="47"/>
    </row>
    <row r="118" spans="1:57" customFormat="1" ht="6" customHeight="1" thickBot="1" x14ac:dyDescent="0.3">
      <c r="A118" s="48"/>
      <c r="B118" s="48"/>
      <c r="C118" s="48"/>
      <c r="D118" s="4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</row>
    <row r="119" spans="1:57" ht="16.5" thickBot="1" x14ac:dyDescent="0.3">
      <c r="A119" s="49" t="str">
        <f>HYPERLINK("#LEDOUTROS","24 - Suporte para LED")</f>
        <v>24 - Suporte para LED</v>
      </c>
      <c r="B119" s="50"/>
      <c r="C119" s="50"/>
      <c r="D119" s="50"/>
    </row>
    <row r="120" spans="1:57" customFormat="1" ht="6" customHeight="1" thickBot="1" x14ac:dyDescent="0.3">
      <c r="A120" s="48"/>
      <c r="B120" s="48"/>
      <c r="C120" s="48"/>
      <c r="D120" s="48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</row>
    <row r="121" spans="1:57" ht="15.75" x14ac:dyDescent="0.25">
      <c r="A121" s="42" t="s">
        <v>31314</v>
      </c>
      <c r="B121" s="43"/>
      <c r="C121" s="43"/>
      <c r="D121" s="43"/>
    </row>
    <row r="122" spans="1:57" ht="15.75" x14ac:dyDescent="0.25">
      <c r="A122" s="44" t="str">
        <f>HYPERLINK("#RESAC","25.1 - AC")</f>
        <v>25.1 - AC</v>
      </c>
      <c r="B122" s="45"/>
      <c r="C122" s="45"/>
      <c r="D122" s="45"/>
    </row>
    <row r="123" spans="1:57" ht="15.75" x14ac:dyDescent="0.25">
      <c r="A123" s="44" t="str">
        <f>HYPERLINK("#RESCR12CR16CR20","25.2 - CR12 CR16 CR20 (1/8W)")</f>
        <v>25.2 - CR12 CR16 CR20 (1/8W)</v>
      </c>
      <c r="B123" s="45"/>
      <c r="C123" s="45"/>
      <c r="D123" s="45"/>
    </row>
    <row r="124" spans="1:57" ht="15.75" x14ac:dyDescent="0.25">
      <c r="A124" s="44" t="str">
        <f>HYPERLINK("#RESCR25","25.3 - CR25 (1/4W)")</f>
        <v>25.3 - CR25 (1/4W)</v>
      </c>
      <c r="B124" s="45"/>
      <c r="C124" s="45"/>
      <c r="D124" s="45"/>
    </row>
    <row r="125" spans="1:57" ht="15.75" x14ac:dyDescent="0.25">
      <c r="A125" s="44" t="str">
        <f>HYPERLINK("#RESCR50","25.4 - CR50 (1/2W)")</f>
        <v>25.4 - CR50 (1/2W)</v>
      </c>
      <c r="B125" s="45"/>
      <c r="C125" s="45"/>
      <c r="D125" s="45"/>
    </row>
    <row r="126" spans="1:57" ht="15.75" x14ac:dyDescent="0.25">
      <c r="A126" s="44" t="str">
        <f>HYPERLINK("#RESMR25","25.5 - MR25")</f>
        <v>25.5 - MR25</v>
      </c>
      <c r="B126" s="45"/>
      <c r="C126" s="45"/>
      <c r="D126" s="45"/>
    </row>
    <row r="127" spans="1:57" ht="15.75" x14ac:dyDescent="0.25">
      <c r="A127" s="44" t="str">
        <f>HYPERLINK("#RESMRS25","25.6 - MRS25")</f>
        <v>25.6 - MRS25</v>
      </c>
      <c r="B127" s="45"/>
      <c r="C127" s="45"/>
      <c r="D127" s="45"/>
    </row>
    <row r="128" spans="1:57" ht="15.75" x14ac:dyDescent="0.25">
      <c r="A128" s="44" t="str">
        <f>HYPERLINK("#RESPOT","25.7 - Potência")</f>
        <v>25.7 - Potência</v>
      </c>
      <c r="B128" s="45"/>
      <c r="C128" s="45"/>
      <c r="D128" s="45"/>
    </row>
    <row r="129" spans="1:57" ht="15.75" x14ac:dyDescent="0.25">
      <c r="A129" s="44" t="str">
        <f>HYPERLINK("#RESPR","25.8 - PR01 PR02 PR03")</f>
        <v>25.8 - PR01 PR02 PR03</v>
      </c>
      <c r="B129" s="45"/>
      <c r="C129" s="45"/>
      <c r="D129" s="45"/>
    </row>
    <row r="130" spans="1:57" ht="15.75" x14ac:dyDescent="0.25">
      <c r="A130" s="44" t="str">
        <f>HYPERLINK("#RESSFR","25.9 - SFR16 SFR25")</f>
        <v>25.9 - SFR16 SFR25</v>
      </c>
      <c r="B130" s="45"/>
      <c r="C130" s="45"/>
      <c r="D130" s="45"/>
    </row>
    <row r="131" spans="1:57" ht="16.5" thickBot="1" x14ac:dyDescent="0.3">
      <c r="A131" s="46" t="str">
        <f>HYPERLINK("#RESOUTROS","25.10 - Outros (Shunt e etc.)")</f>
        <v>25.10 - Outros (Shunt e etc.)</v>
      </c>
      <c r="B131" s="47"/>
      <c r="C131" s="47"/>
      <c r="D131" s="47"/>
    </row>
    <row r="132" spans="1:57" customFormat="1" ht="6" customHeight="1" thickBot="1" x14ac:dyDescent="0.3">
      <c r="A132" s="48"/>
      <c r="B132" s="48"/>
      <c r="C132" s="48"/>
      <c r="D132" s="48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</row>
    <row r="133" spans="1:57" ht="15.75" x14ac:dyDescent="0.25">
      <c r="A133" s="42" t="s">
        <v>31315</v>
      </c>
      <c r="B133" s="43"/>
      <c r="C133" s="43"/>
      <c r="D133" s="43"/>
    </row>
    <row r="134" spans="1:57" ht="15.75" x14ac:dyDescent="0.25">
      <c r="A134" s="44" t="str">
        <f>HYPERLINK("#RESSMD0204","26.1 - 0204")</f>
        <v>26.1 - 0204</v>
      </c>
      <c r="B134" s="45"/>
      <c r="C134" s="45"/>
      <c r="D134" s="45"/>
    </row>
    <row r="135" spans="1:57" ht="15.75" x14ac:dyDescent="0.25">
      <c r="A135" s="44" t="str">
        <f>HYPERLINK("#RESSMD0402","26.2 - 0402")</f>
        <v>26.2 - 0402</v>
      </c>
      <c r="B135" s="45"/>
      <c r="C135" s="45"/>
      <c r="D135" s="45"/>
    </row>
    <row r="136" spans="1:57" ht="15.75" x14ac:dyDescent="0.25">
      <c r="A136" s="44" t="str">
        <f>HYPERLINK("#RESSMD0603","26.3 - 0603")</f>
        <v>26.3 - 0603</v>
      </c>
      <c r="B136" s="45"/>
      <c r="C136" s="45"/>
      <c r="D136" s="45"/>
    </row>
    <row r="137" spans="1:57" ht="15.75" x14ac:dyDescent="0.25">
      <c r="A137" s="44" t="str">
        <f>HYPERLINK("#RESSMD0805","26.4 - 0805")</f>
        <v>26.4 - 0805</v>
      </c>
      <c r="B137" s="45"/>
      <c r="C137" s="45"/>
      <c r="D137" s="45"/>
    </row>
    <row r="138" spans="1:57" ht="15.75" x14ac:dyDescent="0.25">
      <c r="A138" s="44" t="str">
        <f>HYPERLINK("#RESSMD1206","26.5 - 1206")</f>
        <v>26.5 - 1206</v>
      </c>
      <c r="B138" s="45"/>
      <c r="C138" s="45"/>
      <c r="D138" s="45"/>
    </row>
    <row r="139" spans="1:57" ht="15.75" x14ac:dyDescent="0.25">
      <c r="A139" s="44" t="str">
        <f>HYPERLINK("#RESSMD1210","26.6 - 1210")</f>
        <v>26.6 - 1210</v>
      </c>
      <c r="B139" s="45"/>
      <c r="C139" s="45"/>
      <c r="D139" s="45"/>
    </row>
    <row r="140" spans="1:57" ht="15.75" x14ac:dyDescent="0.25">
      <c r="A140" s="44" t="str">
        <f>HYPERLINK("#RESSMD2010","26.7 - 2010")</f>
        <v>26.7 - 2010</v>
      </c>
      <c r="B140" s="45"/>
      <c r="C140" s="45"/>
      <c r="D140" s="45"/>
    </row>
    <row r="141" spans="1:57" ht="15.75" x14ac:dyDescent="0.25">
      <c r="A141" s="44" t="str">
        <f>HYPERLINK("#RESSMD2512","26.8 - 2512")</f>
        <v>26.8 - 2512</v>
      </c>
      <c r="B141" s="45"/>
      <c r="C141" s="45"/>
      <c r="D141" s="45"/>
    </row>
    <row r="142" spans="1:57" ht="16.5" thickBot="1" x14ac:dyDescent="0.3">
      <c r="A142" s="46" t="str">
        <f>HYPERLINK("#RESSMDOUTROS","26.9 - Outros (0201, 0207, 1218)")</f>
        <v>26.9 - Outros (0201, 0207, 1218)</v>
      </c>
      <c r="B142" s="47"/>
      <c r="C142" s="47"/>
      <c r="D142" s="47"/>
    </row>
    <row r="143" spans="1:57" customFormat="1" ht="6" customHeight="1" thickBot="1" x14ac:dyDescent="0.3">
      <c r="A143" s="48"/>
      <c r="B143" s="48"/>
      <c r="C143" s="48"/>
      <c r="D143" s="48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</row>
    <row r="144" spans="1:57" ht="15.75" x14ac:dyDescent="0.25">
      <c r="A144" s="42" t="s">
        <v>31316</v>
      </c>
      <c r="B144" s="43"/>
      <c r="C144" s="43"/>
      <c r="D144" s="43"/>
    </row>
    <row r="145" spans="1:57" ht="15.75" x14ac:dyDescent="0.25">
      <c r="A145" s="44" t="str">
        <f>HYPERLINK("#CHAVEALA","27.1 - Alavanca")</f>
        <v>27.1 - Alavanca</v>
      </c>
      <c r="B145" s="45"/>
      <c r="C145" s="45"/>
      <c r="D145" s="45"/>
    </row>
    <row r="146" spans="1:57" ht="15.75" x14ac:dyDescent="0.25">
      <c r="A146" s="44" t="str">
        <f>HYPERLINK("#CHAVEBOT","27.2 - Botão")</f>
        <v>27.2 - Botão</v>
      </c>
      <c r="B146" s="45"/>
      <c r="C146" s="45"/>
      <c r="D146" s="45"/>
    </row>
    <row r="147" spans="1:57" ht="15.75" x14ac:dyDescent="0.25">
      <c r="A147" s="44" t="str">
        <f>HYPERLINK("#CHAVEDIP","27.3 - DIP Switch")</f>
        <v>27.3 - DIP Switch</v>
      </c>
      <c r="B147" s="45"/>
      <c r="C147" s="45"/>
      <c r="D147" s="45"/>
    </row>
    <row r="148" spans="1:57" ht="15.75" x14ac:dyDescent="0.25">
      <c r="A148" s="44" t="str">
        <f>HYPERLINK("#CHAVEGANG","27.4 - Gangorra")</f>
        <v>27.4 - Gangorra</v>
      </c>
      <c r="B148" s="45"/>
      <c r="C148" s="45"/>
      <c r="D148" s="45"/>
    </row>
    <row r="149" spans="1:57" ht="15.75" x14ac:dyDescent="0.25">
      <c r="A149" s="44" t="str">
        <f>HYPERLINK("#CHAVEHH","27.5 - HH")</f>
        <v>27.5 - HH</v>
      </c>
      <c r="B149" s="45"/>
      <c r="C149" s="45"/>
      <c r="D149" s="45"/>
    </row>
    <row r="150" spans="1:57" ht="15.75" x14ac:dyDescent="0.25">
      <c r="A150" s="44" t="str">
        <f>HYPERLINK("#CHAVEOPT","27.6 - Ótica/Óptica")</f>
        <v>27.6 - Ótica/Óptica</v>
      </c>
      <c r="B150" s="45"/>
      <c r="C150" s="45"/>
      <c r="D150" s="45"/>
    </row>
    <row r="151" spans="1:57" ht="15.75" x14ac:dyDescent="0.25">
      <c r="A151" s="44" t="str">
        <f>HYPERLINK("#CHAVEPUSH","27.7 - Push Button")</f>
        <v>27.7 - Push Button</v>
      </c>
      <c r="B151" s="45"/>
      <c r="C151" s="45"/>
      <c r="D151" s="45"/>
    </row>
    <row r="152" spans="1:57" ht="15.75" x14ac:dyDescent="0.25">
      <c r="A152" s="44" t="str">
        <f>HYPERLINK("#CHAVETACPTH","27.8 - Tactil PTH")</f>
        <v>27.8 - Tactil PTH</v>
      </c>
      <c r="B152" s="45"/>
      <c r="C152" s="45"/>
      <c r="D152" s="45"/>
    </row>
    <row r="153" spans="1:57" ht="15.75" x14ac:dyDescent="0.25">
      <c r="A153" s="44" t="str">
        <f>HYPERLINK("#CHAVETACSMD","27.9 - Tactil SMD")</f>
        <v>27.9 - Tactil SMD</v>
      </c>
      <c r="B153" s="45"/>
      <c r="C153" s="45"/>
      <c r="D153" s="45"/>
    </row>
    <row r="154" spans="1:57" ht="16.5" thickBot="1" x14ac:dyDescent="0.3">
      <c r="A154" s="46" t="str">
        <f>HYPERLINK("#CHAVEOUTRAS","27.10 - Outras (Botão de Emergencia, Botão de Retenção, Botoeira e Chave Rotativa)")</f>
        <v>27.10 - Outras (Botão de Emergencia, Botão de Retenção, Botoeira e Chave Rotativa)</v>
      </c>
      <c r="B154" s="47"/>
      <c r="C154" s="47"/>
      <c r="D154" s="47"/>
    </row>
    <row r="155" spans="1:57" customFormat="1" ht="6" customHeight="1" thickBot="1" x14ac:dyDescent="0.3">
      <c r="A155" s="48"/>
      <c r="B155" s="48"/>
      <c r="C155" s="48"/>
      <c r="D155" s="48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</row>
    <row r="156" spans="1:57" ht="15.75" x14ac:dyDescent="0.25">
      <c r="A156" s="42" t="s">
        <v>31317</v>
      </c>
      <c r="B156" s="43"/>
      <c r="C156" s="43"/>
      <c r="D156" s="43"/>
    </row>
    <row r="157" spans="1:57" ht="15.75" x14ac:dyDescent="0.25">
      <c r="A157" s="44" t="str">
        <f>HYPERLINK("#CONECBAR","28.1 - Barra de Pino")</f>
        <v>28.1 - Barra de Pino</v>
      </c>
      <c r="B157" s="45"/>
      <c r="C157" s="45"/>
      <c r="D157" s="45"/>
    </row>
    <row r="158" spans="1:57" ht="15.75" x14ac:dyDescent="0.25">
      <c r="A158" s="44" t="str">
        <f>HYPERLINK("#CONECBEN","28.2 - Bendal")</f>
        <v>28.2 - Bendal</v>
      </c>
      <c r="B158" s="45"/>
      <c r="C158" s="45"/>
      <c r="D158" s="45"/>
    </row>
    <row r="159" spans="1:57" ht="15.75" x14ac:dyDescent="0.25">
      <c r="A159" s="44" t="str">
        <f>HYPERLINK("#CONECBNC","28.3 - BNC")</f>
        <v>28.3 - BNC</v>
      </c>
      <c r="B159" s="45"/>
      <c r="C159" s="45"/>
      <c r="D159" s="45"/>
    </row>
    <row r="160" spans="1:57" ht="15.75" x14ac:dyDescent="0.25">
      <c r="A160" s="44" t="str">
        <f>HYPERLINK("#CONECBOR","28.4 - Borne")</f>
        <v>28.4 - Borne</v>
      </c>
      <c r="B160" s="45"/>
      <c r="C160" s="45"/>
      <c r="D160" s="45"/>
    </row>
    <row r="161" spans="1:4" ht="15.75" x14ac:dyDescent="0.25">
      <c r="A161" s="44" t="str">
        <f>HYPERLINK("#CONECDB","28.5 - DB")</f>
        <v>28.5 - DB</v>
      </c>
      <c r="B161" s="45"/>
      <c r="C161" s="45"/>
      <c r="D161" s="45"/>
    </row>
    <row r="162" spans="1:4" ht="15.75" x14ac:dyDescent="0.25">
      <c r="A162" s="44" t="str">
        <f>HYPERLINK("#CONECEUR","28.6 - Euro")</f>
        <v>28.6 - Euro</v>
      </c>
      <c r="B162" s="45"/>
      <c r="C162" s="45"/>
      <c r="D162" s="45"/>
    </row>
    <row r="163" spans="1:4" ht="15.75" x14ac:dyDescent="0.25">
      <c r="A163" s="44" t="str">
        <f>HYPERLINK("#CONECGAR","28.7 - Garra Jacare")</f>
        <v>28.7 - Garra Jacare</v>
      </c>
      <c r="B163" s="45"/>
      <c r="C163" s="45"/>
      <c r="D163" s="45"/>
    </row>
    <row r="164" spans="1:4" ht="15.75" x14ac:dyDescent="0.25">
      <c r="A164" s="44" t="str">
        <f>HYPERLINK("#CONECHEA","28.8 - Header")</f>
        <v>28.8 - Header</v>
      </c>
      <c r="B164" s="45"/>
      <c r="C164" s="45"/>
      <c r="D164" s="45"/>
    </row>
    <row r="165" spans="1:4" ht="15.75" x14ac:dyDescent="0.25">
      <c r="A165" s="44" t="str">
        <f>HYPERLINK("#CONECJAC","28.9 - Jack")</f>
        <v>28.9 - Jack</v>
      </c>
      <c r="B165" s="45"/>
      <c r="C165" s="45"/>
      <c r="D165" s="45"/>
    </row>
    <row r="166" spans="1:4" ht="15.75" x14ac:dyDescent="0.25">
      <c r="A166" s="44" t="str">
        <f>HYPERLINK("#CONECKK","28.10 - KK")</f>
        <v>28.10 - KK</v>
      </c>
      <c r="B166" s="45"/>
      <c r="C166" s="45"/>
      <c r="D166" s="45"/>
    </row>
    <row r="167" spans="1:4" ht="15.75" x14ac:dyDescent="0.25">
      <c r="A167" s="44" t="str">
        <f>HYPERLINK("#CONECLAT","28.11 - Latch (IDC)")</f>
        <v>28.11 - Latch (IDC)</v>
      </c>
      <c r="B167" s="45"/>
      <c r="C167" s="45"/>
      <c r="D167" s="45"/>
    </row>
    <row r="168" spans="1:4" ht="15.75" x14ac:dyDescent="0.25">
      <c r="A168" s="44" t="str">
        <f>HYPERLINK("#CONECMIC","28.12 - Micro FIT")</f>
        <v>28.12 - Micro FIT</v>
      </c>
      <c r="B168" s="45"/>
      <c r="C168" s="45"/>
      <c r="D168" s="45"/>
    </row>
    <row r="169" spans="1:4" ht="15.75" x14ac:dyDescent="0.25">
      <c r="A169" s="44" t="str">
        <f>HYPERLINK("#CONECMIN","28.13 - Mini FIT")</f>
        <v>28.13 - Mini FIT</v>
      </c>
      <c r="B169" s="45"/>
      <c r="C169" s="45"/>
      <c r="D169" s="45"/>
    </row>
    <row r="170" spans="1:4" ht="15.75" x14ac:dyDescent="0.25">
      <c r="A170" s="44" t="str">
        <f>HYPERLINK("#CONECMOD","28.14 - Modular")</f>
        <v>28.14 - Modular</v>
      </c>
      <c r="B170" s="45"/>
      <c r="C170" s="45"/>
      <c r="D170" s="45"/>
    </row>
    <row r="171" spans="1:4" ht="15.75" x14ac:dyDescent="0.25">
      <c r="A171" s="44" t="str">
        <f>HYPERLINK("#CONECPLG","28.15 - Plug")</f>
        <v>28.15 - Plug</v>
      </c>
      <c r="B171" s="45"/>
      <c r="C171" s="45"/>
      <c r="D171" s="45"/>
    </row>
    <row r="172" spans="1:4" ht="15.75" x14ac:dyDescent="0.25">
      <c r="A172" s="44" t="str">
        <f>HYPERLINK("#CONECPRE","28.16 - Prensa Cabo")</f>
        <v>28.16 - Prensa Cabo</v>
      </c>
      <c r="B172" s="45"/>
      <c r="C172" s="45"/>
      <c r="D172" s="45"/>
    </row>
    <row r="173" spans="1:4" ht="15.75" x14ac:dyDescent="0.25">
      <c r="A173" s="44" t="str">
        <f>HYPERLINK("#CONECRJ","28.17 - RJ")</f>
        <v>28.17 - RJ</v>
      </c>
      <c r="B173" s="45"/>
      <c r="C173" s="45"/>
      <c r="D173" s="45"/>
    </row>
    <row r="174" spans="1:4" ht="15.75" x14ac:dyDescent="0.25">
      <c r="A174" s="44" t="str">
        <f>HYPERLINK("#CONECSMD","28.18 - SMD")</f>
        <v>28.18 - SMD</v>
      </c>
      <c r="B174" s="45"/>
      <c r="C174" s="45"/>
      <c r="D174" s="45"/>
    </row>
    <row r="175" spans="1:4" ht="15.75" x14ac:dyDescent="0.25">
      <c r="A175" s="44" t="str">
        <f>HYPERLINK("#CONECSOQ","28.19 - Soquete")</f>
        <v>28.19 - Soquete</v>
      </c>
      <c r="B175" s="45"/>
      <c r="C175" s="45"/>
      <c r="D175" s="45"/>
    </row>
    <row r="176" spans="1:4" ht="15.75" x14ac:dyDescent="0.25">
      <c r="A176" s="44" t="str">
        <f>HYPERLINK("#CONECUSB","28.20 - USB")</f>
        <v>28.20 - USB</v>
      </c>
      <c r="B176" s="45"/>
      <c r="C176" s="45"/>
      <c r="D176" s="45"/>
    </row>
    <row r="177" spans="1:57" ht="15.75" x14ac:dyDescent="0.25">
      <c r="A177" s="44" t="str">
        <f>HYPERLINK("#CONECTER","28.21 - Terminal")</f>
        <v>28.21 - Terminal</v>
      </c>
      <c r="B177" s="45"/>
      <c r="C177" s="45"/>
      <c r="D177" s="45"/>
    </row>
    <row r="178" spans="1:57" ht="15.75" x14ac:dyDescent="0.25">
      <c r="A178" s="44" t="str">
        <f>HYPERLINK("#CONECOUT","28.22 - Outros (Circular, CPC, SIM Card, UHF, Jumper e etc..)")</f>
        <v>28.22 - Outros (Circular, CPC, SIM Card, UHF, Jumper e etc..)</v>
      </c>
      <c r="B178" s="45"/>
      <c r="C178" s="45"/>
      <c r="D178" s="45"/>
    </row>
    <row r="179" spans="1:57" ht="16.5" thickBot="1" x14ac:dyDescent="0.3">
      <c r="A179" s="46" t="str">
        <f>HYPERLINK("#CONECACES","28.23 - Adaptador e Capa")</f>
        <v>28.23 - Adaptador e Capa</v>
      </c>
      <c r="B179" s="47"/>
      <c r="C179" s="47"/>
      <c r="D179" s="47"/>
    </row>
    <row r="180" spans="1:57" customFormat="1" ht="6" customHeight="1" thickBot="1" x14ac:dyDescent="0.3">
      <c r="A180" s="48"/>
      <c r="B180" s="48"/>
      <c r="C180" s="48"/>
      <c r="D180" s="48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</row>
    <row r="181" spans="1:57" ht="15.75" x14ac:dyDescent="0.25">
      <c r="A181" s="42" t="s">
        <v>31318</v>
      </c>
      <c r="B181" s="43"/>
      <c r="C181" s="43"/>
      <c r="D181" s="43"/>
    </row>
    <row r="182" spans="1:57" ht="15.75" x14ac:dyDescent="0.25">
      <c r="A182" s="44" t="str">
        <f>HYPERLINK("#CRISTALCIL","29.1 - Cilíndrico")</f>
        <v>29.1 - Cilíndrico</v>
      </c>
      <c r="B182" s="45"/>
      <c r="C182" s="45"/>
      <c r="D182" s="45"/>
    </row>
    <row r="183" spans="1:57" ht="15.75" x14ac:dyDescent="0.25">
      <c r="A183" s="44" t="str">
        <f>HYPERLINK("#CRISTALCLOCK","29.2 - Clock")</f>
        <v>29.2 - Clock</v>
      </c>
      <c r="B183" s="45"/>
      <c r="C183" s="45"/>
      <c r="D183" s="45"/>
    </row>
    <row r="184" spans="1:57" ht="15.75" x14ac:dyDescent="0.25">
      <c r="A184" s="44" t="str">
        <f>HYPERLINK("#CRISTALHC49S","29.3 - HC49S (Meia caneca)")</f>
        <v>29.3 - HC49S (Meia caneca)</v>
      </c>
      <c r="B184" s="45"/>
      <c r="C184" s="45"/>
      <c r="D184" s="45"/>
    </row>
    <row r="185" spans="1:57" ht="15.75" x14ac:dyDescent="0.25">
      <c r="A185" s="44" t="str">
        <f>HYPERLINK("#CRISTALHC49U","29.4 - HC49U")</f>
        <v>29.4 - HC49U</v>
      </c>
      <c r="B185" s="45"/>
      <c r="C185" s="45"/>
      <c r="D185" s="45"/>
    </row>
    <row r="186" spans="1:57" ht="16.5" thickBot="1" x14ac:dyDescent="0.3">
      <c r="A186" s="46" t="str">
        <f>HYPERLINK("#CRISTALOUTROS","29.5 - Outros (TO38, HC52U e etc.)")</f>
        <v>29.5 - Outros (TO38, HC52U e etc.)</v>
      </c>
      <c r="B186" s="47"/>
      <c r="C186" s="47"/>
      <c r="D186" s="47"/>
    </row>
    <row r="187" spans="1:57" customFormat="1" ht="6" customHeight="1" thickBot="1" x14ac:dyDescent="0.3">
      <c r="A187" s="48"/>
      <c r="B187" s="48"/>
      <c r="C187" s="48"/>
      <c r="D187" s="48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</row>
    <row r="188" spans="1:57" ht="16.5" thickBot="1" x14ac:dyDescent="0.3">
      <c r="A188" s="49" t="str">
        <f>HYPERLINK("#CRISTALSMD","30 - Cristal SMD")</f>
        <v>30 - Cristal SMD</v>
      </c>
      <c r="B188" s="50"/>
      <c r="C188" s="50"/>
      <c r="D188" s="50"/>
    </row>
    <row r="189" spans="1:57" customFormat="1" ht="6" customHeight="1" thickBot="1" x14ac:dyDescent="0.3">
      <c r="A189" s="48"/>
      <c r="B189" s="48"/>
      <c r="C189" s="48"/>
      <c r="D189" s="48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</row>
    <row r="190" spans="1:57" ht="15.75" x14ac:dyDescent="0.25">
      <c r="A190" s="42" t="s">
        <v>31319</v>
      </c>
      <c r="B190" s="43"/>
      <c r="C190" s="43"/>
      <c r="D190" s="43"/>
    </row>
    <row r="191" spans="1:57" ht="15.75" x14ac:dyDescent="0.25">
      <c r="A191" s="44" t="str">
        <f>HYPERLINK("#DISPLAYLCDCBACK","31.1 - Com Backlight")</f>
        <v>31.1 - Com Backlight</v>
      </c>
      <c r="B191" s="45"/>
      <c r="C191" s="45"/>
      <c r="D191" s="45"/>
    </row>
    <row r="192" spans="1:57" ht="15.75" x14ac:dyDescent="0.25">
      <c r="A192" s="44" t="str">
        <f>HYPERLINK("#DISPLAYLCDSBACK","31.2 - Sem Backlight")</f>
        <v>31.2 - Sem Backlight</v>
      </c>
      <c r="B192" s="45"/>
      <c r="C192" s="45"/>
      <c r="D192" s="45"/>
    </row>
    <row r="193" spans="1:57" ht="16.5" thickBot="1" x14ac:dyDescent="0.3">
      <c r="A193" s="46" t="str">
        <f>HYPERLINK("#DISPLAYLCDOUTROS","31.3 - Outros (Tela Touch Screen, Tela para Tablet e Notebook, Display 4/6/8 Digitos e etc.)")</f>
        <v>31.3 - Outros (Tela Touch Screen, Tela para Tablet e Notebook, Display 4/6/8 Digitos e etc.)</v>
      </c>
      <c r="B193" s="47"/>
      <c r="C193" s="47"/>
      <c r="D193" s="47"/>
    </row>
    <row r="194" spans="1:57" customFormat="1" ht="6" customHeight="1" thickBot="1" x14ac:dyDescent="0.3">
      <c r="A194" s="48"/>
      <c r="B194" s="48"/>
      <c r="C194" s="48"/>
      <c r="D194" s="48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</row>
    <row r="195" spans="1:57" ht="15.75" x14ac:dyDescent="0.25">
      <c r="A195" s="42" t="s">
        <v>31320</v>
      </c>
      <c r="B195" s="43"/>
      <c r="C195" s="43"/>
      <c r="D195" s="43"/>
    </row>
    <row r="196" spans="1:57" ht="15.75" x14ac:dyDescent="0.25">
      <c r="A196" s="44" t="str">
        <f>HYPERLINK("#DISPLAYLED7SEG","32.1 - 7 Segmentos")</f>
        <v>32.1 - 7 Segmentos</v>
      </c>
      <c r="B196" s="45"/>
      <c r="C196" s="45"/>
      <c r="D196" s="45"/>
    </row>
    <row r="197" spans="1:57" ht="15.75" x14ac:dyDescent="0.25">
      <c r="A197" s="44" t="str">
        <f>HYPERLINK("#DISPLAYLEDBARRA","32.2 - Barra Gráfica")</f>
        <v>32.2 - Barra Gráfica</v>
      </c>
      <c r="B197" s="45"/>
      <c r="C197" s="45"/>
      <c r="D197" s="45"/>
    </row>
    <row r="198" spans="1:57" ht="16.5" thickBot="1" x14ac:dyDescent="0.3">
      <c r="A198" s="46" t="str">
        <f>HYPERLINK("#DISPLAYLEDMATRIZ","32.3 - Matriz")</f>
        <v>32.3 - Matriz</v>
      </c>
      <c r="B198" s="47"/>
      <c r="C198" s="47"/>
      <c r="D198" s="47"/>
    </row>
    <row r="199" spans="1:57" customFormat="1" ht="6" customHeight="1" thickBot="1" x14ac:dyDescent="0.3">
      <c r="A199" s="48"/>
      <c r="B199" s="48"/>
      <c r="C199" s="48"/>
      <c r="D199" s="48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</row>
    <row r="200" spans="1:57" ht="16.5" thickBot="1" x14ac:dyDescent="0.3">
      <c r="A200" s="49" t="str">
        <f>HYPERLINK("#DISPLAYOUTROS","33 - Display Outros (Tela Touch Screen Painel, Tela para notebook)")</f>
        <v>33 - Display Outros (Tela Touch Screen Painel, Tela para notebook)</v>
      </c>
      <c r="B200" s="50"/>
      <c r="C200" s="50"/>
      <c r="D200" s="50"/>
    </row>
    <row r="201" spans="1:57" customFormat="1" ht="6" customHeight="1" thickBot="1" x14ac:dyDescent="0.3">
      <c r="A201" s="48"/>
      <c r="B201" s="48"/>
      <c r="C201" s="48"/>
      <c r="D201" s="48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</row>
    <row r="202" spans="1:57" ht="16.5" thickBot="1" x14ac:dyDescent="0.3">
      <c r="A202" s="49" t="str">
        <f>HYPERLINK("#FERRITE","34 - Ferrite (Axial, Núcleo e SMD)")</f>
        <v>34 - Ferrite (Axial, Núcleo e SMD)</v>
      </c>
      <c r="B202" s="50"/>
      <c r="C202" s="50"/>
      <c r="D202" s="50"/>
    </row>
    <row r="203" spans="1:57" customFormat="1" ht="6" customHeight="1" thickBot="1" x14ac:dyDescent="0.3">
      <c r="A203" s="48"/>
      <c r="B203" s="48"/>
      <c r="C203" s="48"/>
      <c r="D203" s="48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</row>
    <row r="204" spans="1:57" ht="16.5" thickBot="1" x14ac:dyDescent="0.3">
      <c r="A204" s="49" t="str">
        <f>HYPERLINK("#FILTROCER","35 - Filtro Cerâmico/Ressonador")</f>
        <v>35 - Filtro Cerâmico/Ressonador</v>
      </c>
      <c r="B204" s="50"/>
      <c r="C204" s="50"/>
      <c r="D204" s="50"/>
    </row>
    <row r="205" spans="1:57" customFormat="1" ht="6" customHeight="1" thickBot="1" x14ac:dyDescent="0.3">
      <c r="A205" s="48"/>
      <c r="B205" s="48"/>
      <c r="C205" s="48"/>
      <c r="D205" s="48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</row>
    <row r="206" spans="1:57" ht="15.75" x14ac:dyDescent="0.25">
      <c r="A206" s="42" t="s">
        <v>31321</v>
      </c>
      <c r="B206" s="43"/>
      <c r="C206" s="43"/>
      <c r="D206" s="43"/>
    </row>
    <row r="207" spans="1:57" ht="15.75" x14ac:dyDescent="0.25">
      <c r="A207" s="44" t="str">
        <f>HYPERLINK("#FUSPEQ","36.1 - Vidro Pequeno 20AG")</f>
        <v>36.1 - Vidro Pequeno 20AG</v>
      </c>
      <c r="B207" s="45"/>
      <c r="C207" s="45"/>
      <c r="D207" s="45"/>
    </row>
    <row r="208" spans="1:57" ht="15.75" x14ac:dyDescent="0.25">
      <c r="A208" s="44" t="str">
        <f>HYPERLINK("#FUSGR","36.2 - Vidro Grande 3AG")</f>
        <v>36.2 - Vidro Grande 3AG</v>
      </c>
      <c r="B208" s="45"/>
      <c r="C208" s="45"/>
      <c r="D208" s="45"/>
    </row>
    <row r="209" spans="1:57" ht="15.75" x14ac:dyDescent="0.25">
      <c r="A209" s="44" t="str">
        <f>HYPERLINK("#FUSAX","36.3 - Vidro Axial")</f>
        <v>36.3 - Vidro Axial</v>
      </c>
      <c r="B209" s="45"/>
      <c r="C209" s="45"/>
      <c r="D209" s="45"/>
    </row>
    <row r="210" spans="1:57" ht="15.75" x14ac:dyDescent="0.25">
      <c r="A210" s="44" t="str">
        <f>HYPERLINK("#FUSTERM","36.4 - Térmico")</f>
        <v>36.4 - Térmico</v>
      </c>
      <c r="B210" s="45"/>
      <c r="C210" s="45"/>
      <c r="D210" s="45"/>
    </row>
    <row r="211" spans="1:57" ht="15.75" x14ac:dyDescent="0.25">
      <c r="A211" s="44" t="str">
        <f>HYPERLINK("#FUSLAMINA","36.5 - Lâmina")</f>
        <v>36.5 - Lâmina</v>
      </c>
      <c r="B211" s="45"/>
      <c r="C211" s="45"/>
      <c r="D211" s="45"/>
    </row>
    <row r="212" spans="1:57" ht="15.75" x14ac:dyDescent="0.25">
      <c r="A212" s="44" t="str">
        <f>HYPERLINK("#FUSPICO","36.6 - Pico Fusível")</f>
        <v>36.6 - Pico Fusível</v>
      </c>
      <c r="B212" s="45"/>
      <c r="C212" s="45"/>
      <c r="D212" s="45"/>
    </row>
    <row r="213" spans="1:57" ht="15.75" x14ac:dyDescent="0.25">
      <c r="A213" s="44" t="str">
        <f>HYPERLINK("#FUSSMD","36.7 - SMD")</f>
        <v>36.7 - SMD</v>
      </c>
      <c r="B213" s="45"/>
      <c r="C213" s="45"/>
      <c r="D213" s="45"/>
    </row>
    <row r="214" spans="1:57" ht="16.5" thickBot="1" x14ac:dyDescent="0.3">
      <c r="A214" s="46" t="str">
        <f>HYPERLINK("#FUSACESS","36.8 - Porta Fusível")</f>
        <v>36.8 - Porta Fusível</v>
      </c>
      <c r="B214" s="47"/>
      <c r="C214" s="47"/>
      <c r="D214" s="47"/>
    </row>
    <row r="215" spans="1:57" customFormat="1" ht="6" customHeight="1" thickBot="1" x14ac:dyDescent="0.3">
      <c r="A215" s="48"/>
      <c r="B215" s="48"/>
      <c r="C215" s="48"/>
      <c r="D215" s="48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</row>
    <row r="216" spans="1:57" ht="15.75" x14ac:dyDescent="0.25">
      <c r="A216" s="42" t="s">
        <v>31322</v>
      </c>
      <c r="B216" s="43"/>
      <c r="C216" s="43"/>
      <c r="D216" s="43"/>
    </row>
    <row r="217" spans="1:57" ht="15.75" x14ac:dyDescent="0.25">
      <c r="A217" s="44" t="str">
        <f>HYPERLINK("#INDUTORPTH","37.1 - PTH")</f>
        <v>37.1 - PTH</v>
      </c>
      <c r="B217" s="45"/>
      <c r="C217" s="45"/>
      <c r="D217" s="45"/>
    </row>
    <row r="218" spans="1:57" ht="16.5" thickBot="1" x14ac:dyDescent="0.3">
      <c r="A218" s="46" t="str">
        <f>HYPERLINK("#INDUTORSMD","37.2 - SMD")</f>
        <v>37.2 - SMD</v>
      </c>
      <c r="B218" s="47"/>
      <c r="C218" s="47"/>
      <c r="D218" s="47"/>
    </row>
    <row r="219" spans="1:57" customFormat="1" ht="6" customHeight="1" thickBot="1" x14ac:dyDescent="0.3">
      <c r="A219" s="48"/>
      <c r="B219" s="48"/>
      <c r="C219" s="48"/>
      <c r="D219" s="4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</row>
    <row r="220" spans="1:57" ht="15.75" x14ac:dyDescent="0.25">
      <c r="A220" s="42" t="s">
        <v>31323</v>
      </c>
      <c r="B220" s="43"/>
      <c r="C220" s="43"/>
      <c r="D220" s="43"/>
    </row>
    <row r="221" spans="1:57" ht="15.75" x14ac:dyDescent="0.25">
      <c r="A221" s="44" t="str">
        <f>HYPERLINK("#POT3590S","38.1 - 3590S")</f>
        <v>38.1 - 3590S</v>
      </c>
      <c r="B221" s="45"/>
      <c r="C221" s="45"/>
      <c r="D221" s="45"/>
    </row>
    <row r="222" spans="1:57" ht="15.75" x14ac:dyDescent="0.25">
      <c r="A222" s="44" t="str">
        <f>HYPERLINK("#POTLINEAR","38.2 - Linear")</f>
        <v>38.2 - Linear</v>
      </c>
      <c r="B222" s="45"/>
      <c r="C222" s="45"/>
      <c r="D222" s="45"/>
    </row>
    <row r="223" spans="1:57" ht="15.75" x14ac:dyDescent="0.25">
      <c r="A223" s="44" t="str">
        <f>HYPERLINK("#POTLOG","38.3 - Logaritmico")</f>
        <v>38.3 - Logaritmico</v>
      </c>
      <c r="B223" s="45"/>
      <c r="C223" s="45"/>
      <c r="D223" s="45"/>
    </row>
    <row r="224" spans="1:57" ht="15.75" x14ac:dyDescent="0.25">
      <c r="A224" s="44" t="str">
        <f>HYPERLINK("#POTOUTR","38.4 - Outros")</f>
        <v>38.4 - Outros</v>
      </c>
      <c r="B224" s="45"/>
      <c r="C224" s="45"/>
      <c r="D224" s="45"/>
    </row>
    <row r="225" spans="1:57" ht="16.5" thickBot="1" x14ac:dyDescent="0.3">
      <c r="A225" s="46" t="str">
        <f>HYPERLINK("#POTDIALKNOB","38.5 - Dial e Knob")</f>
        <v>38.5 - Dial e Knob</v>
      </c>
      <c r="B225" s="47"/>
      <c r="C225" s="47"/>
      <c r="D225" s="47"/>
    </row>
    <row r="226" spans="1:57" customFormat="1" ht="6" customHeight="1" thickBot="1" x14ac:dyDescent="0.3">
      <c r="A226" s="48"/>
      <c r="B226" s="48"/>
      <c r="C226" s="48"/>
      <c r="D226" s="48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</row>
    <row r="227" spans="1:57" ht="15.75" x14ac:dyDescent="0.25">
      <c r="A227" s="42" t="s">
        <v>31324</v>
      </c>
      <c r="B227" s="43"/>
      <c r="C227" s="43"/>
      <c r="D227" s="43"/>
    </row>
    <row r="228" spans="1:57" ht="15.75" x14ac:dyDescent="0.25">
      <c r="A228" s="44" t="str">
        <f>HYPERLINK("#REDEPTH","39.1 - PTH")</f>
        <v>39.1 - PTH</v>
      </c>
      <c r="B228" s="45"/>
      <c r="C228" s="45"/>
      <c r="D228" s="45"/>
    </row>
    <row r="229" spans="1:57" ht="16.5" thickBot="1" x14ac:dyDescent="0.3">
      <c r="A229" s="46" t="str">
        <f>HYPERLINK("#REDESMD","39.2 - SMD")</f>
        <v>39.2 - SMD</v>
      </c>
      <c r="B229" s="47"/>
      <c r="C229" s="47"/>
      <c r="D229" s="47"/>
    </row>
    <row r="230" spans="1:57" customFormat="1" ht="6" customHeight="1" thickBot="1" x14ac:dyDescent="0.3">
      <c r="A230" s="48"/>
      <c r="B230" s="48"/>
      <c r="C230" s="48"/>
      <c r="D230" s="48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</row>
    <row r="231" spans="1:57" ht="15.75" x14ac:dyDescent="0.25">
      <c r="A231" s="42" t="s">
        <v>31325</v>
      </c>
      <c r="B231" s="43"/>
      <c r="C231" s="43"/>
      <c r="D231" s="43"/>
    </row>
    <row r="232" spans="1:57" ht="15.75" x14ac:dyDescent="0.25">
      <c r="A232" s="44" t="str">
        <f>HYPERLINK("#RELE5V","40.1 - 5V")</f>
        <v>40.1 - 5V</v>
      </c>
      <c r="B232" s="45"/>
      <c r="C232" s="45"/>
      <c r="D232" s="45"/>
    </row>
    <row r="233" spans="1:57" ht="15.75" x14ac:dyDescent="0.25">
      <c r="A233" s="44" t="str">
        <f>HYPERLINK("#RELE12V","40.2 - 12V")</f>
        <v>40.2 - 12V</v>
      </c>
      <c r="B233" s="45"/>
      <c r="C233" s="45"/>
      <c r="D233" s="45"/>
    </row>
    <row r="234" spans="1:57" ht="15.75" x14ac:dyDescent="0.25">
      <c r="A234" s="44" t="str">
        <f>HYPERLINK("#RELE24V","40.3 - 24V")</f>
        <v>40.3 - 24V</v>
      </c>
      <c r="B234" s="45"/>
      <c r="C234" s="45"/>
      <c r="D234" s="45"/>
    </row>
    <row r="235" spans="1:57" ht="15.75" x14ac:dyDescent="0.25">
      <c r="A235" s="44" t="str">
        <f>HYPERLINK("#RELE48V","40.4 - 48V")</f>
        <v>40.4 - 48V</v>
      </c>
      <c r="B235" s="45"/>
      <c r="C235" s="45"/>
      <c r="D235" s="45"/>
    </row>
    <row r="236" spans="1:57" ht="16.5" thickBot="1" x14ac:dyDescent="0.3">
      <c r="A236" s="46" t="str">
        <f>HYPERLINK("#RELEOUTROS","40.5 - Outros (220V, 3V, 4,5V, 6V, 9V, SMD e etc.)")</f>
        <v>40.5 - Outros (220V, 3V, 4,5V, 6V, 9V, SMD e etc.)</v>
      </c>
      <c r="B236" s="47"/>
      <c r="C236" s="47"/>
      <c r="D236" s="47"/>
    </row>
    <row r="237" spans="1:57" customFormat="1" ht="6" customHeight="1" thickBot="1" x14ac:dyDescent="0.3">
      <c r="A237" s="48"/>
      <c r="B237" s="48"/>
      <c r="C237" s="48"/>
      <c r="D237" s="48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</row>
    <row r="238" spans="1:57" ht="15.75" x14ac:dyDescent="0.25">
      <c r="A238" s="42" t="s">
        <v>31326</v>
      </c>
      <c r="B238" s="43"/>
      <c r="C238" s="43"/>
      <c r="D238" s="43"/>
    </row>
    <row r="239" spans="1:57" ht="15.75" x14ac:dyDescent="0.25">
      <c r="A239" s="44" t="str">
        <f>HYPERLINK("#TERMNTCPTH","41.1 - NTC PTH")</f>
        <v>41.1 - NTC PTH</v>
      </c>
      <c r="B239" s="45"/>
      <c r="C239" s="45"/>
      <c r="D239" s="45"/>
    </row>
    <row r="240" spans="1:57" ht="15.75" x14ac:dyDescent="0.25">
      <c r="A240" s="44" t="str">
        <f>HYPERLINK("#TERMNTCSMD","41.2 - NTC SMD")</f>
        <v>41.2 - NTC SMD</v>
      </c>
      <c r="B240" s="45"/>
      <c r="C240" s="45"/>
      <c r="D240" s="45"/>
    </row>
    <row r="241" spans="1:57" ht="15.75" x14ac:dyDescent="0.25">
      <c r="A241" s="44" t="str">
        <f>HYPERLINK("#TERMPTCPTH","41.3 - PTC PTH")</f>
        <v>41.3 - PTC PTH</v>
      </c>
      <c r="B241" s="45"/>
      <c r="C241" s="45"/>
      <c r="D241" s="45"/>
    </row>
    <row r="242" spans="1:57" ht="16.5" thickBot="1" x14ac:dyDescent="0.3">
      <c r="A242" s="46" t="str">
        <f>HYPERLINK("#TERMPTCSMD","41.4 - PTC SMD")</f>
        <v>41.4 - PTC SMD</v>
      </c>
      <c r="B242" s="47"/>
      <c r="C242" s="47"/>
      <c r="D242" s="47"/>
    </row>
    <row r="243" spans="1:57" customFormat="1" ht="6" customHeight="1" thickBot="1" x14ac:dyDescent="0.3">
      <c r="A243" s="48"/>
      <c r="B243" s="48"/>
      <c r="C243" s="48"/>
      <c r="D243" s="48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</row>
    <row r="244" spans="1:57" ht="15.75" x14ac:dyDescent="0.25">
      <c r="A244" s="42" t="s">
        <v>31327</v>
      </c>
      <c r="B244" s="43"/>
      <c r="C244" s="43"/>
      <c r="D244" s="43"/>
    </row>
    <row r="245" spans="1:57" ht="15.75" x14ac:dyDescent="0.25">
      <c r="A245" s="44" t="str">
        <f>HYPERLINK("#TRIMP3006","42.1 - 3006")</f>
        <v>42.1 - 3006</v>
      </c>
      <c r="B245" s="45"/>
      <c r="C245" s="45"/>
      <c r="D245" s="45"/>
    </row>
    <row r="246" spans="1:57" ht="15.75" x14ac:dyDescent="0.25">
      <c r="A246" s="44" t="str">
        <f>HYPERLINK("#TRIMP3296","42.2 - 3296")</f>
        <v>42.2 - 3296</v>
      </c>
      <c r="B246" s="45"/>
      <c r="C246" s="45"/>
      <c r="D246" s="45"/>
    </row>
    <row r="247" spans="1:57" ht="15.75" x14ac:dyDescent="0.25">
      <c r="A247" s="44" t="str">
        <f>HYPERLINK("#TRIMP3386","42.3 - 3386")</f>
        <v>42.3 - 3386</v>
      </c>
      <c r="B247" s="45"/>
      <c r="C247" s="45"/>
      <c r="D247" s="45"/>
    </row>
    <row r="248" spans="1:57" ht="15.75" x14ac:dyDescent="0.25">
      <c r="A248" s="44" t="str">
        <f>HYPERLINK("#TRIMPHORIZ","42.4 - Horizontal")</f>
        <v>42.4 - Horizontal</v>
      </c>
      <c r="B248" s="45"/>
      <c r="C248" s="45"/>
      <c r="D248" s="45"/>
    </row>
    <row r="249" spans="1:57" ht="15.75" x14ac:dyDescent="0.25">
      <c r="A249" s="44" t="str">
        <f>HYPERLINK("#TRIMPVERT","42.5 - Vertical")</f>
        <v>42.5 - Vertical</v>
      </c>
      <c r="B249" s="45"/>
      <c r="C249" s="45"/>
      <c r="D249" s="45"/>
    </row>
    <row r="250" spans="1:57" ht="15.75" x14ac:dyDescent="0.25">
      <c r="A250" s="44" t="str">
        <f>HYPERLINK("#TRIMPSMD","42.6 - SMD")</f>
        <v>42.6 - SMD</v>
      </c>
      <c r="B250" s="45"/>
      <c r="C250" s="45"/>
      <c r="D250" s="45"/>
    </row>
    <row r="251" spans="1:57" ht="16.5" thickBot="1" x14ac:dyDescent="0.3">
      <c r="A251" s="46" t="str">
        <f>HYPERLINK("#TRIMPOUTRO","42.7 - Outros (3266, 3306, 3329, 3362 e etc.)")</f>
        <v>42.7 - Outros (3266, 3306, 3329, 3362 e etc.)</v>
      </c>
      <c r="B251" s="47"/>
      <c r="C251" s="47"/>
      <c r="D251" s="47"/>
    </row>
    <row r="252" spans="1:57" customFormat="1" ht="6" customHeight="1" thickBot="1" x14ac:dyDescent="0.3">
      <c r="A252" s="48"/>
      <c r="B252" s="48"/>
      <c r="C252" s="48"/>
      <c r="D252" s="48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</row>
    <row r="253" spans="1:57" ht="16.5" thickBot="1" x14ac:dyDescent="0.3">
      <c r="A253" s="49" t="str">
        <f>HYPERLINK("#VALVULAS","43 - Válvulas")</f>
        <v>43 - Válvulas</v>
      </c>
      <c r="B253" s="50"/>
      <c r="C253" s="50"/>
      <c r="D253" s="50"/>
    </row>
    <row r="254" spans="1:57" customFormat="1" ht="6" customHeight="1" thickBot="1" x14ac:dyDescent="0.3">
      <c r="A254" s="48"/>
      <c r="B254" s="48"/>
      <c r="C254" s="48"/>
      <c r="D254" s="48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</row>
    <row r="255" spans="1:57" ht="15.75" x14ac:dyDescent="0.25">
      <c r="A255" s="42" t="s">
        <v>31328</v>
      </c>
      <c r="B255" s="43"/>
      <c r="C255" s="43"/>
      <c r="D255" s="43"/>
    </row>
    <row r="256" spans="1:57" ht="15.75" x14ac:dyDescent="0.25">
      <c r="A256" s="44" t="str">
        <f>HYPERLINK("#VARIS5MM","44.1 - 5mm (5D/5K)")</f>
        <v>44.1 - 5mm (5D/5K)</v>
      </c>
      <c r="B256" s="45"/>
      <c r="C256" s="45"/>
      <c r="D256" s="45"/>
    </row>
    <row r="257" spans="1:57" ht="15.75" x14ac:dyDescent="0.25">
      <c r="A257" s="44" t="str">
        <f>HYPERLINK("#VARIS7MM","44.2 - 7mm (7D/7K)")</f>
        <v>44.2 - 7mm (7D/7K)</v>
      </c>
      <c r="B257" s="45"/>
      <c r="C257" s="45"/>
      <c r="D257" s="45"/>
    </row>
    <row r="258" spans="1:57" ht="15.75" x14ac:dyDescent="0.25">
      <c r="A258" s="44" t="str">
        <f>HYPERLINK("#VARIS10MM","44.3 - 10mm (10D/10K)")</f>
        <v>44.3 - 10mm (10D/10K)</v>
      </c>
      <c r="B258" s="45"/>
      <c r="C258" s="45"/>
      <c r="D258" s="45"/>
    </row>
    <row r="259" spans="1:57" ht="15.75" x14ac:dyDescent="0.25">
      <c r="A259" s="44" t="str">
        <f>HYPERLINK("#VARIS14MM","44.4 - 14mm (14D/14K)")</f>
        <v>44.4 - 14mm (14D/14K)</v>
      </c>
      <c r="B259" s="45"/>
      <c r="C259" s="45"/>
      <c r="D259" s="45"/>
    </row>
    <row r="260" spans="1:57" ht="15.75" x14ac:dyDescent="0.25">
      <c r="A260" s="44" t="str">
        <f>HYPERLINK("#VARIS20MM","44.5 - 20mm (20D/20K)")</f>
        <v>44.5 - 20mm (20D/20K)</v>
      </c>
      <c r="B260" s="45"/>
      <c r="C260" s="45"/>
      <c r="D260" s="45"/>
    </row>
    <row r="261" spans="1:57" ht="15.75" x14ac:dyDescent="0.25">
      <c r="A261" s="44" t="str">
        <f>HYPERLINK("#VARISSMD","44.6 - SMD")</f>
        <v>44.6 - SMD</v>
      </c>
      <c r="B261" s="45"/>
      <c r="C261" s="45"/>
      <c r="D261" s="45"/>
    </row>
    <row r="262" spans="1:57" ht="16.5" thickBot="1" x14ac:dyDescent="0.3">
      <c r="A262" s="46" t="str">
        <f>HYPERLINK("#VARISOUTROS","44.7 - Outros (Varistor Z0V Quadrado 32mm, 17mm e etc.)")</f>
        <v>44.7 - Outros (Varistor Z0V Quadrado 32mm, 17mm e etc.)</v>
      </c>
      <c r="B262" s="47"/>
      <c r="C262" s="47"/>
      <c r="D262" s="47"/>
    </row>
    <row r="263" spans="1:57" customFormat="1" ht="6" customHeight="1" thickBot="1" x14ac:dyDescent="0.3">
      <c r="A263" s="48"/>
      <c r="B263" s="48"/>
      <c r="C263" s="48"/>
      <c r="D263" s="48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</row>
    <row r="264" spans="1:57" ht="37.5" customHeight="1" thickBot="1" x14ac:dyDescent="0.3">
      <c r="A264" s="49" t="str">
        <f>HYPERLINK("#DIVERSOS","45 - Diversos (Abraçadeira, Alto Falante, Bateria, Buzzer, Cabo, Cooler/Ventoinha, Centelhador, Dissipador, Fonte, Modulo, Motor, Sensor, Sonalarme, Trafo, Transformador e etc.)")</f>
        <v>45 - Diversos (Abraçadeira, Alto Falante, Bateria, Buzzer, Cabo, Cooler/Ventoinha, Centelhador, Dissipador, Fonte, Modulo, Motor, Sensor, Sonalarme, Trafo, Transformador e etc.)</v>
      </c>
      <c r="B264" s="50"/>
      <c r="C264" s="50"/>
      <c r="D264" s="50"/>
    </row>
    <row r="265" spans="1:57" ht="17.25" customHeight="1" x14ac:dyDescent="0.25">
      <c r="A265" s="5"/>
      <c r="B265" s="5"/>
      <c r="C265" s="5"/>
      <c r="D265" s="5"/>
    </row>
    <row r="266" spans="1:57" ht="26.25" x14ac:dyDescent="0.25">
      <c r="A266" s="23" t="s">
        <v>5271</v>
      </c>
      <c r="B266" s="24"/>
      <c r="C266" s="24"/>
      <c r="D266" s="24"/>
    </row>
    <row r="267" spans="1:57" x14ac:dyDescent="0.25">
      <c r="A267" s="20" t="s">
        <v>0</v>
      </c>
      <c r="B267" s="21" t="s">
        <v>1</v>
      </c>
      <c r="C267" s="21" t="s">
        <v>2</v>
      </c>
      <c r="D267" s="22" t="s">
        <v>3</v>
      </c>
    </row>
    <row r="268" spans="1:57" x14ac:dyDescent="0.25">
      <c r="A268" s="20"/>
      <c r="B268" s="21"/>
      <c r="C268" s="21"/>
      <c r="D268" s="22"/>
    </row>
    <row r="269" spans="1:57" s="9" customFormat="1" x14ac:dyDescent="0.2">
      <c r="A269" s="2" t="s">
        <v>14</v>
      </c>
      <c r="B269" s="1" t="s">
        <v>15</v>
      </c>
      <c r="C269" s="1" t="s">
        <v>16</v>
      </c>
      <c r="D269" s="10" t="s">
        <v>5270</v>
      </c>
    </row>
    <row r="270" spans="1:57" s="9" customFormat="1" x14ac:dyDescent="0.2">
      <c r="A270" s="2" t="s">
        <v>17</v>
      </c>
      <c r="B270" s="1" t="s">
        <v>18</v>
      </c>
      <c r="C270" s="1" t="s">
        <v>19</v>
      </c>
      <c r="D270" s="10" t="s">
        <v>5270</v>
      </c>
    </row>
    <row r="271" spans="1:57" s="9" customFormat="1" x14ac:dyDescent="0.2">
      <c r="A271" s="2" t="s">
        <v>20</v>
      </c>
      <c r="B271" s="1" t="s">
        <v>21</v>
      </c>
      <c r="C271" s="1" t="s">
        <v>22</v>
      </c>
      <c r="D271" s="3">
        <v>25</v>
      </c>
    </row>
    <row r="272" spans="1:57" s="9" customFormat="1" x14ac:dyDescent="0.2">
      <c r="A272" s="2" t="s">
        <v>23</v>
      </c>
      <c r="B272" s="1" t="s">
        <v>24</v>
      </c>
      <c r="C272" s="1" t="s">
        <v>25</v>
      </c>
      <c r="D272" s="3">
        <v>25</v>
      </c>
    </row>
    <row r="273" spans="1:4" s="9" customFormat="1" x14ac:dyDescent="0.2">
      <c r="A273" s="2" t="s">
        <v>26</v>
      </c>
      <c r="B273" s="1" t="s">
        <v>27</v>
      </c>
      <c r="C273" s="1" t="s">
        <v>22</v>
      </c>
      <c r="D273" s="3">
        <v>8</v>
      </c>
    </row>
    <row r="274" spans="1:4" s="9" customFormat="1" x14ac:dyDescent="0.2">
      <c r="A274" s="2" t="s">
        <v>28</v>
      </c>
      <c r="B274" s="1" t="s">
        <v>29</v>
      </c>
      <c r="C274" s="1" t="s">
        <v>30</v>
      </c>
      <c r="D274" s="3">
        <v>25</v>
      </c>
    </row>
    <row r="275" spans="1:4" s="9" customFormat="1" x14ac:dyDescent="0.2">
      <c r="A275" s="2" t="s">
        <v>31</v>
      </c>
      <c r="B275" s="1" t="s">
        <v>32</v>
      </c>
      <c r="C275" s="1" t="s">
        <v>33</v>
      </c>
      <c r="D275" s="3">
        <v>9</v>
      </c>
    </row>
    <row r="276" spans="1:4" s="9" customFormat="1" x14ac:dyDescent="0.2">
      <c r="A276" s="2" t="s">
        <v>34</v>
      </c>
      <c r="B276" s="1" t="s">
        <v>35</v>
      </c>
      <c r="C276" s="1" t="s">
        <v>36</v>
      </c>
      <c r="D276" s="3">
        <v>9</v>
      </c>
    </row>
    <row r="277" spans="1:4" s="9" customFormat="1" x14ac:dyDescent="0.2">
      <c r="A277" s="2" t="s">
        <v>37</v>
      </c>
      <c r="B277" s="1" t="s">
        <v>38</v>
      </c>
      <c r="C277" s="1" t="s">
        <v>39</v>
      </c>
      <c r="D277" s="3">
        <v>19</v>
      </c>
    </row>
    <row r="278" spans="1:4" s="9" customFormat="1" x14ac:dyDescent="0.2">
      <c r="A278" s="2" t="s">
        <v>40</v>
      </c>
      <c r="B278" s="1" t="s">
        <v>41</v>
      </c>
      <c r="C278" s="1" t="s">
        <v>16</v>
      </c>
      <c r="D278" s="10" t="s">
        <v>5270</v>
      </c>
    </row>
    <row r="279" spans="1:4" s="9" customFormat="1" x14ac:dyDescent="0.2">
      <c r="A279" s="2" t="s">
        <v>42</v>
      </c>
      <c r="B279" s="1" t="s">
        <v>43</v>
      </c>
      <c r="C279" s="1" t="s">
        <v>44</v>
      </c>
      <c r="D279" s="10" t="s">
        <v>5270</v>
      </c>
    </row>
    <row r="280" spans="1:4" s="9" customFormat="1" x14ac:dyDescent="0.2">
      <c r="A280" s="2" t="s">
        <v>45</v>
      </c>
      <c r="B280" s="1" t="s">
        <v>46</v>
      </c>
      <c r="C280" s="1" t="s">
        <v>47</v>
      </c>
      <c r="D280" s="10" t="s">
        <v>5270</v>
      </c>
    </row>
    <row r="281" spans="1:4" s="9" customFormat="1" x14ac:dyDescent="0.2">
      <c r="A281" s="2" t="s">
        <v>48</v>
      </c>
      <c r="B281" s="1" t="s">
        <v>49</v>
      </c>
      <c r="C281" s="1" t="s">
        <v>47</v>
      </c>
      <c r="D281" s="10" t="s">
        <v>5270</v>
      </c>
    </row>
    <row r="282" spans="1:4" s="9" customFormat="1" x14ac:dyDescent="0.2">
      <c r="A282" s="2" t="s">
        <v>50</v>
      </c>
      <c r="B282" s="1" t="s">
        <v>51</v>
      </c>
      <c r="C282" s="1" t="s">
        <v>47</v>
      </c>
      <c r="D282" s="3">
        <v>13</v>
      </c>
    </row>
    <row r="283" spans="1:4" s="9" customFormat="1" x14ac:dyDescent="0.2">
      <c r="A283" s="2" t="s">
        <v>52</v>
      </c>
      <c r="B283" s="1" t="s">
        <v>53</v>
      </c>
      <c r="C283" s="1" t="s">
        <v>54</v>
      </c>
      <c r="D283" s="10" t="s">
        <v>5270</v>
      </c>
    </row>
    <row r="284" spans="1:4" s="9" customFormat="1" x14ac:dyDescent="0.2">
      <c r="A284" s="2" t="s">
        <v>55</v>
      </c>
      <c r="B284" s="1" t="s">
        <v>56</v>
      </c>
      <c r="C284" s="1" t="s">
        <v>57</v>
      </c>
      <c r="D284" s="3">
        <v>21</v>
      </c>
    </row>
    <row r="285" spans="1:4" s="9" customFormat="1" x14ac:dyDescent="0.2">
      <c r="A285" s="2" t="s">
        <v>58</v>
      </c>
      <c r="B285" s="1" t="s">
        <v>59</v>
      </c>
      <c r="C285" s="1" t="s">
        <v>57</v>
      </c>
      <c r="D285" s="10" t="s">
        <v>5270</v>
      </c>
    </row>
    <row r="286" spans="1:4" s="9" customFormat="1" x14ac:dyDescent="0.2">
      <c r="A286" s="2" t="s">
        <v>60</v>
      </c>
      <c r="B286" s="1" t="s">
        <v>61</v>
      </c>
      <c r="C286" s="1" t="s">
        <v>39</v>
      </c>
      <c r="D286" s="3">
        <v>25</v>
      </c>
    </row>
    <row r="287" spans="1:4" s="9" customFormat="1" x14ac:dyDescent="0.2">
      <c r="A287" s="2" t="s">
        <v>62</v>
      </c>
      <c r="B287" s="1" t="s">
        <v>63</v>
      </c>
      <c r="C287" s="1" t="s">
        <v>39</v>
      </c>
      <c r="D287" s="10" t="s">
        <v>5270</v>
      </c>
    </row>
    <row r="288" spans="1:4" s="9" customFormat="1" x14ac:dyDescent="0.2">
      <c r="A288" s="2" t="s">
        <v>64</v>
      </c>
      <c r="B288" s="1" t="s">
        <v>65</v>
      </c>
      <c r="C288" s="1" t="s">
        <v>66</v>
      </c>
      <c r="D288" s="10" t="s">
        <v>5270</v>
      </c>
    </row>
    <row r="289" spans="1:4" s="9" customFormat="1" x14ac:dyDescent="0.2">
      <c r="A289" s="2" t="s">
        <v>67</v>
      </c>
      <c r="B289" s="1" t="s">
        <v>68</v>
      </c>
      <c r="C289" s="1" t="s">
        <v>39</v>
      </c>
      <c r="D289" s="10" t="s">
        <v>5270</v>
      </c>
    </row>
    <row r="290" spans="1:4" s="9" customFormat="1" x14ac:dyDescent="0.2">
      <c r="A290" s="2" t="s">
        <v>69</v>
      </c>
      <c r="B290" s="1" t="s">
        <v>70</v>
      </c>
      <c r="C290" s="1" t="s">
        <v>71</v>
      </c>
      <c r="D290" s="10" t="s">
        <v>5270</v>
      </c>
    </row>
    <row r="291" spans="1:4" s="9" customFormat="1" x14ac:dyDescent="0.2">
      <c r="A291" s="2" t="s">
        <v>72</v>
      </c>
      <c r="B291" s="1" t="s">
        <v>73</v>
      </c>
      <c r="C291" s="1" t="s">
        <v>66</v>
      </c>
      <c r="D291" s="3">
        <v>50</v>
      </c>
    </row>
    <row r="292" spans="1:4" s="9" customFormat="1" x14ac:dyDescent="0.2">
      <c r="A292" s="2" t="s">
        <v>74</v>
      </c>
      <c r="B292" s="1" t="s">
        <v>75</v>
      </c>
      <c r="C292" s="1" t="s">
        <v>76</v>
      </c>
      <c r="D292" s="10" t="s">
        <v>5270</v>
      </c>
    </row>
    <row r="293" spans="1:4" s="9" customFormat="1" x14ac:dyDescent="0.2">
      <c r="A293" s="2" t="s">
        <v>77</v>
      </c>
      <c r="B293" s="1" t="s">
        <v>78</v>
      </c>
      <c r="C293" s="1" t="s">
        <v>66</v>
      </c>
      <c r="D293" s="3">
        <v>50</v>
      </c>
    </row>
    <row r="294" spans="1:4" s="9" customFormat="1" x14ac:dyDescent="0.2">
      <c r="A294" s="2" t="s">
        <v>79</v>
      </c>
      <c r="B294" s="1" t="s">
        <v>80</v>
      </c>
      <c r="C294" s="1" t="s">
        <v>66</v>
      </c>
      <c r="D294" s="10" t="s">
        <v>5270</v>
      </c>
    </row>
    <row r="295" spans="1:4" s="9" customFormat="1" x14ac:dyDescent="0.2">
      <c r="A295" s="2" t="s">
        <v>81</v>
      </c>
      <c r="B295" s="1" t="s">
        <v>82</v>
      </c>
      <c r="C295" s="1" t="s">
        <v>83</v>
      </c>
      <c r="D295" s="10" t="s">
        <v>5270</v>
      </c>
    </row>
    <row r="296" spans="1:4" s="9" customFormat="1" x14ac:dyDescent="0.2">
      <c r="A296" s="2" t="s">
        <v>84</v>
      </c>
      <c r="B296" s="1" t="s">
        <v>85</v>
      </c>
      <c r="C296" s="1" t="s">
        <v>86</v>
      </c>
      <c r="D296" s="10" t="s">
        <v>5270</v>
      </c>
    </row>
    <row r="297" spans="1:4" s="9" customFormat="1" x14ac:dyDescent="0.2">
      <c r="A297" s="2" t="s">
        <v>87</v>
      </c>
      <c r="B297" s="1" t="s">
        <v>88</v>
      </c>
      <c r="C297" s="1" t="s">
        <v>89</v>
      </c>
      <c r="D297" s="3">
        <v>50</v>
      </c>
    </row>
    <row r="298" spans="1:4" s="9" customFormat="1" x14ac:dyDescent="0.2">
      <c r="A298" s="2" t="s">
        <v>90</v>
      </c>
      <c r="B298" s="1" t="s">
        <v>91</v>
      </c>
      <c r="C298" s="1" t="s">
        <v>66</v>
      </c>
      <c r="D298" s="10" t="s">
        <v>5270</v>
      </c>
    </row>
    <row r="299" spans="1:4" s="9" customFormat="1" x14ac:dyDescent="0.2">
      <c r="A299" s="2" t="s">
        <v>92</v>
      </c>
      <c r="B299" s="1" t="s">
        <v>93</v>
      </c>
      <c r="C299" s="1" t="s">
        <v>66</v>
      </c>
      <c r="D299" s="3">
        <v>50</v>
      </c>
    </row>
    <row r="300" spans="1:4" s="9" customFormat="1" x14ac:dyDescent="0.2">
      <c r="A300" s="2" t="s">
        <v>94</v>
      </c>
      <c r="B300" s="1" t="s">
        <v>95</v>
      </c>
      <c r="C300" s="1" t="s">
        <v>76</v>
      </c>
      <c r="D300" s="3">
        <v>50</v>
      </c>
    </row>
    <row r="301" spans="1:4" s="9" customFormat="1" x14ac:dyDescent="0.2">
      <c r="A301" s="2" t="s">
        <v>96</v>
      </c>
      <c r="B301" s="1" t="s">
        <v>97</v>
      </c>
      <c r="C301" s="1" t="s">
        <v>76</v>
      </c>
      <c r="D301" s="3">
        <v>50</v>
      </c>
    </row>
    <row r="302" spans="1:4" s="9" customFormat="1" x14ac:dyDescent="0.2">
      <c r="A302" s="2" t="s">
        <v>98</v>
      </c>
      <c r="B302" s="1" t="s">
        <v>99</v>
      </c>
      <c r="C302" s="1" t="s">
        <v>100</v>
      </c>
      <c r="D302" s="3">
        <v>60</v>
      </c>
    </row>
    <row r="303" spans="1:4" s="9" customFormat="1" x14ac:dyDescent="0.2">
      <c r="A303" s="2" t="s">
        <v>101</v>
      </c>
      <c r="B303" s="1" t="s">
        <v>102</v>
      </c>
      <c r="C303" s="1" t="s">
        <v>100</v>
      </c>
      <c r="D303" s="10" t="s">
        <v>5270</v>
      </c>
    </row>
    <row r="304" spans="1:4" s="9" customFormat="1" x14ac:dyDescent="0.2">
      <c r="A304" s="2" t="s">
        <v>103</v>
      </c>
      <c r="B304" s="1" t="s">
        <v>104</v>
      </c>
      <c r="C304" s="1" t="s">
        <v>100</v>
      </c>
      <c r="D304" s="3">
        <v>60</v>
      </c>
    </row>
    <row r="305" spans="1:4" s="9" customFormat="1" x14ac:dyDescent="0.2">
      <c r="A305" s="2" t="s">
        <v>105</v>
      </c>
      <c r="B305" s="1" t="s">
        <v>106</v>
      </c>
      <c r="C305" s="1" t="s">
        <v>107</v>
      </c>
      <c r="D305" s="3">
        <v>60</v>
      </c>
    </row>
    <row r="306" spans="1:4" s="9" customFormat="1" x14ac:dyDescent="0.2">
      <c r="A306" s="2" t="s">
        <v>108</v>
      </c>
      <c r="B306" s="1" t="s">
        <v>109</v>
      </c>
      <c r="C306" s="1" t="s">
        <v>107</v>
      </c>
      <c r="D306" s="3">
        <v>60</v>
      </c>
    </row>
    <row r="307" spans="1:4" s="9" customFormat="1" x14ac:dyDescent="0.2">
      <c r="A307" s="2" t="s">
        <v>110</v>
      </c>
      <c r="B307" s="1" t="s">
        <v>111</v>
      </c>
      <c r="C307" s="1" t="s">
        <v>107</v>
      </c>
      <c r="D307" s="10" t="s">
        <v>5270</v>
      </c>
    </row>
    <row r="308" spans="1:4" s="9" customFormat="1" x14ac:dyDescent="0.2">
      <c r="A308" s="2" t="s">
        <v>112</v>
      </c>
      <c r="B308" s="1" t="s">
        <v>113</v>
      </c>
      <c r="C308" s="1" t="s">
        <v>66</v>
      </c>
      <c r="D308" s="10" t="s">
        <v>5270</v>
      </c>
    </row>
    <row r="309" spans="1:4" s="9" customFormat="1" x14ac:dyDescent="0.2">
      <c r="A309" s="2" t="s">
        <v>114</v>
      </c>
      <c r="B309" s="1" t="s">
        <v>115</v>
      </c>
      <c r="C309" s="1" t="s">
        <v>116</v>
      </c>
      <c r="D309" s="3">
        <v>50</v>
      </c>
    </row>
    <row r="310" spans="1:4" s="9" customFormat="1" x14ac:dyDescent="0.2">
      <c r="A310" s="2" t="s">
        <v>117</v>
      </c>
      <c r="B310" s="1" t="s">
        <v>118</v>
      </c>
      <c r="C310" s="1" t="s">
        <v>119</v>
      </c>
      <c r="D310" s="3">
        <v>27</v>
      </c>
    </row>
    <row r="311" spans="1:4" s="9" customFormat="1" x14ac:dyDescent="0.2">
      <c r="A311" s="2" t="s">
        <v>120</v>
      </c>
      <c r="B311" s="1" t="s">
        <v>121</v>
      </c>
      <c r="C311" s="1" t="s">
        <v>39</v>
      </c>
      <c r="D311" s="10" t="s">
        <v>5270</v>
      </c>
    </row>
    <row r="312" spans="1:4" s="9" customFormat="1" x14ac:dyDescent="0.2">
      <c r="A312" s="2" t="s">
        <v>122</v>
      </c>
      <c r="B312" s="1" t="s">
        <v>123</v>
      </c>
      <c r="C312" s="1" t="s">
        <v>124</v>
      </c>
      <c r="D312" s="10" t="s">
        <v>5270</v>
      </c>
    </row>
    <row r="313" spans="1:4" s="9" customFormat="1" x14ac:dyDescent="0.2">
      <c r="A313" s="2" t="s">
        <v>125</v>
      </c>
      <c r="B313" s="1" t="s">
        <v>126</v>
      </c>
      <c r="C313" s="1" t="s">
        <v>124</v>
      </c>
      <c r="D313" s="10" t="s">
        <v>5270</v>
      </c>
    </row>
    <row r="314" spans="1:4" s="9" customFormat="1" x14ac:dyDescent="0.2">
      <c r="A314" s="2" t="s">
        <v>127</v>
      </c>
      <c r="B314" s="1" t="s">
        <v>128</v>
      </c>
      <c r="C314" s="1" t="s">
        <v>129</v>
      </c>
      <c r="D314" s="10" t="s">
        <v>5270</v>
      </c>
    </row>
    <row r="315" spans="1:4" s="9" customFormat="1" x14ac:dyDescent="0.2">
      <c r="A315" s="2" t="s">
        <v>130</v>
      </c>
      <c r="B315" s="1" t="s">
        <v>131</v>
      </c>
      <c r="C315" s="1" t="s">
        <v>22</v>
      </c>
      <c r="D315" s="10" t="s">
        <v>5270</v>
      </c>
    </row>
    <row r="316" spans="1:4" s="9" customFormat="1" x14ac:dyDescent="0.2">
      <c r="A316" s="2" t="s">
        <v>132</v>
      </c>
      <c r="B316" s="1" t="s">
        <v>133</v>
      </c>
      <c r="C316" s="1" t="s">
        <v>66</v>
      </c>
      <c r="D316" s="3">
        <v>15</v>
      </c>
    </row>
    <row r="317" spans="1:4" s="9" customFormat="1" x14ac:dyDescent="0.2">
      <c r="A317" s="2" t="s">
        <v>134</v>
      </c>
      <c r="B317" s="1" t="s">
        <v>135</v>
      </c>
      <c r="C317" s="1" t="s">
        <v>66</v>
      </c>
      <c r="D317" s="10" t="s">
        <v>5270</v>
      </c>
    </row>
    <row r="318" spans="1:4" s="9" customFormat="1" x14ac:dyDescent="0.2">
      <c r="A318" s="2" t="s">
        <v>136</v>
      </c>
      <c r="B318" s="1" t="s">
        <v>137</v>
      </c>
      <c r="C318" s="1" t="s">
        <v>66</v>
      </c>
      <c r="D318" s="10" t="s">
        <v>5270</v>
      </c>
    </row>
    <row r="319" spans="1:4" s="9" customFormat="1" x14ac:dyDescent="0.2">
      <c r="A319" s="2" t="s">
        <v>138</v>
      </c>
      <c r="B319" s="1" t="s">
        <v>139</v>
      </c>
      <c r="C319" s="1" t="s">
        <v>66</v>
      </c>
      <c r="D319" s="10" t="s">
        <v>5270</v>
      </c>
    </row>
    <row r="320" spans="1:4" s="9" customFormat="1" x14ac:dyDescent="0.2">
      <c r="A320" s="2" t="s">
        <v>140</v>
      </c>
      <c r="B320" s="1" t="s">
        <v>141</v>
      </c>
      <c r="C320" s="1" t="s">
        <v>39</v>
      </c>
      <c r="D320" s="3">
        <v>25</v>
      </c>
    </row>
    <row r="321" spans="1:4" s="9" customFormat="1" x14ac:dyDescent="0.2">
      <c r="A321" s="2" t="s">
        <v>142</v>
      </c>
      <c r="B321" s="1" t="s">
        <v>143</v>
      </c>
      <c r="C321" s="1" t="s">
        <v>57</v>
      </c>
      <c r="D321" s="10" t="s">
        <v>5270</v>
      </c>
    </row>
    <row r="322" spans="1:4" s="9" customFormat="1" x14ac:dyDescent="0.2">
      <c r="A322" s="2" t="s">
        <v>144</v>
      </c>
      <c r="B322" s="1" t="s">
        <v>145</v>
      </c>
      <c r="C322" s="1" t="s">
        <v>57</v>
      </c>
      <c r="D322" s="10" t="s">
        <v>5270</v>
      </c>
    </row>
    <row r="323" spans="1:4" s="9" customFormat="1" x14ac:dyDescent="0.2">
      <c r="A323" s="2" t="s">
        <v>148</v>
      </c>
      <c r="B323" s="1" t="s">
        <v>147</v>
      </c>
      <c r="C323" s="1" t="s">
        <v>33</v>
      </c>
      <c r="D323" s="3">
        <v>13</v>
      </c>
    </row>
    <row r="324" spans="1:4" s="9" customFormat="1" x14ac:dyDescent="0.2">
      <c r="A324" s="2" t="s">
        <v>146</v>
      </c>
      <c r="B324" s="1" t="s">
        <v>147</v>
      </c>
      <c r="C324" s="1" t="s">
        <v>76</v>
      </c>
      <c r="D324" s="10" t="s">
        <v>5270</v>
      </c>
    </row>
    <row r="325" spans="1:4" s="9" customFormat="1" x14ac:dyDescent="0.2">
      <c r="A325" s="2" t="s">
        <v>149</v>
      </c>
      <c r="B325" s="1" t="s">
        <v>150</v>
      </c>
      <c r="C325" s="1" t="s">
        <v>57</v>
      </c>
      <c r="D325" s="10" t="s">
        <v>5270</v>
      </c>
    </row>
    <row r="326" spans="1:4" s="9" customFormat="1" x14ac:dyDescent="0.2">
      <c r="A326" s="2" t="s">
        <v>151</v>
      </c>
      <c r="B326" s="1" t="s">
        <v>152</v>
      </c>
      <c r="C326" s="1" t="s">
        <v>153</v>
      </c>
      <c r="D326" s="10" t="s">
        <v>5270</v>
      </c>
    </row>
    <row r="327" spans="1:4" s="9" customFormat="1" x14ac:dyDescent="0.2">
      <c r="A327" s="2" t="s">
        <v>154</v>
      </c>
      <c r="B327" s="1" t="s">
        <v>155</v>
      </c>
      <c r="C327" s="1" t="s">
        <v>153</v>
      </c>
      <c r="D327" s="10" t="s">
        <v>5270</v>
      </c>
    </row>
    <row r="328" spans="1:4" s="9" customFormat="1" x14ac:dyDescent="0.2">
      <c r="A328" s="2" t="s">
        <v>156</v>
      </c>
      <c r="B328" s="1" t="s">
        <v>157</v>
      </c>
      <c r="C328" s="1" t="s">
        <v>76</v>
      </c>
      <c r="D328" s="10" t="s">
        <v>5270</v>
      </c>
    </row>
    <row r="329" spans="1:4" s="9" customFormat="1" x14ac:dyDescent="0.2">
      <c r="A329" s="2" t="s">
        <v>158</v>
      </c>
      <c r="B329" s="1" t="s">
        <v>159</v>
      </c>
      <c r="C329" s="1" t="s">
        <v>57</v>
      </c>
      <c r="D329" s="10" t="s">
        <v>5270</v>
      </c>
    </row>
    <row r="330" spans="1:4" s="9" customFormat="1" x14ac:dyDescent="0.2">
      <c r="A330" s="2" t="s">
        <v>160</v>
      </c>
      <c r="B330" s="1" t="s">
        <v>161</v>
      </c>
      <c r="C330" s="1" t="s">
        <v>39</v>
      </c>
      <c r="D330" s="10" t="s">
        <v>5270</v>
      </c>
    </row>
    <row r="331" spans="1:4" s="9" customFormat="1" x14ac:dyDescent="0.2">
      <c r="A331" s="2" t="s">
        <v>162</v>
      </c>
      <c r="B331" s="1" t="s">
        <v>163</v>
      </c>
      <c r="C331" s="1" t="s">
        <v>57</v>
      </c>
      <c r="D331" s="10" t="s">
        <v>5270</v>
      </c>
    </row>
    <row r="332" spans="1:4" s="9" customFormat="1" x14ac:dyDescent="0.2">
      <c r="A332" s="2" t="s">
        <v>164</v>
      </c>
      <c r="B332" s="1" t="s">
        <v>165</v>
      </c>
      <c r="C332" s="1" t="s">
        <v>57</v>
      </c>
      <c r="D332" s="10" t="s">
        <v>5270</v>
      </c>
    </row>
    <row r="333" spans="1:4" s="9" customFormat="1" x14ac:dyDescent="0.2">
      <c r="A333" s="2" t="s">
        <v>166</v>
      </c>
      <c r="B333" s="1" t="s">
        <v>167</v>
      </c>
      <c r="C333" s="1" t="s">
        <v>76</v>
      </c>
      <c r="D333" s="10" t="s">
        <v>5270</v>
      </c>
    </row>
    <row r="334" spans="1:4" s="9" customFormat="1" x14ac:dyDescent="0.2">
      <c r="A334" s="2" t="s">
        <v>168</v>
      </c>
      <c r="B334" s="1" t="s">
        <v>169</v>
      </c>
      <c r="C334" s="1" t="s">
        <v>66</v>
      </c>
      <c r="D334" s="3">
        <v>12</v>
      </c>
    </row>
    <row r="335" spans="1:4" s="9" customFormat="1" x14ac:dyDescent="0.2">
      <c r="A335" s="2" t="s">
        <v>170</v>
      </c>
      <c r="B335" s="1" t="s">
        <v>171</v>
      </c>
      <c r="C335" s="1" t="s">
        <v>22</v>
      </c>
      <c r="D335" s="10" t="s">
        <v>5270</v>
      </c>
    </row>
    <row r="336" spans="1:4" s="9" customFormat="1" x14ac:dyDescent="0.2">
      <c r="A336" s="2" t="s">
        <v>172</v>
      </c>
      <c r="B336" s="1" t="s">
        <v>173</v>
      </c>
      <c r="C336" s="1" t="s">
        <v>66</v>
      </c>
      <c r="D336" s="10" t="s">
        <v>5270</v>
      </c>
    </row>
    <row r="337" spans="1:4" s="9" customFormat="1" x14ac:dyDescent="0.2">
      <c r="A337" s="2" t="s">
        <v>174</v>
      </c>
      <c r="B337" s="1" t="s">
        <v>175</v>
      </c>
      <c r="C337" s="1" t="s">
        <v>66</v>
      </c>
      <c r="D337" s="3">
        <v>8</v>
      </c>
    </row>
    <row r="338" spans="1:4" s="9" customFormat="1" x14ac:dyDescent="0.2">
      <c r="A338" s="2" t="s">
        <v>176</v>
      </c>
      <c r="B338" s="1" t="s">
        <v>177</v>
      </c>
      <c r="C338" s="1" t="s">
        <v>66</v>
      </c>
      <c r="D338" s="10" t="s">
        <v>5270</v>
      </c>
    </row>
    <row r="339" spans="1:4" s="9" customFormat="1" x14ac:dyDescent="0.2">
      <c r="A339" s="2" t="s">
        <v>178</v>
      </c>
      <c r="B339" s="1" t="s">
        <v>179</v>
      </c>
      <c r="C339" s="1" t="s">
        <v>66</v>
      </c>
      <c r="D339" s="10" t="s">
        <v>5270</v>
      </c>
    </row>
    <row r="340" spans="1:4" s="9" customFormat="1" x14ac:dyDescent="0.2">
      <c r="A340" s="2" t="s">
        <v>180</v>
      </c>
      <c r="B340" s="1" t="s">
        <v>181</v>
      </c>
      <c r="C340" s="1" t="s">
        <v>22</v>
      </c>
      <c r="D340" s="10" t="s">
        <v>5270</v>
      </c>
    </row>
    <row r="341" spans="1:4" s="9" customFormat="1" x14ac:dyDescent="0.2">
      <c r="A341" s="2" t="s">
        <v>182</v>
      </c>
      <c r="B341" s="1" t="s">
        <v>183</v>
      </c>
      <c r="C341" s="1" t="s">
        <v>184</v>
      </c>
      <c r="D341" s="10" t="s">
        <v>5270</v>
      </c>
    </row>
    <row r="342" spans="1:4" s="9" customFormat="1" x14ac:dyDescent="0.2">
      <c r="A342" s="2" t="s">
        <v>185</v>
      </c>
      <c r="B342" s="1" t="s">
        <v>186</v>
      </c>
      <c r="C342" s="1" t="s">
        <v>184</v>
      </c>
      <c r="D342" s="10" t="s">
        <v>5270</v>
      </c>
    </row>
    <row r="343" spans="1:4" s="9" customFormat="1" x14ac:dyDescent="0.2">
      <c r="A343" s="2" t="s">
        <v>187</v>
      </c>
      <c r="B343" s="1" t="s">
        <v>188</v>
      </c>
      <c r="C343" s="1" t="s">
        <v>189</v>
      </c>
      <c r="D343" s="10" t="s">
        <v>5270</v>
      </c>
    </row>
    <row r="344" spans="1:4" s="9" customFormat="1" x14ac:dyDescent="0.2">
      <c r="A344" s="2" t="s">
        <v>190</v>
      </c>
      <c r="B344" s="1" t="s">
        <v>191</v>
      </c>
      <c r="C344" s="1" t="s">
        <v>124</v>
      </c>
      <c r="D344" s="10" t="s">
        <v>5270</v>
      </c>
    </row>
    <row r="345" spans="1:4" s="9" customFormat="1" x14ac:dyDescent="0.2">
      <c r="A345" s="2" t="s">
        <v>192</v>
      </c>
      <c r="B345" s="1" t="s">
        <v>193</v>
      </c>
      <c r="C345" s="1" t="s">
        <v>153</v>
      </c>
      <c r="D345" s="10" t="s">
        <v>5270</v>
      </c>
    </row>
    <row r="346" spans="1:4" s="9" customFormat="1" x14ac:dyDescent="0.2">
      <c r="A346" s="2" t="s">
        <v>194</v>
      </c>
      <c r="B346" s="1" t="s">
        <v>195</v>
      </c>
      <c r="C346" s="1" t="s">
        <v>153</v>
      </c>
      <c r="D346" s="10" t="s">
        <v>5270</v>
      </c>
    </row>
    <row r="347" spans="1:4" s="9" customFormat="1" x14ac:dyDescent="0.2">
      <c r="A347" s="2" t="s">
        <v>196</v>
      </c>
      <c r="B347" s="1" t="s">
        <v>197</v>
      </c>
      <c r="C347" s="1" t="s">
        <v>33</v>
      </c>
      <c r="D347" s="3">
        <v>10</v>
      </c>
    </row>
    <row r="348" spans="1:4" s="9" customFormat="1" x14ac:dyDescent="0.2">
      <c r="A348" s="2" t="s">
        <v>198</v>
      </c>
      <c r="B348" s="1" t="s">
        <v>199</v>
      </c>
      <c r="C348" s="1" t="s">
        <v>153</v>
      </c>
      <c r="D348" s="10" t="s">
        <v>5270</v>
      </c>
    </row>
    <row r="349" spans="1:4" s="9" customFormat="1" x14ac:dyDescent="0.2">
      <c r="A349" s="2" t="s">
        <v>200</v>
      </c>
      <c r="B349" s="1" t="s">
        <v>201</v>
      </c>
      <c r="C349" s="1" t="s">
        <v>66</v>
      </c>
      <c r="D349" s="10" t="s">
        <v>5270</v>
      </c>
    </row>
    <row r="350" spans="1:4" s="9" customFormat="1" x14ac:dyDescent="0.2">
      <c r="A350" s="2" t="s">
        <v>202</v>
      </c>
      <c r="B350" s="1" t="s">
        <v>203</v>
      </c>
      <c r="C350" s="1" t="s">
        <v>153</v>
      </c>
      <c r="D350" s="10" t="s">
        <v>5270</v>
      </c>
    </row>
    <row r="351" spans="1:4" s="9" customFormat="1" x14ac:dyDescent="0.2">
      <c r="A351" s="2" t="s">
        <v>204</v>
      </c>
      <c r="B351" s="1" t="s">
        <v>205</v>
      </c>
      <c r="C351" s="1" t="s">
        <v>153</v>
      </c>
      <c r="D351" s="3">
        <v>13</v>
      </c>
    </row>
    <row r="352" spans="1:4" s="9" customFormat="1" x14ac:dyDescent="0.2">
      <c r="A352" s="2" t="s">
        <v>206</v>
      </c>
      <c r="B352" s="1" t="s">
        <v>207</v>
      </c>
      <c r="C352" s="1" t="s">
        <v>66</v>
      </c>
      <c r="D352" s="10" t="s">
        <v>5270</v>
      </c>
    </row>
    <row r="353" spans="1:4" s="9" customFormat="1" x14ac:dyDescent="0.2">
      <c r="A353" s="2" t="s">
        <v>208</v>
      </c>
      <c r="B353" s="1" t="s">
        <v>209</v>
      </c>
      <c r="C353" s="1" t="s">
        <v>66</v>
      </c>
      <c r="D353" s="3">
        <v>15</v>
      </c>
    </row>
    <row r="354" spans="1:4" s="9" customFormat="1" x14ac:dyDescent="0.2">
      <c r="A354" s="2" t="s">
        <v>210</v>
      </c>
      <c r="B354" s="1" t="s">
        <v>211</v>
      </c>
      <c r="C354" s="1" t="s">
        <v>66</v>
      </c>
      <c r="D354" s="3">
        <v>13</v>
      </c>
    </row>
    <row r="355" spans="1:4" s="9" customFormat="1" x14ac:dyDescent="0.2">
      <c r="A355" s="2" t="s">
        <v>212</v>
      </c>
      <c r="B355" s="1" t="s">
        <v>213</v>
      </c>
      <c r="C355" s="1" t="s">
        <v>66</v>
      </c>
      <c r="D355" s="10" t="s">
        <v>5270</v>
      </c>
    </row>
    <row r="356" spans="1:4" s="9" customFormat="1" x14ac:dyDescent="0.2">
      <c r="A356" s="2" t="s">
        <v>214</v>
      </c>
      <c r="B356" s="1" t="s">
        <v>215</v>
      </c>
      <c r="C356" s="1" t="s">
        <v>86</v>
      </c>
      <c r="D356" s="3">
        <v>12</v>
      </c>
    </row>
    <row r="357" spans="1:4" s="9" customFormat="1" x14ac:dyDescent="0.2">
      <c r="A357" s="2" t="s">
        <v>216</v>
      </c>
      <c r="B357" s="1" t="s">
        <v>217</v>
      </c>
      <c r="C357" s="1" t="s">
        <v>33</v>
      </c>
      <c r="D357" s="10" t="s">
        <v>5270</v>
      </c>
    </row>
    <row r="358" spans="1:4" s="9" customFormat="1" x14ac:dyDescent="0.2">
      <c r="A358" s="2" t="s">
        <v>218</v>
      </c>
      <c r="B358" s="1" t="s">
        <v>219</v>
      </c>
      <c r="C358" s="1" t="s">
        <v>33</v>
      </c>
      <c r="D358" s="10" t="s">
        <v>5270</v>
      </c>
    </row>
    <row r="359" spans="1:4" s="9" customFormat="1" x14ac:dyDescent="0.2">
      <c r="A359" s="2" t="s">
        <v>220</v>
      </c>
      <c r="B359" s="1" t="s">
        <v>221</v>
      </c>
      <c r="C359" s="1" t="s">
        <v>33</v>
      </c>
      <c r="D359" s="10" t="s">
        <v>5270</v>
      </c>
    </row>
    <row r="360" spans="1:4" s="9" customFormat="1" x14ac:dyDescent="0.2">
      <c r="A360" s="2" t="s">
        <v>222</v>
      </c>
      <c r="B360" s="1" t="s">
        <v>223</v>
      </c>
      <c r="C360" s="1" t="s">
        <v>33</v>
      </c>
      <c r="D360" s="10" t="s">
        <v>5270</v>
      </c>
    </row>
    <row r="361" spans="1:4" s="9" customFormat="1" x14ac:dyDescent="0.2">
      <c r="A361" s="2" t="s">
        <v>224</v>
      </c>
      <c r="B361" s="1" t="s">
        <v>225</v>
      </c>
      <c r="C361" s="1" t="s">
        <v>33</v>
      </c>
      <c r="D361" s="10" t="s">
        <v>5270</v>
      </c>
    </row>
    <row r="362" spans="1:4" s="9" customFormat="1" x14ac:dyDescent="0.2">
      <c r="A362" s="2" t="s">
        <v>226</v>
      </c>
      <c r="B362" s="1" t="s">
        <v>227</v>
      </c>
      <c r="C362" s="1" t="s">
        <v>66</v>
      </c>
      <c r="D362" s="10" t="s">
        <v>5270</v>
      </c>
    </row>
    <row r="363" spans="1:4" s="9" customFormat="1" x14ac:dyDescent="0.2">
      <c r="A363" s="2" t="s">
        <v>228</v>
      </c>
      <c r="B363" s="1" t="s">
        <v>229</v>
      </c>
      <c r="C363" s="1" t="s">
        <v>66</v>
      </c>
      <c r="D363" s="10" t="s">
        <v>5270</v>
      </c>
    </row>
    <row r="364" spans="1:4" s="9" customFormat="1" x14ac:dyDescent="0.2">
      <c r="A364" s="2" t="s">
        <v>230</v>
      </c>
      <c r="B364" s="1" t="s">
        <v>231</v>
      </c>
      <c r="C364" s="1" t="s">
        <v>66</v>
      </c>
      <c r="D364" s="10" t="s">
        <v>5270</v>
      </c>
    </row>
    <row r="365" spans="1:4" s="9" customFormat="1" x14ac:dyDescent="0.2">
      <c r="A365" s="2" t="s">
        <v>232</v>
      </c>
      <c r="B365" s="1" t="s">
        <v>233</v>
      </c>
      <c r="C365" s="1" t="s">
        <v>66</v>
      </c>
      <c r="D365" s="3">
        <v>12</v>
      </c>
    </row>
    <row r="366" spans="1:4" s="9" customFormat="1" x14ac:dyDescent="0.2">
      <c r="A366" s="2" t="s">
        <v>234</v>
      </c>
      <c r="B366" s="1" t="s">
        <v>235</v>
      </c>
      <c r="C366" s="1" t="s">
        <v>66</v>
      </c>
      <c r="D366" s="3">
        <v>12</v>
      </c>
    </row>
    <row r="367" spans="1:4" s="9" customFormat="1" x14ac:dyDescent="0.2">
      <c r="A367" s="2" t="s">
        <v>238</v>
      </c>
      <c r="B367" s="1" t="s">
        <v>237</v>
      </c>
      <c r="C367" s="1" t="s">
        <v>66</v>
      </c>
      <c r="D367" s="3">
        <v>9</v>
      </c>
    </row>
    <row r="368" spans="1:4" s="9" customFormat="1" x14ac:dyDescent="0.2">
      <c r="A368" s="2" t="s">
        <v>236</v>
      </c>
      <c r="B368" s="1" t="s">
        <v>237</v>
      </c>
      <c r="C368" s="1" t="s">
        <v>66</v>
      </c>
      <c r="D368" s="10" t="s">
        <v>5270</v>
      </c>
    </row>
    <row r="369" spans="1:4" s="9" customFormat="1" x14ac:dyDescent="0.2">
      <c r="A369" s="2" t="s">
        <v>239</v>
      </c>
      <c r="B369" s="1" t="s">
        <v>240</v>
      </c>
      <c r="C369" s="1" t="s">
        <v>66</v>
      </c>
      <c r="D369" s="3">
        <v>13</v>
      </c>
    </row>
    <row r="370" spans="1:4" s="9" customFormat="1" x14ac:dyDescent="0.2">
      <c r="A370" s="2" t="s">
        <v>241</v>
      </c>
      <c r="B370" s="1" t="s">
        <v>242</v>
      </c>
      <c r="C370" s="1" t="s">
        <v>66</v>
      </c>
      <c r="D370" s="10" t="s">
        <v>5270</v>
      </c>
    </row>
    <row r="371" spans="1:4" s="9" customFormat="1" x14ac:dyDescent="0.2">
      <c r="A371" s="2" t="s">
        <v>243</v>
      </c>
      <c r="B371" s="1" t="s">
        <v>244</v>
      </c>
      <c r="C371" s="1" t="s">
        <v>22</v>
      </c>
      <c r="D371" s="10" t="s">
        <v>5270</v>
      </c>
    </row>
    <row r="372" spans="1:4" s="9" customFormat="1" x14ac:dyDescent="0.2">
      <c r="A372" s="2" t="s">
        <v>245</v>
      </c>
      <c r="B372" s="1" t="s">
        <v>246</v>
      </c>
      <c r="C372" s="1" t="s">
        <v>57</v>
      </c>
      <c r="D372" s="10" t="s">
        <v>5270</v>
      </c>
    </row>
    <row r="373" spans="1:4" s="9" customFormat="1" x14ac:dyDescent="0.2">
      <c r="A373" s="2" t="s">
        <v>247</v>
      </c>
      <c r="B373" s="1" t="s">
        <v>248</v>
      </c>
      <c r="C373" s="1" t="s">
        <v>249</v>
      </c>
      <c r="D373" s="10" t="s">
        <v>5270</v>
      </c>
    </row>
    <row r="374" spans="1:4" s="9" customFormat="1" x14ac:dyDescent="0.2">
      <c r="A374" s="2" t="s">
        <v>250</v>
      </c>
      <c r="B374" s="1" t="s">
        <v>251</v>
      </c>
      <c r="C374" s="1" t="s">
        <v>249</v>
      </c>
      <c r="D374" s="10" t="s">
        <v>5270</v>
      </c>
    </row>
    <row r="375" spans="1:4" s="9" customFormat="1" x14ac:dyDescent="0.2">
      <c r="A375" s="2" t="s">
        <v>252</v>
      </c>
      <c r="B375" s="1" t="s">
        <v>253</v>
      </c>
      <c r="C375" s="1" t="s">
        <v>249</v>
      </c>
      <c r="D375" s="10" t="s">
        <v>5270</v>
      </c>
    </row>
    <row r="376" spans="1:4" s="9" customFormat="1" x14ac:dyDescent="0.2">
      <c r="A376" s="2" t="s">
        <v>254</v>
      </c>
      <c r="B376" s="1" t="s">
        <v>255</v>
      </c>
      <c r="C376" s="1" t="s">
        <v>256</v>
      </c>
      <c r="D376" s="10" t="s">
        <v>5270</v>
      </c>
    </row>
    <row r="377" spans="1:4" s="9" customFormat="1" x14ac:dyDescent="0.2">
      <c r="A377" s="2" t="s">
        <v>257</v>
      </c>
      <c r="B377" s="1" t="s">
        <v>258</v>
      </c>
      <c r="C377" s="1" t="s">
        <v>76</v>
      </c>
      <c r="D377" s="10" t="s">
        <v>5270</v>
      </c>
    </row>
    <row r="378" spans="1:4" s="9" customFormat="1" x14ac:dyDescent="0.2">
      <c r="A378" s="2" t="s">
        <v>259</v>
      </c>
      <c r="B378" s="1" t="s">
        <v>260</v>
      </c>
      <c r="C378" s="1" t="s">
        <v>76</v>
      </c>
      <c r="D378" s="10" t="s">
        <v>5270</v>
      </c>
    </row>
    <row r="379" spans="1:4" s="9" customFormat="1" x14ac:dyDescent="0.2">
      <c r="A379" s="2" t="s">
        <v>261</v>
      </c>
      <c r="B379" s="1" t="s">
        <v>262</v>
      </c>
      <c r="C379" s="1" t="s">
        <v>76</v>
      </c>
      <c r="D379" s="10" t="s">
        <v>5270</v>
      </c>
    </row>
    <row r="380" spans="1:4" s="9" customFormat="1" x14ac:dyDescent="0.2">
      <c r="A380" s="2" t="s">
        <v>263</v>
      </c>
      <c r="B380" s="1" t="s">
        <v>264</v>
      </c>
      <c r="C380" s="1" t="s">
        <v>265</v>
      </c>
      <c r="D380" s="10" t="s">
        <v>5270</v>
      </c>
    </row>
    <row r="381" spans="1:4" s="9" customFormat="1" x14ac:dyDescent="0.2">
      <c r="A381" s="2" t="s">
        <v>266</v>
      </c>
      <c r="B381" s="1" t="s">
        <v>267</v>
      </c>
      <c r="C381" s="1" t="s">
        <v>66</v>
      </c>
      <c r="D381" s="10" t="s">
        <v>5270</v>
      </c>
    </row>
    <row r="382" spans="1:4" s="9" customFormat="1" x14ac:dyDescent="0.2">
      <c r="A382" s="2" t="s">
        <v>268</v>
      </c>
      <c r="B382" s="1" t="s">
        <v>269</v>
      </c>
      <c r="C382" s="1" t="s">
        <v>57</v>
      </c>
      <c r="D382" s="10" t="s">
        <v>5270</v>
      </c>
    </row>
    <row r="383" spans="1:4" s="9" customFormat="1" x14ac:dyDescent="0.2">
      <c r="A383" s="2" t="s">
        <v>270</v>
      </c>
      <c r="B383" s="1" t="s">
        <v>271</v>
      </c>
      <c r="C383" s="1" t="s">
        <v>57</v>
      </c>
      <c r="D383" s="10" t="s">
        <v>5270</v>
      </c>
    </row>
    <row r="384" spans="1:4" s="9" customFormat="1" x14ac:dyDescent="0.2">
      <c r="A384" s="2" t="s">
        <v>272</v>
      </c>
      <c r="B384" s="1" t="s">
        <v>273</v>
      </c>
      <c r="C384" s="1" t="s">
        <v>249</v>
      </c>
      <c r="D384" s="10" t="s">
        <v>5270</v>
      </c>
    </row>
    <row r="385" spans="1:4" s="9" customFormat="1" x14ac:dyDescent="0.2">
      <c r="A385" s="2" t="s">
        <v>274</v>
      </c>
      <c r="B385" s="1" t="s">
        <v>275</v>
      </c>
      <c r="C385" s="1" t="s">
        <v>249</v>
      </c>
      <c r="D385" s="10" t="s">
        <v>5270</v>
      </c>
    </row>
    <row r="386" spans="1:4" s="9" customFormat="1" x14ac:dyDescent="0.2">
      <c r="A386" s="2" t="s">
        <v>276</v>
      </c>
      <c r="B386" s="1" t="s">
        <v>277</v>
      </c>
      <c r="C386" s="1" t="s">
        <v>249</v>
      </c>
      <c r="D386" s="10" t="s">
        <v>5270</v>
      </c>
    </row>
    <row r="387" spans="1:4" s="9" customFormat="1" x14ac:dyDescent="0.2">
      <c r="A387" s="2" t="s">
        <v>278</v>
      </c>
      <c r="B387" s="1" t="s">
        <v>279</v>
      </c>
      <c r="C387" s="1" t="s">
        <v>280</v>
      </c>
      <c r="D387" s="3">
        <v>11</v>
      </c>
    </row>
    <row r="388" spans="1:4" s="9" customFormat="1" x14ac:dyDescent="0.2">
      <c r="A388" s="2" t="s">
        <v>281</v>
      </c>
      <c r="B388" s="1" t="s">
        <v>282</v>
      </c>
      <c r="C388" s="1" t="s">
        <v>57</v>
      </c>
      <c r="D388" s="3">
        <v>11</v>
      </c>
    </row>
    <row r="389" spans="1:4" s="9" customFormat="1" x14ac:dyDescent="0.2">
      <c r="A389" s="2" t="s">
        <v>283</v>
      </c>
      <c r="B389" s="1" t="s">
        <v>284</v>
      </c>
      <c r="C389" s="1" t="s">
        <v>66</v>
      </c>
      <c r="D389" s="3">
        <v>12</v>
      </c>
    </row>
    <row r="390" spans="1:4" s="9" customFormat="1" x14ac:dyDescent="0.2">
      <c r="A390" s="2" t="s">
        <v>285</v>
      </c>
      <c r="B390" s="1" t="s">
        <v>286</v>
      </c>
      <c r="C390" s="1" t="s">
        <v>287</v>
      </c>
      <c r="D390" s="3">
        <v>50</v>
      </c>
    </row>
    <row r="391" spans="1:4" s="9" customFormat="1" x14ac:dyDescent="0.2">
      <c r="A391" s="2" t="s">
        <v>288</v>
      </c>
      <c r="B391" s="1" t="s">
        <v>289</v>
      </c>
      <c r="C391" s="1" t="s">
        <v>16</v>
      </c>
      <c r="D391" s="3">
        <v>13</v>
      </c>
    </row>
    <row r="392" spans="1:4" s="9" customFormat="1" x14ac:dyDescent="0.2">
      <c r="A392" s="2" t="s">
        <v>290</v>
      </c>
      <c r="B392" s="1" t="s">
        <v>291</v>
      </c>
      <c r="C392" s="1" t="s">
        <v>66</v>
      </c>
      <c r="D392" s="10" t="s">
        <v>5270</v>
      </c>
    </row>
    <row r="393" spans="1:4" s="9" customFormat="1" x14ac:dyDescent="0.2">
      <c r="A393" s="2" t="s">
        <v>292</v>
      </c>
      <c r="B393" s="1" t="s">
        <v>293</v>
      </c>
      <c r="C393" s="1" t="s">
        <v>39</v>
      </c>
      <c r="D393" s="10" t="s">
        <v>5270</v>
      </c>
    </row>
    <row r="394" spans="1:4" s="9" customFormat="1" x14ac:dyDescent="0.2">
      <c r="A394" s="2" t="s">
        <v>294</v>
      </c>
      <c r="B394" s="1" t="s">
        <v>293</v>
      </c>
      <c r="C394" s="1" t="s">
        <v>295</v>
      </c>
      <c r="D394" s="10" t="s">
        <v>5270</v>
      </c>
    </row>
    <row r="395" spans="1:4" s="9" customFormat="1" x14ac:dyDescent="0.2">
      <c r="A395" s="2" t="s">
        <v>296</v>
      </c>
      <c r="B395" s="1" t="s">
        <v>297</v>
      </c>
      <c r="C395" s="1" t="s">
        <v>39</v>
      </c>
      <c r="D395" s="3">
        <v>25</v>
      </c>
    </row>
    <row r="396" spans="1:4" s="9" customFormat="1" x14ac:dyDescent="0.2">
      <c r="A396" s="2" t="s">
        <v>298</v>
      </c>
      <c r="B396" s="1" t="s">
        <v>299</v>
      </c>
      <c r="C396" s="1" t="s">
        <v>119</v>
      </c>
      <c r="D396" s="3">
        <v>15</v>
      </c>
    </row>
    <row r="397" spans="1:4" s="9" customFormat="1" x14ac:dyDescent="0.2">
      <c r="A397" s="2" t="s">
        <v>300</v>
      </c>
      <c r="B397" s="1" t="s">
        <v>301</v>
      </c>
      <c r="C397" s="1" t="s">
        <v>295</v>
      </c>
      <c r="D397" s="3">
        <v>30</v>
      </c>
    </row>
    <row r="398" spans="1:4" s="9" customFormat="1" x14ac:dyDescent="0.2">
      <c r="A398" s="2" t="s">
        <v>302</v>
      </c>
      <c r="B398" s="1" t="s">
        <v>303</v>
      </c>
      <c r="C398" s="1" t="s">
        <v>22</v>
      </c>
      <c r="D398" s="10" t="s">
        <v>5270</v>
      </c>
    </row>
    <row r="399" spans="1:4" s="9" customFormat="1" x14ac:dyDescent="0.2">
      <c r="A399" s="2" t="s">
        <v>304</v>
      </c>
      <c r="B399" s="1" t="s">
        <v>305</v>
      </c>
      <c r="C399" s="1" t="s">
        <v>39</v>
      </c>
      <c r="D399" s="3">
        <v>25</v>
      </c>
    </row>
    <row r="400" spans="1:4" s="9" customFormat="1" x14ac:dyDescent="0.2">
      <c r="A400" s="2" t="s">
        <v>306</v>
      </c>
      <c r="B400" s="1" t="s">
        <v>307</v>
      </c>
      <c r="C400" s="1" t="s">
        <v>308</v>
      </c>
      <c r="D400" s="3">
        <v>25</v>
      </c>
    </row>
    <row r="401" spans="1:4" s="9" customFormat="1" x14ac:dyDescent="0.2">
      <c r="A401" s="2" t="s">
        <v>309</v>
      </c>
      <c r="B401" s="1" t="s">
        <v>310</v>
      </c>
      <c r="C401" s="1" t="s">
        <v>295</v>
      </c>
      <c r="D401" s="3">
        <v>25</v>
      </c>
    </row>
    <row r="402" spans="1:4" s="9" customFormat="1" x14ac:dyDescent="0.2">
      <c r="A402" s="2" t="s">
        <v>311</v>
      </c>
      <c r="B402" s="1" t="s">
        <v>312</v>
      </c>
      <c r="C402" s="1" t="s">
        <v>313</v>
      </c>
      <c r="D402" s="10" t="s">
        <v>5270</v>
      </c>
    </row>
    <row r="403" spans="1:4" s="9" customFormat="1" x14ac:dyDescent="0.2">
      <c r="A403" s="2" t="s">
        <v>314</v>
      </c>
      <c r="B403" s="1" t="s">
        <v>315</v>
      </c>
      <c r="C403" s="1" t="s">
        <v>39</v>
      </c>
      <c r="D403" s="10" t="s">
        <v>5270</v>
      </c>
    </row>
    <row r="404" spans="1:4" s="9" customFormat="1" x14ac:dyDescent="0.2">
      <c r="A404" s="2" t="s">
        <v>316</v>
      </c>
      <c r="B404" s="1" t="s">
        <v>317</v>
      </c>
      <c r="C404" s="1" t="s">
        <v>39</v>
      </c>
      <c r="D404" s="10" t="s">
        <v>5270</v>
      </c>
    </row>
    <row r="405" spans="1:4" s="9" customFormat="1" x14ac:dyDescent="0.2">
      <c r="A405" s="2" t="s">
        <v>318</v>
      </c>
      <c r="B405" s="1" t="s">
        <v>319</v>
      </c>
      <c r="C405" s="1" t="s">
        <v>153</v>
      </c>
      <c r="D405" s="3">
        <v>21</v>
      </c>
    </row>
    <row r="406" spans="1:4" s="9" customFormat="1" x14ac:dyDescent="0.2">
      <c r="A406" s="2" t="s">
        <v>320</v>
      </c>
      <c r="B406" s="1" t="s">
        <v>321</v>
      </c>
      <c r="C406" s="1" t="s">
        <v>119</v>
      </c>
      <c r="D406" s="3">
        <v>20</v>
      </c>
    </row>
    <row r="407" spans="1:4" s="9" customFormat="1" x14ac:dyDescent="0.2">
      <c r="A407" s="2" t="s">
        <v>322</v>
      </c>
      <c r="B407" s="1" t="s">
        <v>321</v>
      </c>
      <c r="C407" s="1" t="s">
        <v>119</v>
      </c>
      <c r="D407" s="3">
        <v>20</v>
      </c>
    </row>
    <row r="408" spans="1:4" s="9" customFormat="1" x14ac:dyDescent="0.2">
      <c r="A408" s="2" t="s">
        <v>323</v>
      </c>
      <c r="B408" s="1" t="s">
        <v>324</v>
      </c>
      <c r="C408" s="1" t="s">
        <v>325</v>
      </c>
      <c r="D408" s="10" t="s">
        <v>5270</v>
      </c>
    </row>
    <row r="409" spans="1:4" s="9" customFormat="1" x14ac:dyDescent="0.2">
      <c r="A409" s="2" t="s">
        <v>326</v>
      </c>
      <c r="B409" s="1" t="s">
        <v>327</v>
      </c>
      <c r="C409" s="1" t="s">
        <v>25</v>
      </c>
      <c r="D409" s="10" t="s">
        <v>5270</v>
      </c>
    </row>
    <row r="410" spans="1:4" s="9" customFormat="1" x14ac:dyDescent="0.2">
      <c r="A410" s="2" t="s">
        <v>328</v>
      </c>
      <c r="B410" s="1" t="s">
        <v>329</v>
      </c>
      <c r="C410" s="1" t="s">
        <v>39</v>
      </c>
      <c r="D410" s="10" t="s">
        <v>5270</v>
      </c>
    </row>
    <row r="411" spans="1:4" s="9" customFormat="1" x14ac:dyDescent="0.2">
      <c r="A411" s="2" t="s">
        <v>330</v>
      </c>
      <c r="B411" s="1" t="s">
        <v>331</v>
      </c>
      <c r="C411" s="1" t="s">
        <v>25</v>
      </c>
      <c r="D411" s="3">
        <v>25</v>
      </c>
    </row>
    <row r="412" spans="1:4" s="9" customFormat="1" x14ac:dyDescent="0.2">
      <c r="A412" s="2" t="s">
        <v>332</v>
      </c>
      <c r="B412" s="1" t="s">
        <v>333</v>
      </c>
      <c r="C412" s="1" t="s">
        <v>86</v>
      </c>
      <c r="D412" s="3">
        <v>50</v>
      </c>
    </row>
    <row r="413" spans="1:4" s="9" customFormat="1" x14ac:dyDescent="0.2">
      <c r="A413" s="2" t="s">
        <v>334</v>
      </c>
      <c r="B413" s="1" t="s">
        <v>335</v>
      </c>
      <c r="C413" s="1" t="s">
        <v>336</v>
      </c>
      <c r="D413" s="3">
        <v>65</v>
      </c>
    </row>
    <row r="414" spans="1:4" s="9" customFormat="1" x14ac:dyDescent="0.2">
      <c r="A414" s="2" t="s">
        <v>337</v>
      </c>
      <c r="B414" s="1" t="s">
        <v>338</v>
      </c>
      <c r="C414" s="1" t="s">
        <v>86</v>
      </c>
      <c r="D414" s="3">
        <v>50</v>
      </c>
    </row>
    <row r="415" spans="1:4" s="9" customFormat="1" x14ac:dyDescent="0.2">
      <c r="A415" s="2" t="s">
        <v>339</v>
      </c>
      <c r="B415" s="1" t="s">
        <v>340</v>
      </c>
      <c r="C415" s="1" t="s">
        <v>86</v>
      </c>
      <c r="D415" s="3">
        <v>50</v>
      </c>
    </row>
    <row r="416" spans="1:4" s="9" customFormat="1" x14ac:dyDescent="0.2">
      <c r="A416" s="2" t="s">
        <v>341</v>
      </c>
      <c r="B416" s="1" t="s">
        <v>342</v>
      </c>
      <c r="C416" s="1" t="s">
        <v>39</v>
      </c>
      <c r="D416" s="3">
        <v>30</v>
      </c>
    </row>
    <row r="417" spans="1:4" s="9" customFormat="1" x14ac:dyDescent="0.2">
      <c r="A417" s="2" t="s">
        <v>343</v>
      </c>
      <c r="B417" s="1" t="s">
        <v>344</v>
      </c>
      <c r="C417" s="1" t="s">
        <v>184</v>
      </c>
      <c r="D417" s="10" t="s">
        <v>5270</v>
      </c>
    </row>
    <row r="418" spans="1:4" s="9" customFormat="1" x14ac:dyDescent="0.2">
      <c r="A418" s="2" t="s">
        <v>345</v>
      </c>
      <c r="B418" s="1" t="s">
        <v>346</v>
      </c>
      <c r="C418" s="1" t="s">
        <v>295</v>
      </c>
      <c r="D418" s="10" t="s">
        <v>5270</v>
      </c>
    </row>
    <row r="419" spans="1:4" s="9" customFormat="1" x14ac:dyDescent="0.2">
      <c r="A419" s="2" t="s">
        <v>347</v>
      </c>
      <c r="B419" s="1" t="s">
        <v>348</v>
      </c>
      <c r="C419" s="1" t="s">
        <v>184</v>
      </c>
      <c r="D419" s="3">
        <v>20</v>
      </c>
    </row>
    <row r="420" spans="1:4" s="9" customFormat="1" x14ac:dyDescent="0.2">
      <c r="A420" s="2" t="s">
        <v>349</v>
      </c>
      <c r="B420" s="1" t="s">
        <v>350</v>
      </c>
      <c r="C420" s="1" t="s">
        <v>184</v>
      </c>
      <c r="D420" s="3">
        <v>20</v>
      </c>
    </row>
    <row r="421" spans="1:4" s="9" customFormat="1" x14ac:dyDescent="0.2">
      <c r="A421" s="2" t="s">
        <v>351</v>
      </c>
      <c r="B421" s="1" t="s">
        <v>352</v>
      </c>
      <c r="C421" s="1" t="s">
        <v>353</v>
      </c>
      <c r="D421" s="10" t="s">
        <v>5270</v>
      </c>
    </row>
    <row r="422" spans="1:4" s="9" customFormat="1" x14ac:dyDescent="0.2">
      <c r="A422" s="2" t="s">
        <v>354</v>
      </c>
      <c r="B422" s="1" t="s">
        <v>355</v>
      </c>
      <c r="C422" s="1" t="s">
        <v>66</v>
      </c>
      <c r="D422" s="10" t="s">
        <v>5270</v>
      </c>
    </row>
    <row r="423" spans="1:4" s="9" customFormat="1" x14ac:dyDescent="0.2">
      <c r="A423" s="2" t="s">
        <v>356</v>
      </c>
      <c r="B423" s="1" t="s">
        <v>357</v>
      </c>
      <c r="C423" s="1" t="s">
        <v>153</v>
      </c>
      <c r="D423" s="10" t="s">
        <v>5270</v>
      </c>
    </row>
    <row r="424" spans="1:4" s="9" customFormat="1" x14ac:dyDescent="0.2">
      <c r="A424" s="2" t="s">
        <v>358</v>
      </c>
      <c r="B424" s="1" t="s">
        <v>359</v>
      </c>
      <c r="C424" s="1" t="s">
        <v>39</v>
      </c>
      <c r="D424" s="10" t="s">
        <v>5270</v>
      </c>
    </row>
    <row r="425" spans="1:4" s="9" customFormat="1" x14ac:dyDescent="0.2">
      <c r="A425" s="2" t="s">
        <v>360</v>
      </c>
      <c r="B425" s="1" t="s">
        <v>361</v>
      </c>
      <c r="C425" s="1" t="s">
        <v>39</v>
      </c>
      <c r="D425" s="3">
        <v>15</v>
      </c>
    </row>
    <row r="426" spans="1:4" s="9" customFormat="1" x14ac:dyDescent="0.2">
      <c r="A426" s="2" t="s">
        <v>362</v>
      </c>
      <c r="B426" s="1" t="s">
        <v>363</v>
      </c>
      <c r="C426" s="1" t="s">
        <v>287</v>
      </c>
      <c r="D426" s="10" t="s">
        <v>5270</v>
      </c>
    </row>
    <row r="427" spans="1:4" s="9" customFormat="1" x14ac:dyDescent="0.2">
      <c r="A427" s="2" t="s">
        <v>364</v>
      </c>
      <c r="B427" s="1" t="s">
        <v>365</v>
      </c>
      <c r="C427" s="1" t="s">
        <v>54</v>
      </c>
      <c r="D427" s="10" t="s">
        <v>5270</v>
      </c>
    </row>
    <row r="428" spans="1:4" s="9" customFormat="1" x14ac:dyDescent="0.2">
      <c r="A428" s="2" t="s">
        <v>366</v>
      </c>
      <c r="B428" s="1" t="s">
        <v>367</v>
      </c>
      <c r="C428" s="1" t="s">
        <v>308</v>
      </c>
      <c r="D428" s="3">
        <v>25</v>
      </c>
    </row>
    <row r="429" spans="1:4" s="9" customFormat="1" x14ac:dyDescent="0.2">
      <c r="A429" s="2" t="s">
        <v>368</v>
      </c>
      <c r="B429" s="1" t="s">
        <v>369</v>
      </c>
      <c r="C429" s="1" t="s">
        <v>370</v>
      </c>
      <c r="D429" s="10" t="s">
        <v>5270</v>
      </c>
    </row>
    <row r="430" spans="1:4" s="9" customFormat="1" x14ac:dyDescent="0.2">
      <c r="A430" s="2" t="s">
        <v>371</v>
      </c>
      <c r="B430" s="1" t="s">
        <v>372</v>
      </c>
      <c r="C430" s="1" t="s">
        <v>370</v>
      </c>
      <c r="D430" s="10" t="s">
        <v>5270</v>
      </c>
    </row>
    <row r="431" spans="1:4" s="9" customFormat="1" x14ac:dyDescent="0.2">
      <c r="A431" s="2" t="s">
        <v>373</v>
      </c>
      <c r="B431" s="1" t="s">
        <v>374</v>
      </c>
      <c r="C431" s="1" t="s">
        <v>370</v>
      </c>
      <c r="D431" s="10" t="s">
        <v>5270</v>
      </c>
    </row>
    <row r="432" spans="1:4" s="9" customFormat="1" x14ac:dyDescent="0.2">
      <c r="A432" s="2" t="s">
        <v>375</v>
      </c>
      <c r="B432" s="1" t="s">
        <v>376</v>
      </c>
      <c r="C432" s="1" t="s">
        <v>377</v>
      </c>
      <c r="D432" s="10" t="s">
        <v>5270</v>
      </c>
    </row>
    <row r="433" spans="1:4" s="9" customFormat="1" x14ac:dyDescent="0.2">
      <c r="A433" s="2" t="s">
        <v>378</v>
      </c>
      <c r="B433" s="1" t="s">
        <v>379</v>
      </c>
      <c r="C433" s="1" t="s">
        <v>380</v>
      </c>
      <c r="D433" s="3">
        <v>10</v>
      </c>
    </row>
    <row r="434" spans="1:4" s="9" customFormat="1" x14ac:dyDescent="0.2">
      <c r="A434" s="2" t="s">
        <v>381</v>
      </c>
      <c r="B434" s="1" t="s">
        <v>382</v>
      </c>
      <c r="C434" s="1" t="s">
        <v>380</v>
      </c>
      <c r="D434" s="10" t="s">
        <v>5270</v>
      </c>
    </row>
    <row r="435" spans="1:4" s="9" customFormat="1" x14ac:dyDescent="0.2">
      <c r="A435" s="2" t="s">
        <v>383</v>
      </c>
      <c r="B435" s="1" t="s">
        <v>384</v>
      </c>
      <c r="C435" s="1" t="s">
        <v>33</v>
      </c>
      <c r="D435" s="3">
        <v>10</v>
      </c>
    </row>
    <row r="436" spans="1:4" s="9" customFormat="1" x14ac:dyDescent="0.2">
      <c r="A436" s="2" t="s">
        <v>385</v>
      </c>
      <c r="B436" s="1" t="s">
        <v>386</v>
      </c>
      <c r="C436" s="1" t="s">
        <v>184</v>
      </c>
      <c r="D436" s="10" t="s">
        <v>5270</v>
      </c>
    </row>
    <row r="437" spans="1:4" s="9" customFormat="1" x14ac:dyDescent="0.2">
      <c r="A437" s="2" t="s">
        <v>387</v>
      </c>
      <c r="B437" s="1" t="s">
        <v>388</v>
      </c>
      <c r="C437" s="1" t="s">
        <v>153</v>
      </c>
      <c r="D437" s="3">
        <v>9</v>
      </c>
    </row>
    <row r="438" spans="1:4" s="9" customFormat="1" x14ac:dyDescent="0.2">
      <c r="A438" s="2" t="s">
        <v>389</v>
      </c>
      <c r="B438" s="1" t="s">
        <v>390</v>
      </c>
      <c r="C438" s="1" t="s">
        <v>391</v>
      </c>
      <c r="D438" s="10" t="s">
        <v>5270</v>
      </c>
    </row>
    <row r="439" spans="1:4" s="9" customFormat="1" x14ac:dyDescent="0.2">
      <c r="A439" s="2" t="s">
        <v>392</v>
      </c>
      <c r="B439" s="1" t="s">
        <v>393</v>
      </c>
      <c r="C439" s="1" t="s">
        <v>39</v>
      </c>
      <c r="D439" s="3">
        <v>17</v>
      </c>
    </row>
    <row r="440" spans="1:4" s="9" customFormat="1" x14ac:dyDescent="0.2">
      <c r="A440" s="2" t="s">
        <v>394</v>
      </c>
      <c r="B440" s="1" t="s">
        <v>395</v>
      </c>
      <c r="C440" s="1" t="s">
        <v>325</v>
      </c>
      <c r="D440" s="10" t="s">
        <v>5270</v>
      </c>
    </row>
    <row r="441" spans="1:4" s="9" customFormat="1" x14ac:dyDescent="0.2">
      <c r="A441" s="2" t="s">
        <v>396</v>
      </c>
      <c r="B441" s="1" t="s">
        <v>397</v>
      </c>
      <c r="C441" s="1" t="s">
        <v>398</v>
      </c>
      <c r="D441" s="10" t="s">
        <v>5270</v>
      </c>
    </row>
    <row r="442" spans="1:4" s="9" customFormat="1" x14ac:dyDescent="0.2">
      <c r="A442" s="2" t="s">
        <v>399</v>
      </c>
      <c r="B442" s="1" t="s">
        <v>400</v>
      </c>
      <c r="C442" s="1" t="s">
        <v>401</v>
      </c>
      <c r="D442" s="10" t="s">
        <v>5270</v>
      </c>
    </row>
    <row r="443" spans="1:4" s="9" customFormat="1" x14ac:dyDescent="0.2">
      <c r="A443" s="2" t="s">
        <v>402</v>
      </c>
      <c r="B443" s="1" t="s">
        <v>403</v>
      </c>
      <c r="C443" s="1" t="s">
        <v>404</v>
      </c>
      <c r="D443" s="10" t="s">
        <v>5270</v>
      </c>
    </row>
    <row r="444" spans="1:4" s="9" customFormat="1" x14ac:dyDescent="0.2">
      <c r="A444" s="2" t="s">
        <v>405</v>
      </c>
      <c r="B444" s="1" t="s">
        <v>406</v>
      </c>
      <c r="C444" s="1" t="s">
        <v>39</v>
      </c>
      <c r="D444" s="10" t="s">
        <v>5270</v>
      </c>
    </row>
    <row r="445" spans="1:4" s="9" customFormat="1" x14ac:dyDescent="0.2">
      <c r="A445" s="2" t="s">
        <v>407</v>
      </c>
      <c r="B445" s="1" t="s">
        <v>408</v>
      </c>
      <c r="C445" s="1" t="s">
        <v>409</v>
      </c>
      <c r="D445" s="10" t="s">
        <v>5270</v>
      </c>
    </row>
    <row r="446" spans="1:4" s="9" customFormat="1" x14ac:dyDescent="0.2">
      <c r="A446" s="2" t="s">
        <v>410</v>
      </c>
      <c r="B446" s="1" t="s">
        <v>411</v>
      </c>
      <c r="C446" s="1" t="s">
        <v>412</v>
      </c>
      <c r="D446" s="3">
        <v>15</v>
      </c>
    </row>
    <row r="447" spans="1:4" s="9" customFormat="1" x14ac:dyDescent="0.2">
      <c r="A447" s="2" t="s">
        <v>413</v>
      </c>
      <c r="B447" s="1" t="s">
        <v>414</v>
      </c>
      <c r="C447" s="1" t="s">
        <v>25</v>
      </c>
      <c r="D447" s="10" t="s">
        <v>5270</v>
      </c>
    </row>
    <row r="448" spans="1:4" s="9" customFormat="1" x14ac:dyDescent="0.2">
      <c r="A448" s="2" t="s">
        <v>415</v>
      </c>
      <c r="B448" s="1" t="s">
        <v>416</v>
      </c>
      <c r="C448" s="1" t="s">
        <v>25</v>
      </c>
      <c r="D448" s="10" t="s">
        <v>5270</v>
      </c>
    </row>
    <row r="449" spans="1:4" s="9" customFormat="1" x14ac:dyDescent="0.2">
      <c r="A449" s="2" t="s">
        <v>417</v>
      </c>
      <c r="B449" s="1" t="s">
        <v>418</v>
      </c>
      <c r="C449" s="1" t="s">
        <v>412</v>
      </c>
      <c r="D449" s="10" t="s">
        <v>5270</v>
      </c>
    </row>
    <row r="450" spans="1:4" s="9" customFormat="1" x14ac:dyDescent="0.2">
      <c r="A450" s="2" t="s">
        <v>419</v>
      </c>
      <c r="B450" s="1" t="s">
        <v>420</v>
      </c>
      <c r="C450" s="1" t="s">
        <v>16</v>
      </c>
      <c r="D450" s="3">
        <v>16</v>
      </c>
    </row>
    <row r="451" spans="1:4" s="9" customFormat="1" x14ac:dyDescent="0.2">
      <c r="A451" s="2" t="s">
        <v>421</v>
      </c>
      <c r="B451" s="1" t="s">
        <v>422</v>
      </c>
      <c r="C451" s="1" t="s">
        <v>423</v>
      </c>
      <c r="D451" s="10" t="s">
        <v>5270</v>
      </c>
    </row>
    <row r="452" spans="1:4" s="9" customFormat="1" x14ac:dyDescent="0.2">
      <c r="A452" s="2" t="s">
        <v>424</v>
      </c>
      <c r="B452" s="1" t="s">
        <v>425</v>
      </c>
      <c r="C452" s="1" t="s">
        <v>39</v>
      </c>
      <c r="D452" s="10" t="s">
        <v>5270</v>
      </c>
    </row>
    <row r="453" spans="1:4" s="9" customFormat="1" x14ac:dyDescent="0.2">
      <c r="A453" s="2" t="s">
        <v>426</v>
      </c>
      <c r="B453" s="1" t="s">
        <v>425</v>
      </c>
      <c r="C453" s="1" t="s">
        <v>427</v>
      </c>
      <c r="D453" s="3">
        <v>20</v>
      </c>
    </row>
    <row r="454" spans="1:4" s="9" customFormat="1" x14ac:dyDescent="0.2">
      <c r="A454" s="2" t="s">
        <v>428</v>
      </c>
      <c r="B454" s="1" t="s">
        <v>429</v>
      </c>
      <c r="C454" s="1" t="s">
        <v>22</v>
      </c>
      <c r="D454" s="3">
        <v>9</v>
      </c>
    </row>
    <row r="455" spans="1:4" s="9" customFormat="1" x14ac:dyDescent="0.2">
      <c r="A455" s="2" t="s">
        <v>430</v>
      </c>
      <c r="B455" s="1" t="s">
        <v>431</v>
      </c>
      <c r="C455" s="1" t="s">
        <v>19</v>
      </c>
      <c r="D455" s="3">
        <v>15</v>
      </c>
    </row>
    <row r="456" spans="1:4" s="9" customFormat="1" x14ac:dyDescent="0.2">
      <c r="A456" s="2" t="s">
        <v>432</v>
      </c>
      <c r="B456" s="1" t="s">
        <v>433</v>
      </c>
      <c r="C456" s="1" t="s">
        <v>39</v>
      </c>
      <c r="D456" s="10" t="s">
        <v>5270</v>
      </c>
    </row>
    <row r="457" spans="1:4" s="9" customFormat="1" x14ac:dyDescent="0.2">
      <c r="A457" s="2" t="s">
        <v>434</v>
      </c>
      <c r="B457" s="1" t="s">
        <v>435</v>
      </c>
      <c r="C457" s="1" t="s">
        <v>436</v>
      </c>
      <c r="D457" s="10" t="s">
        <v>5270</v>
      </c>
    </row>
    <row r="458" spans="1:4" s="9" customFormat="1" x14ac:dyDescent="0.2">
      <c r="A458" s="2" t="s">
        <v>437</v>
      </c>
      <c r="B458" s="1" t="s">
        <v>438</v>
      </c>
      <c r="C458" s="1" t="s">
        <v>39</v>
      </c>
      <c r="D458" s="10" t="s">
        <v>5270</v>
      </c>
    </row>
    <row r="459" spans="1:4" s="9" customFormat="1" x14ac:dyDescent="0.2">
      <c r="A459" s="2" t="s">
        <v>439</v>
      </c>
      <c r="B459" s="1" t="s">
        <v>440</v>
      </c>
      <c r="C459" s="1" t="s">
        <v>66</v>
      </c>
      <c r="D459" s="3">
        <v>9</v>
      </c>
    </row>
    <row r="460" spans="1:4" s="9" customFormat="1" x14ac:dyDescent="0.2">
      <c r="A460" s="2" t="s">
        <v>441</v>
      </c>
      <c r="B460" s="1" t="s">
        <v>442</v>
      </c>
      <c r="C460" s="1" t="s">
        <v>66</v>
      </c>
      <c r="D460" s="10" t="s">
        <v>5270</v>
      </c>
    </row>
    <row r="461" spans="1:4" s="9" customFormat="1" x14ac:dyDescent="0.2">
      <c r="A461" s="2" t="s">
        <v>443</v>
      </c>
      <c r="B461" s="1" t="s">
        <v>444</v>
      </c>
      <c r="C461" s="1" t="s">
        <v>16</v>
      </c>
      <c r="D461" s="10" t="s">
        <v>5270</v>
      </c>
    </row>
    <row r="462" spans="1:4" s="9" customFormat="1" x14ac:dyDescent="0.2">
      <c r="A462" s="2" t="s">
        <v>445</v>
      </c>
      <c r="B462" s="1" t="s">
        <v>446</v>
      </c>
      <c r="C462" s="1" t="s">
        <v>295</v>
      </c>
      <c r="D462" s="3">
        <v>13</v>
      </c>
    </row>
    <row r="463" spans="1:4" s="9" customFormat="1" x14ac:dyDescent="0.2">
      <c r="A463" s="2" t="s">
        <v>447</v>
      </c>
      <c r="B463" s="1" t="s">
        <v>448</v>
      </c>
      <c r="C463" s="1" t="s">
        <v>66</v>
      </c>
      <c r="D463" s="10" t="s">
        <v>5270</v>
      </c>
    </row>
    <row r="464" spans="1:4" s="9" customFormat="1" x14ac:dyDescent="0.2">
      <c r="A464" s="2" t="s">
        <v>449</v>
      </c>
      <c r="B464" s="1" t="s">
        <v>450</v>
      </c>
      <c r="C464" s="1" t="s">
        <v>66</v>
      </c>
      <c r="D464" s="3">
        <v>15</v>
      </c>
    </row>
    <row r="465" spans="1:4" s="9" customFormat="1" x14ac:dyDescent="0.2">
      <c r="A465" s="2" t="s">
        <v>451</v>
      </c>
      <c r="B465" s="1" t="s">
        <v>452</v>
      </c>
      <c r="C465" s="1" t="s">
        <v>66</v>
      </c>
      <c r="D465" s="10" t="s">
        <v>5270</v>
      </c>
    </row>
    <row r="466" spans="1:4" s="9" customFormat="1" x14ac:dyDescent="0.2">
      <c r="A466" s="2" t="s">
        <v>453</v>
      </c>
      <c r="B466" s="1" t="s">
        <v>454</v>
      </c>
      <c r="C466" s="1" t="s">
        <v>66</v>
      </c>
      <c r="D466" s="10" t="s">
        <v>5270</v>
      </c>
    </row>
    <row r="467" spans="1:4" s="9" customFormat="1" x14ac:dyDescent="0.2">
      <c r="A467" s="2" t="s">
        <v>455</v>
      </c>
      <c r="B467" s="1" t="s">
        <v>456</v>
      </c>
      <c r="C467" s="1" t="s">
        <v>66</v>
      </c>
      <c r="D467" s="10" t="s">
        <v>5270</v>
      </c>
    </row>
    <row r="468" spans="1:4" s="9" customFormat="1" x14ac:dyDescent="0.2">
      <c r="A468" s="2" t="s">
        <v>457</v>
      </c>
      <c r="B468" s="1" t="s">
        <v>458</v>
      </c>
      <c r="C468" s="1" t="s">
        <v>66</v>
      </c>
      <c r="D468" s="3">
        <v>13</v>
      </c>
    </row>
    <row r="469" spans="1:4" s="9" customFormat="1" x14ac:dyDescent="0.2">
      <c r="A469" s="2" t="s">
        <v>459</v>
      </c>
      <c r="B469" s="1" t="s">
        <v>460</v>
      </c>
      <c r="C469" s="1" t="s">
        <v>86</v>
      </c>
      <c r="D469" s="3">
        <v>50</v>
      </c>
    </row>
    <row r="470" spans="1:4" s="9" customFormat="1" x14ac:dyDescent="0.2">
      <c r="A470" s="2" t="s">
        <v>461</v>
      </c>
      <c r="B470" s="1" t="s">
        <v>462</v>
      </c>
      <c r="C470" s="1" t="s">
        <v>463</v>
      </c>
      <c r="D470" s="3">
        <v>13</v>
      </c>
    </row>
    <row r="471" spans="1:4" s="9" customFormat="1" x14ac:dyDescent="0.2">
      <c r="A471" s="2" t="s">
        <v>464</v>
      </c>
      <c r="B471" s="1" t="s">
        <v>462</v>
      </c>
      <c r="C471" s="1" t="s">
        <v>463</v>
      </c>
      <c r="D471" s="3">
        <v>15</v>
      </c>
    </row>
    <row r="472" spans="1:4" s="9" customFormat="1" x14ac:dyDescent="0.2">
      <c r="A472" s="2" t="s">
        <v>465</v>
      </c>
      <c r="B472" s="1" t="s">
        <v>466</v>
      </c>
      <c r="C472" s="1" t="s">
        <v>39</v>
      </c>
      <c r="D472" s="10" t="s">
        <v>5270</v>
      </c>
    </row>
    <row r="473" spans="1:4" s="9" customFormat="1" x14ac:dyDescent="0.2">
      <c r="A473" s="2" t="s">
        <v>467</v>
      </c>
      <c r="B473" s="1" t="s">
        <v>468</v>
      </c>
      <c r="C473" s="1" t="s">
        <v>469</v>
      </c>
      <c r="D473" s="10" t="s">
        <v>5270</v>
      </c>
    </row>
    <row r="474" spans="1:4" s="9" customFormat="1" x14ac:dyDescent="0.2">
      <c r="A474" s="2" t="s">
        <v>470</v>
      </c>
      <c r="B474" s="1" t="s">
        <v>471</v>
      </c>
      <c r="C474" s="1" t="s">
        <v>469</v>
      </c>
      <c r="D474" s="3">
        <v>20</v>
      </c>
    </row>
    <row r="475" spans="1:4" s="9" customFormat="1" x14ac:dyDescent="0.2">
      <c r="A475" s="2" t="s">
        <v>472</v>
      </c>
      <c r="B475" s="1" t="s">
        <v>473</v>
      </c>
      <c r="C475" s="1" t="s">
        <v>463</v>
      </c>
      <c r="D475" s="10" t="s">
        <v>5270</v>
      </c>
    </row>
    <row r="476" spans="1:4" s="9" customFormat="1" x14ac:dyDescent="0.2">
      <c r="A476" s="2" t="s">
        <v>474</v>
      </c>
      <c r="B476" s="1" t="s">
        <v>475</v>
      </c>
      <c r="C476" s="1" t="s">
        <v>66</v>
      </c>
      <c r="D476" s="10" t="s">
        <v>5270</v>
      </c>
    </row>
    <row r="477" spans="1:4" s="9" customFormat="1" x14ac:dyDescent="0.2">
      <c r="A477" s="2" t="s">
        <v>476</v>
      </c>
      <c r="B477" s="1" t="s">
        <v>477</v>
      </c>
      <c r="C477" s="1" t="s">
        <v>153</v>
      </c>
      <c r="D477" s="3">
        <v>25</v>
      </c>
    </row>
    <row r="478" spans="1:4" s="9" customFormat="1" x14ac:dyDescent="0.2">
      <c r="A478" s="2" t="s">
        <v>478</v>
      </c>
      <c r="B478" s="1" t="s">
        <v>479</v>
      </c>
      <c r="C478" s="1" t="s">
        <v>86</v>
      </c>
      <c r="D478" s="3">
        <v>25</v>
      </c>
    </row>
    <row r="479" spans="1:4" s="9" customFormat="1" x14ac:dyDescent="0.2">
      <c r="A479" s="2" t="s">
        <v>480</v>
      </c>
      <c r="B479" s="1" t="s">
        <v>481</v>
      </c>
      <c r="C479" s="1" t="s">
        <v>33</v>
      </c>
      <c r="D479" s="3">
        <v>25</v>
      </c>
    </row>
    <row r="480" spans="1:4" s="9" customFormat="1" x14ac:dyDescent="0.2">
      <c r="A480" s="2" t="s">
        <v>482</v>
      </c>
      <c r="B480" s="1" t="s">
        <v>483</v>
      </c>
      <c r="C480" s="1" t="s">
        <v>39</v>
      </c>
      <c r="D480" s="3">
        <v>25</v>
      </c>
    </row>
    <row r="481" spans="1:4" s="9" customFormat="1" x14ac:dyDescent="0.2">
      <c r="A481" s="2" t="s">
        <v>484</v>
      </c>
      <c r="B481" s="1" t="s">
        <v>483</v>
      </c>
      <c r="C481" s="1" t="s">
        <v>153</v>
      </c>
      <c r="D481" s="3">
        <v>25</v>
      </c>
    </row>
    <row r="482" spans="1:4" s="9" customFormat="1" x14ac:dyDescent="0.2">
      <c r="A482" s="2" t="s">
        <v>485</v>
      </c>
      <c r="B482" s="1" t="s">
        <v>483</v>
      </c>
      <c r="C482" s="1" t="s">
        <v>153</v>
      </c>
      <c r="D482" s="3">
        <v>25</v>
      </c>
    </row>
    <row r="483" spans="1:4" s="9" customFormat="1" x14ac:dyDescent="0.2">
      <c r="A483" s="2" t="s">
        <v>486</v>
      </c>
      <c r="B483" s="1" t="s">
        <v>487</v>
      </c>
      <c r="C483" s="1" t="s">
        <v>153</v>
      </c>
      <c r="D483" s="3">
        <v>25</v>
      </c>
    </row>
    <row r="484" spans="1:4" s="9" customFormat="1" x14ac:dyDescent="0.2">
      <c r="A484" s="2" t="s">
        <v>488</v>
      </c>
      <c r="B484" s="1" t="s">
        <v>489</v>
      </c>
      <c r="C484" s="1" t="s">
        <v>490</v>
      </c>
      <c r="D484" s="10" t="s">
        <v>5270</v>
      </c>
    </row>
    <row r="485" spans="1:4" s="9" customFormat="1" x14ac:dyDescent="0.2">
      <c r="A485" s="2" t="s">
        <v>491</v>
      </c>
      <c r="B485" s="1" t="s">
        <v>492</v>
      </c>
      <c r="C485" s="1" t="s">
        <v>295</v>
      </c>
      <c r="D485" s="10" t="s">
        <v>5270</v>
      </c>
    </row>
    <row r="486" spans="1:4" s="9" customFormat="1" x14ac:dyDescent="0.2">
      <c r="A486" s="2" t="s">
        <v>495</v>
      </c>
      <c r="B486" s="1" t="s">
        <v>494</v>
      </c>
      <c r="C486" s="1" t="s">
        <v>153</v>
      </c>
      <c r="D486" s="3">
        <v>25</v>
      </c>
    </row>
    <row r="487" spans="1:4" s="9" customFormat="1" x14ac:dyDescent="0.2">
      <c r="A487" s="2" t="s">
        <v>493</v>
      </c>
      <c r="B487" s="1" t="s">
        <v>494</v>
      </c>
      <c r="C487" s="1" t="s">
        <v>66</v>
      </c>
      <c r="D487" s="3">
        <v>25</v>
      </c>
    </row>
    <row r="488" spans="1:4" s="9" customFormat="1" x14ac:dyDescent="0.2">
      <c r="A488" s="2" t="s">
        <v>496</v>
      </c>
      <c r="B488" s="1" t="s">
        <v>497</v>
      </c>
      <c r="C488" s="1" t="s">
        <v>153</v>
      </c>
      <c r="D488" s="3">
        <v>25</v>
      </c>
    </row>
    <row r="489" spans="1:4" s="9" customFormat="1" x14ac:dyDescent="0.2">
      <c r="A489" s="2" t="s">
        <v>498</v>
      </c>
      <c r="B489" s="1" t="s">
        <v>499</v>
      </c>
      <c r="C489" s="1" t="s">
        <v>153</v>
      </c>
      <c r="D489" s="10" t="s">
        <v>5270</v>
      </c>
    </row>
    <row r="490" spans="1:4" s="9" customFormat="1" x14ac:dyDescent="0.2">
      <c r="A490" s="2" t="s">
        <v>500</v>
      </c>
      <c r="B490" s="1" t="s">
        <v>501</v>
      </c>
      <c r="C490" s="1" t="s">
        <v>153</v>
      </c>
      <c r="D490" s="3">
        <v>25</v>
      </c>
    </row>
    <row r="491" spans="1:4" s="9" customFormat="1" x14ac:dyDescent="0.2">
      <c r="A491" s="2" t="s">
        <v>502</v>
      </c>
      <c r="B491" s="1" t="s">
        <v>503</v>
      </c>
      <c r="C491" s="1" t="s">
        <v>153</v>
      </c>
      <c r="D491" s="3">
        <v>25</v>
      </c>
    </row>
    <row r="492" spans="1:4" s="9" customFormat="1" x14ac:dyDescent="0.2">
      <c r="A492" s="2" t="s">
        <v>504</v>
      </c>
      <c r="B492" s="1" t="s">
        <v>505</v>
      </c>
      <c r="C492" s="1" t="s">
        <v>86</v>
      </c>
      <c r="D492" s="3">
        <v>25</v>
      </c>
    </row>
    <row r="493" spans="1:4" s="9" customFormat="1" x14ac:dyDescent="0.2">
      <c r="A493" s="2" t="s">
        <v>506</v>
      </c>
      <c r="B493" s="1" t="s">
        <v>505</v>
      </c>
      <c r="C493" s="1" t="s">
        <v>153</v>
      </c>
      <c r="D493" s="3">
        <v>25</v>
      </c>
    </row>
    <row r="494" spans="1:4" s="9" customFormat="1" x14ac:dyDescent="0.2">
      <c r="A494" s="2" t="s">
        <v>507</v>
      </c>
      <c r="B494" s="1" t="s">
        <v>508</v>
      </c>
      <c r="C494" s="1" t="s">
        <v>86</v>
      </c>
      <c r="D494" s="3">
        <v>25</v>
      </c>
    </row>
    <row r="495" spans="1:4" s="9" customFormat="1" x14ac:dyDescent="0.2">
      <c r="A495" s="2" t="s">
        <v>509</v>
      </c>
      <c r="B495" s="1" t="s">
        <v>510</v>
      </c>
      <c r="C495" s="1" t="s">
        <v>153</v>
      </c>
      <c r="D495" s="3">
        <v>25</v>
      </c>
    </row>
    <row r="496" spans="1:4" s="9" customFormat="1" x14ac:dyDescent="0.2">
      <c r="A496" s="2" t="s">
        <v>511</v>
      </c>
      <c r="B496" s="1" t="s">
        <v>512</v>
      </c>
      <c r="C496" s="1" t="s">
        <v>153</v>
      </c>
      <c r="D496" s="3">
        <v>25</v>
      </c>
    </row>
    <row r="497" spans="1:4" s="9" customFormat="1" x14ac:dyDescent="0.2">
      <c r="A497" s="2" t="s">
        <v>513</v>
      </c>
      <c r="B497" s="1" t="s">
        <v>514</v>
      </c>
      <c r="C497" s="1" t="s">
        <v>33</v>
      </c>
      <c r="D497" s="3">
        <v>20</v>
      </c>
    </row>
    <row r="498" spans="1:4" s="9" customFormat="1" x14ac:dyDescent="0.2">
      <c r="A498" s="2" t="s">
        <v>515</v>
      </c>
      <c r="B498" s="1" t="s">
        <v>516</v>
      </c>
      <c r="C498" s="1" t="s">
        <v>153</v>
      </c>
      <c r="D498" s="3">
        <v>25</v>
      </c>
    </row>
    <row r="499" spans="1:4" s="9" customFormat="1" x14ac:dyDescent="0.2">
      <c r="A499" s="2" t="s">
        <v>517</v>
      </c>
      <c r="B499" s="1" t="s">
        <v>518</v>
      </c>
      <c r="C499" s="1" t="s">
        <v>153</v>
      </c>
      <c r="D499" s="3">
        <v>25</v>
      </c>
    </row>
    <row r="500" spans="1:4" s="9" customFormat="1" x14ac:dyDescent="0.2">
      <c r="A500" s="2" t="s">
        <v>519</v>
      </c>
      <c r="B500" s="1" t="s">
        <v>520</v>
      </c>
      <c r="C500" s="1" t="s">
        <v>153</v>
      </c>
      <c r="D500" s="3">
        <v>25</v>
      </c>
    </row>
    <row r="501" spans="1:4" s="9" customFormat="1" x14ac:dyDescent="0.2">
      <c r="A501" s="2" t="s">
        <v>521</v>
      </c>
      <c r="B501" s="1" t="s">
        <v>522</v>
      </c>
      <c r="C501" s="1" t="s">
        <v>295</v>
      </c>
      <c r="D501" s="3">
        <v>25</v>
      </c>
    </row>
    <row r="502" spans="1:4" s="9" customFormat="1" x14ac:dyDescent="0.2">
      <c r="A502" s="2" t="s">
        <v>523</v>
      </c>
      <c r="B502" s="1" t="s">
        <v>524</v>
      </c>
      <c r="C502" s="1" t="s">
        <v>153</v>
      </c>
      <c r="D502" s="3">
        <v>25</v>
      </c>
    </row>
    <row r="503" spans="1:4" s="9" customFormat="1" x14ac:dyDescent="0.2">
      <c r="A503" s="2" t="s">
        <v>525</v>
      </c>
      <c r="B503" s="1" t="s">
        <v>526</v>
      </c>
      <c r="C503" s="1" t="s">
        <v>490</v>
      </c>
      <c r="D503" s="3">
        <v>25</v>
      </c>
    </row>
    <row r="504" spans="1:4" s="9" customFormat="1" x14ac:dyDescent="0.2">
      <c r="A504" s="2" t="s">
        <v>527</v>
      </c>
      <c r="B504" s="1" t="s">
        <v>528</v>
      </c>
      <c r="C504" s="1" t="s">
        <v>86</v>
      </c>
      <c r="D504" s="3">
        <v>25</v>
      </c>
    </row>
    <row r="505" spans="1:4" s="9" customFormat="1" x14ac:dyDescent="0.2">
      <c r="A505" s="2" t="s">
        <v>529</v>
      </c>
      <c r="B505" s="1" t="s">
        <v>530</v>
      </c>
      <c r="C505" s="1" t="s">
        <v>153</v>
      </c>
      <c r="D505" s="3">
        <v>25</v>
      </c>
    </row>
    <row r="506" spans="1:4" s="9" customFormat="1" x14ac:dyDescent="0.2">
      <c r="A506" s="2" t="s">
        <v>531</v>
      </c>
      <c r="B506" s="1" t="s">
        <v>532</v>
      </c>
      <c r="C506" s="1" t="s">
        <v>33</v>
      </c>
      <c r="D506" s="3">
        <v>22</v>
      </c>
    </row>
    <row r="507" spans="1:4" s="9" customFormat="1" x14ac:dyDescent="0.2">
      <c r="A507" s="2" t="s">
        <v>533</v>
      </c>
      <c r="B507" s="1" t="s">
        <v>532</v>
      </c>
      <c r="C507" s="1" t="s">
        <v>153</v>
      </c>
      <c r="D507" s="3">
        <v>25</v>
      </c>
    </row>
    <row r="508" spans="1:4" s="9" customFormat="1" x14ac:dyDescent="0.2">
      <c r="A508" s="2" t="s">
        <v>534</v>
      </c>
      <c r="B508" s="1" t="s">
        <v>535</v>
      </c>
      <c r="C508" s="1" t="s">
        <v>39</v>
      </c>
      <c r="D508" s="3">
        <v>25</v>
      </c>
    </row>
    <row r="509" spans="1:4" s="9" customFormat="1" x14ac:dyDescent="0.2">
      <c r="A509" s="2" t="s">
        <v>536</v>
      </c>
      <c r="B509" s="1" t="s">
        <v>537</v>
      </c>
      <c r="C509" s="1" t="s">
        <v>295</v>
      </c>
      <c r="D509" s="3">
        <v>25</v>
      </c>
    </row>
    <row r="510" spans="1:4" s="9" customFormat="1" x14ac:dyDescent="0.2">
      <c r="A510" s="2" t="s">
        <v>538</v>
      </c>
      <c r="B510" s="1" t="s">
        <v>537</v>
      </c>
      <c r="C510" s="1" t="s">
        <v>153</v>
      </c>
      <c r="D510" s="3">
        <v>25</v>
      </c>
    </row>
    <row r="511" spans="1:4" s="9" customFormat="1" x14ac:dyDescent="0.2">
      <c r="A511" s="2" t="s">
        <v>539</v>
      </c>
      <c r="B511" s="1" t="s">
        <v>540</v>
      </c>
      <c r="C511" s="1" t="s">
        <v>153</v>
      </c>
      <c r="D511" s="3">
        <v>25</v>
      </c>
    </row>
    <row r="512" spans="1:4" s="9" customFormat="1" x14ac:dyDescent="0.2">
      <c r="A512" s="2" t="s">
        <v>541</v>
      </c>
      <c r="B512" s="1" t="s">
        <v>542</v>
      </c>
      <c r="C512" s="1" t="s">
        <v>153</v>
      </c>
      <c r="D512" s="3">
        <v>25</v>
      </c>
    </row>
    <row r="513" spans="1:4" s="9" customFormat="1" x14ac:dyDescent="0.2">
      <c r="A513" s="2" t="s">
        <v>543</v>
      </c>
      <c r="B513" s="1" t="s">
        <v>544</v>
      </c>
      <c r="C513" s="1" t="s">
        <v>490</v>
      </c>
      <c r="D513" s="10" t="s">
        <v>5270</v>
      </c>
    </row>
    <row r="514" spans="1:4" s="9" customFormat="1" x14ac:dyDescent="0.2">
      <c r="A514" s="2" t="s">
        <v>545</v>
      </c>
      <c r="B514" s="1" t="s">
        <v>544</v>
      </c>
      <c r="C514" s="1" t="s">
        <v>153</v>
      </c>
      <c r="D514" s="3">
        <v>25</v>
      </c>
    </row>
    <row r="515" spans="1:4" s="9" customFormat="1" x14ac:dyDescent="0.2">
      <c r="A515" s="2" t="s">
        <v>546</v>
      </c>
      <c r="B515" s="1" t="s">
        <v>547</v>
      </c>
      <c r="C515" s="1" t="s">
        <v>153</v>
      </c>
      <c r="D515" s="10" t="s">
        <v>5270</v>
      </c>
    </row>
    <row r="516" spans="1:4" s="9" customFormat="1" x14ac:dyDescent="0.2">
      <c r="A516" s="2" t="s">
        <v>548</v>
      </c>
      <c r="B516" s="1" t="s">
        <v>549</v>
      </c>
      <c r="C516" s="1" t="s">
        <v>153</v>
      </c>
      <c r="D516" s="3">
        <v>25</v>
      </c>
    </row>
    <row r="517" spans="1:4" s="9" customFormat="1" x14ac:dyDescent="0.2">
      <c r="A517" s="2" t="s">
        <v>550</v>
      </c>
      <c r="B517" s="1" t="s">
        <v>551</v>
      </c>
      <c r="C517" s="1" t="s">
        <v>153</v>
      </c>
      <c r="D517" s="3">
        <v>25</v>
      </c>
    </row>
    <row r="518" spans="1:4" s="9" customFormat="1" x14ac:dyDescent="0.2">
      <c r="A518" s="2" t="s">
        <v>552</v>
      </c>
      <c r="B518" s="1" t="s">
        <v>553</v>
      </c>
      <c r="C518" s="1" t="s">
        <v>153</v>
      </c>
      <c r="D518" s="3">
        <v>25</v>
      </c>
    </row>
    <row r="519" spans="1:4" s="9" customFormat="1" x14ac:dyDescent="0.2">
      <c r="A519" s="2" t="s">
        <v>554</v>
      </c>
      <c r="B519" s="1" t="s">
        <v>555</v>
      </c>
      <c r="C519" s="1" t="s">
        <v>153</v>
      </c>
      <c r="D519" s="3">
        <v>20</v>
      </c>
    </row>
    <row r="520" spans="1:4" s="9" customFormat="1" x14ac:dyDescent="0.2">
      <c r="A520" s="2" t="s">
        <v>556</v>
      </c>
      <c r="B520" s="1" t="s">
        <v>557</v>
      </c>
      <c r="C520" s="1" t="s">
        <v>153</v>
      </c>
      <c r="D520" s="3">
        <v>25</v>
      </c>
    </row>
    <row r="521" spans="1:4" s="9" customFormat="1" x14ac:dyDescent="0.2">
      <c r="A521" s="2" t="s">
        <v>558</v>
      </c>
      <c r="B521" s="1" t="s">
        <v>559</v>
      </c>
      <c r="C521" s="1" t="s">
        <v>153</v>
      </c>
      <c r="D521" s="3">
        <v>25</v>
      </c>
    </row>
    <row r="522" spans="1:4" s="9" customFormat="1" x14ac:dyDescent="0.2">
      <c r="A522" s="2" t="s">
        <v>560</v>
      </c>
      <c r="B522" s="1" t="s">
        <v>561</v>
      </c>
      <c r="C522" s="1" t="s">
        <v>153</v>
      </c>
      <c r="D522" s="3">
        <v>25</v>
      </c>
    </row>
    <row r="523" spans="1:4" s="9" customFormat="1" x14ac:dyDescent="0.2">
      <c r="A523" s="2" t="s">
        <v>562</v>
      </c>
      <c r="B523" s="1" t="s">
        <v>563</v>
      </c>
      <c r="C523" s="1" t="s">
        <v>153</v>
      </c>
      <c r="D523" s="3">
        <v>25</v>
      </c>
    </row>
    <row r="524" spans="1:4" s="9" customFormat="1" x14ac:dyDescent="0.2">
      <c r="A524" s="2" t="s">
        <v>564</v>
      </c>
      <c r="B524" s="1" t="s">
        <v>565</v>
      </c>
      <c r="C524" s="1" t="s">
        <v>153</v>
      </c>
      <c r="D524" s="3">
        <v>25</v>
      </c>
    </row>
    <row r="525" spans="1:4" s="9" customFormat="1" x14ac:dyDescent="0.2">
      <c r="A525" s="2" t="s">
        <v>566</v>
      </c>
      <c r="B525" s="1" t="s">
        <v>567</v>
      </c>
      <c r="C525" s="1" t="s">
        <v>295</v>
      </c>
      <c r="D525" s="3">
        <v>25</v>
      </c>
    </row>
    <row r="526" spans="1:4" s="9" customFormat="1" x14ac:dyDescent="0.2">
      <c r="A526" s="2" t="s">
        <v>568</v>
      </c>
      <c r="B526" s="1" t="s">
        <v>569</v>
      </c>
      <c r="C526" s="1" t="s">
        <v>39</v>
      </c>
      <c r="D526" s="3">
        <v>25</v>
      </c>
    </row>
    <row r="527" spans="1:4" s="9" customFormat="1" x14ac:dyDescent="0.2">
      <c r="A527" s="2" t="s">
        <v>570</v>
      </c>
      <c r="B527" s="1" t="s">
        <v>569</v>
      </c>
      <c r="C527" s="1" t="s">
        <v>153</v>
      </c>
      <c r="D527" s="3">
        <v>25</v>
      </c>
    </row>
    <row r="528" spans="1:4" s="9" customFormat="1" x14ac:dyDescent="0.2">
      <c r="A528" s="2" t="s">
        <v>571</v>
      </c>
      <c r="B528" s="1" t="s">
        <v>572</v>
      </c>
      <c r="C528" s="1" t="s">
        <v>153</v>
      </c>
      <c r="D528" s="3">
        <v>25</v>
      </c>
    </row>
    <row r="529" spans="1:4" s="9" customFormat="1" x14ac:dyDescent="0.2">
      <c r="A529" s="2" t="s">
        <v>573</v>
      </c>
      <c r="B529" s="1" t="s">
        <v>574</v>
      </c>
      <c r="C529" s="1" t="s">
        <v>153</v>
      </c>
      <c r="D529" s="3">
        <v>25</v>
      </c>
    </row>
    <row r="530" spans="1:4" s="9" customFormat="1" x14ac:dyDescent="0.2">
      <c r="A530" s="2" t="s">
        <v>575</v>
      </c>
      <c r="B530" s="1" t="s">
        <v>576</v>
      </c>
      <c r="C530" s="1" t="s">
        <v>295</v>
      </c>
      <c r="D530" s="3">
        <v>25</v>
      </c>
    </row>
    <row r="531" spans="1:4" s="9" customFormat="1" x14ac:dyDescent="0.2">
      <c r="A531" s="2" t="s">
        <v>577</v>
      </c>
      <c r="B531" s="1" t="s">
        <v>578</v>
      </c>
      <c r="C531" s="1" t="s">
        <v>33</v>
      </c>
      <c r="D531" s="10" t="s">
        <v>5270</v>
      </c>
    </row>
    <row r="532" spans="1:4" s="9" customFormat="1" x14ac:dyDescent="0.2">
      <c r="A532" s="2" t="s">
        <v>579</v>
      </c>
      <c r="B532" s="1" t="s">
        <v>580</v>
      </c>
      <c r="C532" s="1" t="s">
        <v>33</v>
      </c>
      <c r="D532" s="3">
        <v>25</v>
      </c>
    </row>
    <row r="533" spans="1:4" s="9" customFormat="1" x14ac:dyDescent="0.2">
      <c r="A533" s="2" t="s">
        <v>581</v>
      </c>
      <c r="B533" s="1" t="s">
        <v>580</v>
      </c>
      <c r="C533" s="1" t="s">
        <v>153</v>
      </c>
      <c r="D533" s="3">
        <v>25</v>
      </c>
    </row>
    <row r="534" spans="1:4" s="9" customFormat="1" x14ac:dyDescent="0.2">
      <c r="A534" s="2" t="s">
        <v>582</v>
      </c>
      <c r="B534" s="1" t="s">
        <v>583</v>
      </c>
      <c r="C534" s="1" t="s">
        <v>295</v>
      </c>
      <c r="D534" s="10" t="s">
        <v>5270</v>
      </c>
    </row>
    <row r="535" spans="1:4" s="9" customFormat="1" x14ac:dyDescent="0.2">
      <c r="A535" s="2" t="s">
        <v>584</v>
      </c>
      <c r="B535" s="1" t="s">
        <v>583</v>
      </c>
      <c r="C535" s="1" t="s">
        <v>153</v>
      </c>
      <c r="D535" s="10" t="s">
        <v>5270</v>
      </c>
    </row>
    <row r="536" spans="1:4" s="9" customFormat="1" x14ac:dyDescent="0.2">
      <c r="A536" s="2" t="s">
        <v>585</v>
      </c>
      <c r="B536" s="1" t="s">
        <v>586</v>
      </c>
      <c r="C536" s="1" t="s">
        <v>295</v>
      </c>
      <c r="D536" s="3">
        <v>25</v>
      </c>
    </row>
    <row r="537" spans="1:4" s="9" customFormat="1" x14ac:dyDescent="0.2">
      <c r="A537" s="2" t="s">
        <v>587</v>
      </c>
      <c r="B537" s="1" t="s">
        <v>588</v>
      </c>
      <c r="C537" s="1" t="s">
        <v>153</v>
      </c>
      <c r="D537" s="3">
        <v>25</v>
      </c>
    </row>
    <row r="538" spans="1:4" s="9" customFormat="1" x14ac:dyDescent="0.2">
      <c r="A538" s="2" t="s">
        <v>589</v>
      </c>
      <c r="B538" s="1" t="s">
        <v>590</v>
      </c>
      <c r="C538" s="1" t="s">
        <v>153</v>
      </c>
      <c r="D538" s="3">
        <v>25</v>
      </c>
    </row>
    <row r="539" spans="1:4" s="9" customFormat="1" x14ac:dyDescent="0.2">
      <c r="A539" s="2" t="s">
        <v>591</v>
      </c>
      <c r="B539" s="1" t="s">
        <v>592</v>
      </c>
      <c r="C539" s="1" t="s">
        <v>153</v>
      </c>
      <c r="D539" s="3">
        <v>25</v>
      </c>
    </row>
    <row r="540" spans="1:4" s="9" customFormat="1" x14ac:dyDescent="0.2">
      <c r="A540" s="2" t="s">
        <v>593</v>
      </c>
      <c r="B540" s="1" t="s">
        <v>594</v>
      </c>
      <c r="C540" s="1" t="s">
        <v>153</v>
      </c>
      <c r="D540" s="3">
        <v>25</v>
      </c>
    </row>
    <row r="541" spans="1:4" s="9" customFormat="1" x14ac:dyDescent="0.2">
      <c r="A541" s="2" t="s">
        <v>595</v>
      </c>
      <c r="B541" s="1" t="s">
        <v>596</v>
      </c>
      <c r="C541" s="1" t="s">
        <v>153</v>
      </c>
      <c r="D541" s="3">
        <v>25</v>
      </c>
    </row>
    <row r="542" spans="1:4" s="9" customFormat="1" x14ac:dyDescent="0.2">
      <c r="A542" s="2" t="s">
        <v>597</v>
      </c>
      <c r="B542" s="1" t="s">
        <v>598</v>
      </c>
      <c r="C542" s="1" t="s">
        <v>153</v>
      </c>
      <c r="D542" s="10" t="s">
        <v>5270</v>
      </c>
    </row>
    <row r="543" spans="1:4" s="9" customFormat="1" x14ac:dyDescent="0.2">
      <c r="A543" s="2" t="s">
        <v>599</v>
      </c>
      <c r="B543" s="1" t="s">
        <v>600</v>
      </c>
      <c r="C543" s="1" t="s">
        <v>153</v>
      </c>
      <c r="D543" s="3">
        <v>25</v>
      </c>
    </row>
    <row r="544" spans="1:4" s="9" customFormat="1" x14ac:dyDescent="0.2">
      <c r="A544" s="2" t="s">
        <v>601</v>
      </c>
      <c r="B544" s="1" t="s">
        <v>602</v>
      </c>
      <c r="C544" s="1" t="s">
        <v>287</v>
      </c>
      <c r="D544" s="10" t="s">
        <v>5270</v>
      </c>
    </row>
    <row r="545" spans="1:4" s="9" customFormat="1" x14ac:dyDescent="0.2">
      <c r="A545" s="2" t="s">
        <v>603</v>
      </c>
      <c r="B545" s="1" t="s">
        <v>604</v>
      </c>
      <c r="C545" s="1" t="s">
        <v>86</v>
      </c>
      <c r="D545" s="3">
        <v>18</v>
      </c>
    </row>
    <row r="546" spans="1:4" s="9" customFormat="1" x14ac:dyDescent="0.2">
      <c r="A546" s="2" t="s">
        <v>605</v>
      </c>
      <c r="B546" s="1" t="s">
        <v>604</v>
      </c>
      <c r="C546" s="1" t="s">
        <v>33</v>
      </c>
      <c r="D546" s="3">
        <v>18</v>
      </c>
    </row>
    <row r="547" spans="1:4" s="9" customFormat="1" x14ac:dyDescent="0.2">
      <c r="A547" s="2" t="s">
        <v>606</v>
      </c>
      <c r="B547" s="1" t="s">
        <v>607</v>
      </c>
      <c r="C547" s="1" t="s">
        <v>86</v>
      </c>
      <c r="D547" s="10" t="s">
        <v>5270</v>
      </c>
    </row>
    <row r="548" spans="1:4" s="9" customFormat="1" x14ac:dyDescent="0.2">
      <c r="A548" s="2" t="s">
        <v>608</v>
      </c>
      <c r="B548" s="1" t="s">
        <v>607</v>
      </c>
      <c r="C548" s="1" t="s">
        <v>33</v>
      </c>
      <c r="D548" s="10" t="s">
        <v>5270</v>
      </c>
    </row>
    <row r="549" spans="1:4" s="9" customFormat="1" x14ac:dyDescent="0.2">
      <c r="A549" s="2" t="s">
        <v>609</v>
      </c>
      <c r="B549" s="1" t="s">
        <v>610</v>
      </c>
      <c r="C549" s="1" t="s">
        <v>16</v>
      </c>
      <c r="D549" s="3">
        <v>25</v>
      </c>
    </row>
    <row r="550" spans="1:4" s="9" customFormat="1" x14ac:dyDescent="0.2">
      <c r="A550" s="2" t="s">
        <v>611</v>
      </c>
      <c r="B550" s="1" t="s">
        <v>612</v>
      </c>
      <c r="C550" s="1" t="s">
        <v>86</v>
      </c>
      <c r="D550" s="3">
        <v>25</v>
      </c>
    </row>
    <row r="551" spans="1:4" s="9" customFormat="1" x14ac:dyDescent="0.2">
      <c r="A551" s="2" t="s">
        <v>613</v>
      </c>
      <c r="B551" s="1" t="s">
        <v>614</v>
      </c>
      <c r="C551" s="1" t="s">
        <v>86</v>
      </c>
      <c r="D551" s="10" t="s">
        <v>5270</v>
      </c>
    </row>
    <row r="552" spans="1:4" s="9" customFormat="1" x14ac:dyDescent="0.2">
      <c r="A552" s="2" t="s">
        <v>615</v>
      </c>
      <c r="B552" s="1" t="s">
        <v>616</v>
      </c>
      <c r="C552" s="1" t="s">
        <v>33</v>
      </c>
      <c r="D552" s="3">
        <v>25</v>
      </c>
    </row>
    <row r="553" spans="1:4" s="9" customFormat="1" x14ac:dyDescent="0.2">
      <c r="A553" s="2" t="s">
        <v>617</v>
      </c>
      <c r="B553" s="1" t="s">
        <v>618</v>
      </c>
      <c r="C553" s="1" t="s">
        <v>86</v>
      </c>
      <c r="D553" s="3">
        <v>25</v>
      </c>
    </row>
    <row r="554" spans="1:4" s="9" customFormat="1" x14ac:dyDescent="0.2">
      <c r="A554" s="2" t="s">
        <v>619</v>
      </c>
      <c r="B554" s="1" t="s">
        <v>620</v>
      </c>
      <c r="C554" s="1" t="s">
        <v>86</v>
      </c>
      <c r="D554" s="3">
        <v>25</v>
      </c>
    </row>
    <row r="555" spans="1:4" s="9" customFormat="1" x14ac:dyDescent="0.2">
      <c r="A555" s="2" t="s">
        <v>621</v>
      </c>
      <c r="B555" s="1" t="s">
        <v>622</v>
      </c>
      <c r="C555" s="1" t="s">
        <v>86</v>
      </c>
      <c r="D555" s="10" t="s">
        <v>5270</v>
      </c>
    </row>
    <row r="556" spans="1:4" s="9" customFormat="1" x14ac:dyDescent="0.2">
      <c r="A556" s="2" t="s">
        <v>623</v>
      </c>
      <c r="B556" s="1" t="s">
        <v>624</v>
      </c>
      <c r="C556" s="1" t="s">
        <v>33</v>
      </c>
      <c r="D556" s="3">
        <v>25</v>
      </c>
    </row>
    <row r="557" spans="1:4" s="9" customFormat="1" x14ac:dyDescent="0.2">
      <c r="A557" s="2" t="s">
        <v>625</v>
      </c>
      <c r="B557" s="1" t="s">
        <v>626</v>
      </c>
      <c r="C557" s="1" t="s">
        <v>627</v>
      </c>
      <c r="D557" s="3">
        <v>18</v>
      </c>
    </row>
    <row r="558" spans="1:4" s="9" customFormat="1" x14ac:dyDescent="0.2">
      <c r="A558" s="2" t="s">
        <v>628</v>
      </c>
      <c r="B558" s="1" t="s">
        <v>629</v>
      </c>
      <c r="C558" s="1" t="s">
        <v>16</v>
      </c>
      <c r="D558" s="10" t="s">
        <v>5270</v>
      </c>
    </row>
    <row r="559" spans="1:4" s="9" customFormat="1" x14ac:dyDescent="0.2">
      <c r="A559" s="2" t="s">
        <v>630</v>
      </c>
      <c r="B559" s="1" t="s">
        <v>631</v>
      </c>
      <c r="C559" s="1" t="s">
        <v>86</v>
      </c>
      <c r="D559" s="3">
        <v>18</v>
      </c>
    </row>
    <row r="560" spans="1:4" s="9" customFormat="1" x14ac:dyDescent="0.2">
      <c r="A560" s="2" t="s">
        <v>632</v>
      </c>
      <c r="B560" s="1" t="s">
        <v>633</v>
      </c>
      <c r="C560" s="1" t="s">
        <v>16</v>
      </c>
      <c r="D560" s="3">
        <v>18</v>
      </c>
    </row>
    <row r="561" spans="1:4" s="9" customFormat="1" x14ac:dyDescent="0.2">
      <c r="A561" s="2" t="s">
        <v>634</v>
      </c>
      <c r="B561" s="1" t="s">
        <v>635</v>
      </c>
      <c r="C561" s="1" t="s">
        <v>16</v>
      </c>
      <c r="D561" s="3">
        <v>25</v>
      </c>
    </row>
    <row r="562" spans="1:4" s="9" customFormat="1" x14ac:dyDescent="0.2">
      <c r="A562" s="2" t="s">
        <v>636</v>
      </c>
      <c r="B562" s="1" t="s">
        <v>637</v>
      </c>
      <c r="C562" s="1" t="s">
        <v>86</v>
      </c>
      <c r="D562" s="10" t="s">
        <v>5270</v>
      </c>
    </row>
    <row r="563" spans="1:4" s="9" customFormat="1" x14ac:dyDescent="0.2">
      <c r="A563" s="2" t="s">
        <v>638</v>
      </c>
      <c r="B563" s="1" t="s">
        <v>637</v>
      </c>
      <c r="C563" s="1" t="s">
        <v>33</v>
      </c>
      <c r="D563" s="3">
        <v>25</v>
      </c>
    </row>
    <row r="564" spans="1:4" s="9" customFormat="1" x14ac:dyDescent="0.2">
      <c r="A564" s="2" t="s">
        <v>639</v>
      </c>
      <c r="B564" s="1" t="s">
        <v>640</v>
      </c>
      <c r="C564" s="1" t="s">
        <v>86</v>
      </c>
      <c r="D564" s="3">
        <v>25</v>
      </c>
    </row>
    <row r="565" spans="1:4" s="9" customFormat="1" x14ac:dyDescent="0.2">
      <c r="A565" s="2" t="s">
        <v>641</v>
      </c>
      <c r="B565" s="1" t="s">
        <v>640</v>
      </c>
      <c r="C565" s="1" t="s">
        <v>33</v>
      </c>
      <c r="D565" s="3">
        <v>25</v>
      </c>
    </row>
    <row r="566" spans="1:4" s="9" customFormat="1" x14ac:dyDescent="0.2">
      <c r="A566" s="2" t="s">
        <v>642</v>
      </c>
      <c r="B566" s="1" t="s">
        <v>643</v>
      </c>
      <c r="C566" s="1" t="s">
        <v>86</v>
      </c>
      <c r="D566" s="3">
        <v>25</v>
      </c>
    </row>
    <row r="567" spans="1:4" s="9" customFormat="1" x14ac:dyDescent="0.2">
      <c r="A567" s="2" t="s">
        <v>644</v>
      </c>
      <c r="B567" s="1" t="s">
        <v>643</v>
      </c>
      <c r="C567" s="1" t="s">
        <v>33</v>
      </c>
      <c r="D567" s="3">
        <v>25</v>
      </c>
    </row>
    <row r="568" spans="1:4" s="9" customFormat="1" x14ac:dyDescent="0.2">
      <c r="A568" s="2" t="s">
        <v>645</v>
      </c>
      <c r="B568" s="1" t="s">
        <v>646</v>
      </c>
      <c r="C568" s="1" t="s">
        <v>153</v>
      </c>
      <c r="D568" s="10" t="s">
        <v>5270</v>
      </c>
    </row>
    <row r="569" spans="1:4" s="9" customFormat="1" x14ac:dyDescent="0.2">
      <c r="A569" s="2" t="s">
        <v>647</v>
      </c>
      <c r="B569" s="1" t="s">
        <v>648</v>
      </c>
      <c r="C569" s="1" t="s">
        <v>153</v>
      </c>
      <c r="D569" s="10" t="s">
        <v>5270</v>
      </c>
    </row>
    <row r="570" spans="1:4" s="9" customFormat="1" x14ac:dyDescent="0.2">
      <c r="A570" s="2" t="s">
        <v>649</v>
      </c>
      <c r="B570" s="1" t="s">
        <v>650</v>
      </c>
      <c r="C570" s="1" t="s">
        <v>16</v>
      </c>
      <c r="D570" s="3">
        <v>25</v>
      </c>
    </row>
    <row r="571" spans="1:4" s="9" customFormat="1" x14ac:dyDescent="0.2">
      <c r="A571" s="2" t="s">
        <v>651</v>
      </c>
      <c r="B571" s="1" t="s">
        <v>652</v>
      </c>
      <c r="C571" s="1" t="s">
        <v>33</v>
      </c>
      <c r="D571" s="3">
        <v>18</v>
      </c>
    </row>
    <row r="572" spans="1:4" s="9" customFormat="1" x14ac:dyDescent="0.2">
      <c r="A572" s="2" t="s">
        <v>653</v>
      </c>
      <c r="B572" s="1" t="s">
        <v>654</v>
      </c>
      <c r="C572" s="1" t="s">
        <v>153</v>
      </c>
      <c r="D572" s="10" t="s">
        <v>5270</v>
      </c>
    </row>
    <row r="573" spans="1:4" s="9" customFormat="1" x14ac:dyDescent="0.2">
      <c r="A573" s="2" t="s">
        <v>655</v>
      </c>
      <c r="B573" s="1" t="s">
        <v>656</v>
      </c>
      <c r="C573" s="1" t="s">
        <v>86</v>
      </c>
      <c r="D573" s="3">
        <v>18</v>
      </c>
    </row>
    <row r="574" spans="1:4" s="9" customFormat="1" x14ac:dyDescent="0.2">
      <c r="A574" s="2" t="s">
        <v>657</v>
      </c>
      <c r="B574" s="1" t="s">
        <v>658</v>
      </c>
      <c r="C574" s="1" t="s">
        <v>627</v>
      </c>
      <c r="D574" s="3">
        <v>18</v>
      </c>
    </row>
    <row r="575" spans="1:4" s="9" customFormat="1" x14ac:dyDescent="0.2">
      <c r="A575" s="2" t="s">
        <v>659</v>
      </c>
      <c r="B575" s="1" t="s">
        <v>660</v>
      </c>
      <c r="C575" s="1" t="s">
        <v>100</v>
      </c>
      <c r="D575" s="10" t="s">
        <v>5270</v>
      </c>
    </row>
    <row r="576" spans="1:4" s="9" customFormat="1" x14ac:dyDescent="0.2">
      <c r="A576" s="2" t="s">
        <v>661</v>
      </c>
      <c r="B576" s="1" t="s">
        <v>662</v>
      </c>
      <c r="C576" s="1" t="s">
        <v>86</v>
      </c>
      <c r="D576" s="10" t="s">
        <v>5270</v>
      </c>
    </row>
    <row r="577" spans="1:4" s="9" customFormat="1" x14ac:dyDescent="0.2">
      <c r="A577" s="2" t="s">
        <v>663</v>
      </c>
      <c r="B577" s="1" t="s">
        <v>662</v>
      </c>
      <c r="C577" s="1" t="s">
        <v>33</v>
      </c>
      <c r="D577" s="10" t="s">
        <v>5270</v>
      </c>
    </row>
    <row r="578" spans="1:4" s="9" customFormat="1" x14ac:dyDescent="0.2">
      <c r="A578" s="2" t="s">
        <v>664</v>
      </c>
      <c r="B578" s="1" t="s">
        <v>665</v>
      </c>
      <c r="C578" s="1" t="s">
        <v>33</v>
      </c>
      <c r="D578" s="10" t="s">
        <v>5270</v>
      </c>
    </row>
    <row r="579" spans="1:4" s="9" customFormat="1" x14ac:dyDescent="0.2">
      <c r="A579" s="2" t="s">
        <v>666</v>
      </c>
      <c r="B579" s="1" t="s">
        <v>667</v>
      </c>
      <c r="C579" s="1" t="s">
        <v>33</v>
      </c>
      <c r="D579" s="10" t="s">
        <v>5270</v>
      </c>
    </row>
    <row r="580" spans="1:4" s="9" customFormat="1" x14ac:dyDescent="0.2">
      <c r="A580" s="2" t="s">
        <v>668</v>
      </c>
      <c r="B580" s="1" t="s">
        <v>669</v>
      </c>
      <c r="C580" s="1" t="s">
        <v>153</v>
      </c>
      <c r="D580" s="10" t="s">
        <v>5270</v>
      </c>
    </row>
    <row r="581" spans="1:4" s="9" customFormat="1" x14ac:dyDescent="0.2">
      <c r="A581" s="2" t="s">
        <v>670</v>
      </c>
      <c r="B581" s="1" t="s">
        <v>671</v>
      </c>
      <c r="C581" s="1" t="s">
        <v>16</v>
      </c>
      <c r="D581" s="10" t="s">
        <v>5270</v>
      </c>
    </row>
    <row r="582" spans="1:4" s="9" customFormat="1" x14ac:dyDescent="0.2">
      <c r="A582" s="2" t="s">
        <v>672</v>
      </c>
      <c r="B582" s="1" t="s">
        <v>673</v>
      </c>
      <c r="C582" s="1" t="s">
        <v>86</v>
      </c>
      <c r="D582" s="10" t="s">
        <v>5270</v>
      </c>
    </row>
    <row r="583" spans="1:4" s="9" customFormat="1" x14ac:dyDescent="0.2">
      <c r="A583" s="2" t="s">
        <v>674</v>
      </c>
      <c r="B583" s="1" t="s">
        <v>675</v>
      </c>
      <c r="C583" s="1" t="s">
        <v>153</v>
      </c>
      <c r="D583" s="3">
        <v>25</v>
      </c>
    </row>
    <row r="584" spans="1:4" s="9" customFormat="1" x14ac:dyDescent="0.2">
      <c r="A584" s="2" t="s">
        <v>676</v>
      </c>
      <c r="B584" s="1" t="s">
        <v>677</v>
      </c>
      <c r="C584" s="1" t="s">
        <v>33</v>
      </c>
      <c r="D584" s="3">
        <v>25</v>
      </c>
    </row>
    <row r="585" spans="1:4" s="9" customFormat="1" x14ac:dyDescent="0.2">
      <c r="A585" s="2" t="s">
        <v>678</v>
      </c>
      <c r="B585" s="1" t="s">
        <v>679</v>
      </c>
      <c r="C585" s="1" t="s">
        <v>153</v>
      </c>
      <c r="D585" s="3">
        <v>25</v>
      </c>
    </row>
    <row r="586" spans="1:4" s="9" customFormat="1" x14ac:dyDescent="0.2">
      <c r="A586" s="2" t="s">
        <v>680</v>
      </c>
      <c r="B586" s="1" t="s">
        <v>681</v>
      </c>
      <c r="C586" s="1" t="s">
        <v>86</v>
      </c>
      <c r="D586" s="3">
        <v>25</v>
      </c>
    </row>
    <row r="587" spans="1:4" s="9" customFormat="1" x14ac:dyDescent="0.2">
      <c r="A587" s="2" t="s">
        <v>682</v>
      </c>
      <c r="B587" s="1" t="s">
        <v>683</v>
      </c>
      <c r="C587" s="1" t="s">
        <v>16</v>
      </c>
      <c r="D587" s="3">
        <v>25</v>
      </c>
    </row>
    <row r="588" spans="1:4" s="9" customFormat="1" x14ac:dyDescent="0.2">
      <c r="A588" s="2" t="s">
        <v>684</v>
      </c>
      <c r="B588" s="1" t="s">
        <v>685</v>
      </c>
      <c r="C588" s="1" t="s">
        <v>33</v>
      </c>
      <c r="D588" s="3">
        <v>25</v>
      </c>
    </row>
    <row r="589" spans="1:4" s="9" customFormat="1" x14ac:dyDescent="0.2">
      <c r="A589" s="2" t="s">
        <v>686</v>
      </c>
      <c r="B589" s="1" t="s">
        <v>687</v>
      </c>
      <c r="C589" s="1" t="s">
        <v>86</v>
      </c>
      <c r="D589" s="3">
        <v>25</v>
      </c>
    </row>
    <row r="590" spans="1:4" s="9" customFormat="1" x14ac:dyDescent="0.2">
      <c r="A590" s="2" t="s">
        <v>688</v>
      </c>
      <c r="B590" s="1" t="s">
        <v>689</v>
      </c>
      <c r="C590" s="1" t="s">
        <v>153</v>
      </c>
      <c r="D590" s="10" t="s">
        <v>5270</v>
      </c>
    </row>
    <row r="591" spans="1:4" s="9" customFormat="1" x14ac:dyDescent="0.2">
      <c r="A591" s="2" t="s">
        <v>690</v>
      </c>
      <c r="B591" s="1" t="s">
        <v>691</v>
      </c>
      <c r="C591" s="1" t="s">
        <v>33</v>
      </c>
      <c r="D591" s="3">
        <v>25</v>
      </c>
    </row>
    <row r="592" spans="1:4" s="9" customFormat="1" x14ac:dyDescent="0.2">
      <c r="A592" s="2" t="s">
        <v>692</v>
      </c>
      <c r="B592" s="1" t="s">
        <v>693</v>
      </c>
      <c r="C592" s="1" t="s">
        <v>153</v>
      </c>
      <c r="D592" s="3">
        <v>25</v>
      </c>
    </row>
    <row r="593" spans="1:4" s="9" customFormat="1" x14ac:dyDescent="0.2">
      <c r="A593" s="2" t="s">
        <v>694</v>
      </c>
      <c r="B593" s="1" t="s">
        <v>695</v>
      </c>
      <c r="C593" s="1" t="s">
        <v>33</v>
      </c>
      <c r="D593" s="3">
        <v>25</v>
      </c>
    </row>
    <row r="594" spans="1:4" s="9" customFormat="1" x14ac:dyDescent="0.2">
      <c r="A594" s="2" t="s">
        <v>696</v>
      </c>
      <c r="B594" s="1" t="s">
        <v>697</v>
      </c>
      <c r="C594" s="1" t="s">
        <v>33</v>
      </c>
      <c r="D594" s="3">
        <v>25</v>
      </c>
    </row>
    <row r="595" spans="1:4" s="9" customFormat="1" x14ac:dyDescent="0.2">
      <c r="A595" s="2" t="s">
        <v>698</v>
      </c>
      <c r="B595" s="1" t="s">
        <v>699</v>
      </c>
      <c r="C595" s="1" t="s">
        <v>33</v>
      </c>
      <c r="D595" s="3">
        <v>18</v>
      </c>
    </row>
    <row r="596" spans="1:4" s="9" customFormat="1" x14ac:dyDescent="0.2">
      <c r="A596" s="2" t="s">
        <v>700</v>
      </c>
      <c r="B596" s="1" t="s">
        <v>701</v>
      </c>
      <c r="C596" s="1" t="s">
        <v>33</v>
      </c>
      <c r="D596" s="3">
        <v>18</v>
      </c>
    </row>
    <row r="597" spans="1:4" s="9" customFormat="1" x14ac:dyDescent="0.2">
      <c r="A597" s="2" t="s">
        <v>702</v>
      </c>
      <c r="B597" s="1" t="s">
        <v>703</v>
      </c>
      <c r="C597" s="1" t="s">
        <v>490</v>
      </c>
      <c r="D597" s="10" t="s">
        <v>5270</v>
      </c>
    </row>
    <row r="598" spans="1:4" s="9" customFormat="1" x14ac:dyDescent="0.2">
      <c r="A598" s="2" t="s">
        <v>704</v>
      </c>
      <c r="B598" s="1" t="s">
        <v>705</v>
      </c>
      <c r="C598" s="1" t="s">
        <v>33</v>
      </c>
      <c r="D598" s="3">
        <v>18</v>
      </c>
    </row>
    <row r="599" spans="1:4" s="9" customFormat="1" x14ac:dyDescent="0.2">
      <c r="A599" s="2" t="s">
        <v>706</v>
      </c>
      <c r="B599" s="1" t="s">
        <v>705</v>
      </c>
      <c r="C599" s="1" t="s">
        <v>153</v>
      </c>
      <c r="D599" s="3">
        <v>20</v>
      </c>
    </row>
    <row r="600" spans="1:4" s="9" customFormat="1" x14ac:dyDescent="0.2">
      <c r="A600" s="2" t="s">
        <v>707</v>
      </c>
      <c r="B600" s="1" t="s">
        <v>708</v>
      </c>
      <c r="C600" s="1" t="s">
        <v>287</v>
      </c>
      <c r="D600" s="3">
        <v>25</v>
      </c>
    </row>
    <row r="601" spans="1:4" s="9" customFormat="1" x14ac:dyDescent="0.2">
      <c r="A601" s="2" t="s">
        <v>709</v>
      </c>
      <c r="B601" s="1" t="s">
        <v>708</v>
      </c>
      <c r="C601" s="1" t="s">
        <v>153</v>
      </c>
      <c r="D601" s="3">
        <v>25</v>
      </c>
    </row>
    <row r="602" spans="1:4" s="9" customFormat="1" x14ac:dyDescent="0.2">
      <c r="A602" s="2" t="s">
        <v>710</v>
      </c>
      <c r="B602" s="1" t="s">
        <v>711</v>
      </c>
      <c r="C602" s="1" t="s">
        <v>33</v>
      </c>
      <c r="D602" s="10" t="s">
        <v>5270</v>
      </c>
    </row>
    <row r="603" spans="1:4" s="9" customFormat="1" x14ac:dyDescent="0.2">
      <c r="A603" s="2" t="s">
        <v>712</v>
      </c>
      <c r="B603" s="1" t="s">
        <v>713</v>
      </c>
      <c r="C603" s="1" t="s">
        <v>33</v>
      </c>
      <c r="D603" s="3">
        <v>25</v>
      </c>
    </row>
    <row r="604" spans="1:4" s="9" customFormat="1" x14ac:dyDescent="0.2">
      <c r="A604" s="2" t="s">
        <v>714</v>
      </c>
      <c r="B604" s="1" t="s">
        <v>715</v>
      </c>
      <c r="C604" s="1" t="s">
        <v>86</v>
      </c>
      <c r="D604" s="3">
        <v>25</v>
      </c>
    </row>
    <row r="605" spans="1:4" s="9" customFormat="1" x14ac:dyDescent="0.2">
      <c r="A605" s="2" t="s">
        <v>716</v>
      </c>
      <c r="B605" s="1" t="s">
        <v>717</v>
      </c>
      <c r="C605" s="1" t="s">
        <v>153</v>
      </c>
      <c r="D605" s="3">
        <v>25</v>
      </c>
    </row>
    <row r="606" spans="1:4" s="9" customFormat="1" x14ac:dyDescent="0.2">
      <c r="A606" s="2" t="s">
        <v>718</v>
      </c>
      <c r="B606" s="1" t="s">
        <v>719</v>
      </c>
      <c r="C606" s="1" t="s">
        <v>86</v>
      </c>
      <c r="D606" s="3">
        <v>18</v>
      </c>
    </row>
    <row r="607" spans="1:4" s="9" customFormat="1" x14ac:dyDescent="0.2">
      <c r="A607" s="2" t="s">
        <v>720</v>
      </c>
      <c r="B607" s="1" t="s">
        <v>721</v>
      </c>
      <c r="C607" s="1" t="s">
        <v>153</v>
      </c>
      <c r="D607" s="3">
        <v>20</v>
      </c>
    </row>
    <row r="608" spans="1:4" s="9" customFormat="1" x14ac:dyDescent="0.2">
      <c r="A608" s="2" t="s">
        <v>722</v>
      </c>
      <c r="B608" s="1" t="s">
        <v>723</v>
      </c>
      <c r="C608" s="1" t="s">
        <v>33</v>
      </c>
      <c r="D608" s="3">
        <v>14</v>
      </c>
    </row>
    <row r="609" spans="1:4" s="9" customFormat="1" x14ac:dyDescent="0.2">
      <c r="A609" s="2" t="s">
        <v>724</v>
      </c>
      <c r="B609" s="1" t="s">
        <v>723</v>
      </c>
      <c r="C609" s="1" t="s">
        <v>287</v>
      </c>
      <c r="D609" s="3">
        <v>18</v>
      </c>
    </row>
    <row r="610" spans="1:4" s="9" customFormat="1" x14ac:dyDescent="0.2">
      <c r="A610" s="2" t="s">
        <v>725</v>
      </c>
      <c r="B610" s="1" t="s">
        <v>726</v>
      </c>
      <c r="C610" s="1" t="s">
        <v>184</v>
      </c>
      <c r="D610" s="10" t="s">
        <v>5270</v>
      </c>
    </row>
    <row r="611" spans="1:4" s="9" customFormat="1" x14ac:dyDescent="0.2">
      <c r="A611" s="2" t="s">
        <v>727</v>
      </c>
      <c r="B611" s="1" t="s">
        <v>728</v>
      </c>
      <c r="C611" s="1" t="s">
        <v>153</v>
      </c>
      <c r="D611" s="3">
        <v>20</v>
      </c>
    </row>
    <row r="612" spans="1:4" s="9" customFormat="1" x14ac:dyDescent="0.2">
      <c r="A612" s="2" t="s">
        <v>729</v>
      </c>
      <c r="B612" s="1" t="s">
        <v>730</v>
      </c>
      <c r="C612" s="1" t="s">
        <v>153</v>
      </c>
      <c r="D612" s="3">
        <v>20</v>
      </c>
    </row>
    <row r="613" spans="1:4" s="9" customFormat="1" x14ac:dyDescent="0.2">
      <c r="A613" s="2" t="s">
        <v>731</v>
      </c>
      <c r="B613" s="1" t="s">
        <v>732</v>
      </c>
      <c r="C613" s="1" t="s">
        <v>33</v>
      </c>
      <c r="D613" s="3">
        <v>25</v>
      </c>
    </row>
    <row r="614" spans="1:4" s="9" customFormat="1" x14ac:dyDescent="0.2">
      <c r="A614" s="2" t="s">
        <v>733</v>
      </c>
      <c r="B614" s="1" t="s">
        <v>732</v>
      </c>
      <c r="C614" s="1" t="s">
        <v>153</v>
      </c>
      <c r="D614" s="3">
        <v>25</v>
      </c>
    </row>
    <row r="615" spans="1:4" s="9" customFormat="1" x14ac:dyDescent="0.2">
      <c r="A615" s="2" t="s">
        <v>734</v>
      </c>
      <c r="B615" s="1" t="s">
        <v>735</v>
      </c>
      <c r="C615" s="1" t="s">
        <v>153</v>
      </c>
      <c r="D615" s="10" t="s">
        <v>5270</v>
      </c>
    </row>
    <row r="616" spans="1:4" s="9" customFormat="1" x14ac:dyDescent="0.2">
      <c r="A616" s="2" t="s">
        <v>736</v>
      </c>
      <c r="B616" s="1" t="s">
        <v>737</v>
      </c>
      <c r="C616" s="1" t="s">
        <v>33</v>
      </c>
      <c r="D616" s="3">
        <v>25</v>
      </c>
    </row>
    <row r="617" spans="1:4" s="9" customFormat="1" x14ac:dyDescent="0.2">
      <c r="A617" s="2" t="s">
        <v>738</v>
      </c>
      <c r="B617" s="1" t="s">
        <v>739</v>
      </c>
      <c r="C617" s="1" t="s">
        <v>153</v>
      </c>
      <c r="D617" s="10" t="s">
        <v>5270</v>
      </c>
    </row>
    <row r="618" spans="1:4" s="9" customFormat="1" x14ac:dyDescent="0.2">
      <c r="A618" s="2" t="s">
        <v>740</v>
      </c>
      <c r="B618" s="1" t="s">
        <v>741</v>
      </c>
      <c r="C618" s="1" t="s">
        <v>33</v>
      </c>
      <c r="D618" s="3">
        <v>25</v>
      </c>
    </row>
    <row r="619" spans="1:4" s="9" customFormat="1" x14ac:dyDescent="0.2">
      <c r="A619" s="2" t="s">
        <v>742</v>
      </c>
      <c r="B619" s="1" t="s">
        <v>743</v>
      </c>
      <c r="C619" s="1" t="s">
        <v>86</v>
      </c>
      <c r="D619" s="10" t="s">
        <v>5270</v>
      </c>
    </row>
    <row r="620" spans="1:4" s="9" customFormat="1" x14ac:dyDescent="0.2">
      <c r="A620" s="2" t="s">
        <v>744</v>
      </c>
      <c r="B620" s="1" t="s">
        <v>745</v>
      </c>
      <c r="C620" s="1" t="s">
        <v>33</v>
      </c>
      <c r="D620" s="3">
        <v>25</v>
      </c>
    </row>
    <row r="621" spans="1:4" s="9" customFormat="1" x14ac:dyDescent="0.2">
      <c r="A621" s="2" t="s">
        <v>746</v>
      </c>
      <c r="B621" s="1" t="s">
        <v>747</v>
      </c>
      <c r="C621" s="1" t="s">
        <v>33</v>
      </c>
      <c r="D621" s="3">
        <v>25</v>
      </c>
    </row>
    <row r="622" spans="1:4" s="9" customFormat="1" x14ac:dyDescent="0.2">
      <c r="A622" s="2" t="s">
        <v>748</v>
      </c>
      <c r="B622" s="1" t="s">
        <v>749</v>
      </c>
      <c r="C622" s="1" t="s">
        <v>39</v>
      </c>
      <c r="D622" s="3">
        <v>25</v>
      </c>
    </row>
    <row r="623" spans="1:4" s="9" customFormat="1" x14ac:dyDescent="0.2">
      <c r="A623" s="2" t="s">
        <v>750</v>
      </c>
      <c r="B623" s="1" t="s">
        <v>751</v>
      </c>
      <c r="C623" s="1" t="s">
        <v>33</v>
      </c>
      <c r="D623" s="10" t="s">
        <v>5270</v>
      </c>
    </row>
    <row r="624" spans="1:4" s="9" customFormat="1" x14ac:dyDescent="0.2">
      <c r="A624" s="2" t="s">
        <v>752</v>
      </c>
      <c r="B624" s="1" t="s">
        <v>753</v>
      </c>
      <c r="C624" s="1" t="s">
        <v>33</v>
      </c>
      <c r="D624" s="3">
        <v>25</v>
      </c>
    </row>
    <row r="625" spans="1:4" s="9" customFormat="1" x14ac:dyDescent="0.2">
      <c r="A625" s="2" t="s">
        <v>754</v>
      </c>
      <c r="B625" s="1" t="s">
        <v>755</v>
      </c>
      <c r="C625" s="1" t="s">
        <v>86</v>
      </c>
      <c r="D625" s="3">
        <v>25</v>
      </c>
    </row>
    <row r="626" spans="1:4" s="9" customFormat="1" x14ac:dyDescent="0.2">
      <c r="A626" s="2" t="s">
        <v>756</v>
      </c>
      <c r="B626" s="1" t="s">
        <v>757</v>
      </c>
      <c r="C626" s="1" t="s">
        <v>33</v>
      </c>
      <c r="D626" s="10" t="s">
        <v>5270</v>
      </c>
    </row>
    <row r="627" spans="1:4" s="9" customFormat="1" x14ac:dyDescent="0.2">
      <c r="A627" s="2" t="s">
        <v>758</v>
      </c>
      <c r="B627" s="1" t="s">
        <v>759</v>
      </c>
      <c r="C627" s="1" t="s">
        <v>295</v>
      </c>
      <c r="D627" s="10" t="s">
        <v>5270</v>
      </c>
    </row>
    <row r="628" spans="1:4" s="9" customFormat="1" x14ac:dyDescent="0.2">
      <c r="A628" s="2" t="s">
        <v>760</v>
      </c>
      <c r="B628" s="1" t="s">
        <v>761</v>
      </c>
      <c r="C628" s="1" t="s">
        <v>153</v>
      </c>
      <c r="D628" s="10" t="s">
        <v>5270</v>
      </c>
    </row>
    <row r="629" spans="1:4" s="9" customFormat="1" x14ac:dyDescent="0.2">
      <c r="A629" s="2" t="s">
        <v>762</v>
      </c>
      <c r="B629" s="1" t="s">
        <v>763</v>
      </c>
      <c r="C629" s="1" t="s">
        <v>86</v>
      </c>
      <c r="D629" s="10" t="s">
        <v>5270</v>
      </c>
    </row>
    <row r="630" spans="1:4" s="9" customFormat="1" x14ac:dyDescent="0.2">
      <c r="A630" s="2" t="s">
        <v>764</v>
      </c>
      <c r="B630" s="1" t="s">
        <v>765</v>
      </c>
      <c r="C630" s="1" t="s">
        <v>153</v>
      </c>
      <c r="D630" s="3">
        <v>25</v>
      </c>
    </row>
    <row r="631" spans="1:4" s="9" customFormat="1" x14ac:dyDescent="0.2">
      <c r="A631" s="2" t="s">
        <v>766</v>
      </c>
      <c r="B631" s="1" t="s">
        <v>767</v>
      </c>
      <c r="C631" s="1" t="s">
        <v>33</v>
      </c>
      <c r="D631" s="10" t="s">
        <v>5270</v>
      </c>
    </row>
    <row r="632" spans="1:4" s="9" customFormat="1" x14ac:dyDescent="0.2">
      <c r="A632" s="2" t="s">
        <v>768</v>
      </c>
      <c r="B632" s="1" t="s">
        <v>769</v>
      </c>
      <c r="C632" s="1" t="s">
        <v>86</v>
      </c>
      <c r="D632" s="3">
        <v>25</v>
      </c>
    </row>
    <row r="633" spans="1:4" s="9" customFormat="1" x14ac:dyDescent="0.2">
      <c r="A633" s="2" t="s">
        <v>770</v>
      </c>
      <c r="B633" s="1" t="s">
        <v>769</v>
      </c>
      <c r="C633" s="1" t="s">
        <v>119</v>
      </c>
      <c r="D633" s="3">
        <v>25</v>
      </c>
    </row>
    <row r="634" spans="1:4" s="9" customFormat="1" x14ac:dyDescent="0.2">
      <c r="A634" s="2" t="s">
        <v>771</v>
      </c>
      <c r="B634" s="1" t="s">
        <v>772</v>
      </c>
      <c r="C634" s="1" t="s">
        <v>295</v>
      </c>
      <c r="D634" s="3">
        <v>26</v>
      </c>
    </row>
    <row r="635" spans="1:4" s="9" customFormat="1" x14ac:dyDescent="0.2">
      <c r="A635" s="2" t="s">
        <v>773</v>
      </c>
      <c r="B635" s="1" t="s">
        <v>774</v>
      </c>
      <c r="C635" s="1" t="s">
        <v>33</v>
      </c>
      <c r="D635" s="3">
        <v>25</v>
      </c>
    </row>
    <row r="636" spans="1:4" s="9" customFormat="1" x14ac:dyDescent="0.2">
      <c r="A636" s="2" t="s">
        <v>775</v>
      </c>
      <c r="B636" s="1" t="s">
        <v>776</v>
      </c>
      <c r="C636" s="1" t="s">
        <v>295</v>
      </c>
      <c r="D636" s="3">
        <v>25</v>
      </c>
    </row>
    <row r="637" spans="1:4" s="9" customFormat="1" x14ac:dyDescent="0.2">
      <c r="A637" s="2" t="s">
        <v>777</v>
      </c>
      <c r="B637" s="1" t="s">
        <v>778</v>
      </c>
      <c r="C637" s="1" t="s">
        <v>39</v>
      </c>
      <c r="D637" s="3">
        <v>25</v>
      </c>
    </row>
    <row r="638" spans="1:4" s="9" customFormat="1" x14ac:dyDescent="0.2">
      <c r="A638" s="2" t="s">
        <v>779</v>
      </c>
      <c r="B638" s="1" t="s">
        <v>778</v>
      </c>
      <c r="C638" s="1" t="s">
        <v>16</v>
      </c>
      <c r="D638" s="3">
        <v>25</v>
      </c>
    </row>
    <row r="639" spans="1:4" s="9" customFormat="1" x14ac:dyDescent="0.2">
      <c r="A639" s="2" t="s">
        <v>780</v>
      </c>
      <c r="B639" s="1" t="s">
        <v>778</v>
      </c>
      <c r="C639" s="1" t="s">
        <v>153</v>
      </c>
      <c r="D639" s="3">
        <v>25</v>
      </c>
    </row>
    <row r="640" spans="1:4" s="9" customFormat="1" x14ac:dyDescent="0.2">
      <c r="A640" s="2" t="s">
        <v>781</v>
      </c>
      <c r="B640" s="1" t="s">
        <v>782</v>
      </c>
      <c r="C640" s="1" t="s">
        <v>86</v>
      </c>
      <c r="D640" s="3">
        <v>25</v>
      </c>
    </row>
    <row r="641" spans="1:4" s="9" customFormat="1" x14ac:dyDescent="0.2">
      <c r="A641" s="2" t="s">
        <v>783</v>
      </c>
      <c r="B641" s="1" t="s">
        <v>782</v>
      </c>
      <c r="C641" s="1" t="s">
        <v>33</v>
      </c>
      <c r="D641" s="3">
        <v>25</v>
      </c>
    </row>
    <row r="642" spans="1:4" s="9" customFormat="1" x14ac:dyDescent="0.2">
      <c r="A642" s="2" t="s">
        <v>784</v>
      </c>
      <c r="B642" s="1" t="s">
        <v>785</v>
      </c>
      <c r="C642" s="1" t="s">
        <v>287</v>
      </c>
      <c r="D642" s="10" t="s">
        <v>5270</v>
      </c>
    </row>
    <row r="643" spans="1:4" s="9" customFormat="1" x14ac:dyDescent="0.2">
      <c r="A643" s="2" t="s">
        <v>786</v>
      </c>
      <c r="B643" s="1" t="s">
        <v>787</v>
      </c>
      <c r="C643" s="1" t="s">
        <v>153</v>
      </c>
      <c r="D643" s="3">
        <v>25</v>
      </c>
    </row>
    <row r="644" spans="1:4" s="9" customFormat="1" x14ac:dyDescent="0.2">
      <c r="A644" s="2" t="s">
        <v>788</v>
      </c>
      <c r="B644" s="1" t="s">
        <v>789</v>
      </c>
      <c r="C644" s="1" t="s">
        <v>86</v>
      </c>
      <c r="D644" s="3">
        <v>25</v>
      </c>
    </row>
    <row r="645" spans="1:4" s="9" customFormat="1" x14ac:dyDescent="0.2">
      <c r="A645" s="2" t="s">
        <v>790</v>
      </c>
      <c r="B645" s="1" t="s">
        <v>789</v>
      </c>
      <c r="C645" s="1" t="s">
        <v>33</v>
      </c>
      <c r="D645" s="3">
        <v>25</v>
      </c>
    </row>
    <row r="646" spans="1:4" s="9" customFormat="1" x14ac:dyDescent="0.2">
      <c r="A646" s="2" t="s">
        <v>791</v>
      </c>
      <c r="B646" s="1" t="s">
        <v>792</v>
      </c>
      <c r="C646" s="1" t="s">
        <v>295</v>
      </c>
      <c r="D646" s="3">
        <v>25</v>
      </c>
    </row>
    <row r="647" spans="1:4" s="9" customFormat="1" x14ac:dyDescent="0.2">
      <c r="A647" s="2" t="s">
        <v>793</v>
      </c>
      <c r="B647" s="1" t="s">
        <v>794</v>
      </c>
      <c r="C647" s="1" t="s">
        <v>153</v>
      </c>
      <c r="D647" s="3">
        <v>25</v>
      </c>
    </row>
    <row r="648" spans="1:4" s="9" customFormat="1" x14ac:dyDescent="0.2">
      <c r="A648" s="2" t="s">
        <v>795</v>
      </c>
      <c r="B648" s="1" t="s">
        <v>796</v>
      </c>
      <c r="C648" s="1" t="s">
        <v>33</v>
      </c>
      <c r="D648" s="10" t="s">
        <v>5270</v>
      </c>
    </row>
    <row r="649" spans="1:4" s="9" customFormat="1" x14ac:dyDescent="0.2">
      <c r="A649" s="2" t="s">
        <v>797</v>
      </c>
      <c r="B649" s="1" t="s">
        <v>798</v>
      </c>
      <c r="C649" s="1" t="s">
        <v>287</v>
      </c>
      <c r="D649" s="3">
        <v>25</v>
      </c>
    </row>
    <row r="650" spans="1:4" s="9" customFormat="1" x14ac:dyDescent="0.2">
      <c r="A650" s="2" t="s">
        <v>799</v>
      </c>
      <c r="B650" s="1" t="s">
        <v>800</v>
      </c>
      <c r="C650" s="1" t="s">
        <v>39</v>
      </c>
      <c r="D650" s="10" t="s">
        <v>5270</v>
      </c>
    </row>
    <row r="651" spans="1:4" s="9" customFormat="1" x14ac:dyDescent="0.2">
      <c r="A651" s="2" t="s">
        <v>801</v>
      </c>
      <c r="B651" s="1" t="s">
        <v>802</v>
      </c>
      <c r="C651" s="1" t="s">
        <v>287</v>
      </c>
      <c r="D651" s="3">
        <v>25</v>
      </c>
    </row>
    <row r="652" spans="1:4" s="9" customFormat="1" x14ac:dyDescent="0.2">
      <c r="A652" s="2" t="s">
        <v>803</v>
      </c>
      <c r="B652" s="1" t="s">
        <v>802</v>
      </c>
      <c r="C652" s="1" t="s">
        <v>153</v>
      </c>
      <c r="D652" s="10" t="s">
        <v>5270</v>
      </c>
    </row>
    <row r="653" spans="1:4" s="9" customFormat="1" x14ac:dyDescent="0.2">
      <c r="A653" s="2" t="s">
        <v>804</v>
      </c>
      <c r="B653" s="1" t="s">
        <v>805</v>
      </c>
      <c r="C653" s="1" t="s">
        <v>16</v>
      </c>
      <c r="D653" s="3">
        <v>25</v>
      </c>
    </row>
    <row r="654" spans="1:4" s="9" customFormat="1" x14ac:dyDescent="0.2">
      <c r="A654" s="2" t="s">
        <v>806</v>
      </c>
      <c r="B654" s="1" t="s">
        <v>807</v>
      </c>
      <c r="C654" s="1" t="s">
        <v>295</v>
      </c>
      <c r="D654" s="3">
        <v>25</v>
      </c>
    </row>
    <row r="655" spans="1:4" s="9" customFormat="1" x14ac:dyDescent="0.2">
      <c r="A655" s="2" t="s">
        <v>808</v>
      </c>
      <c r="B655" s="1" t="s">
        <v>809</v>
      </c>
      <c r="C655" s="1" t="s">
        <v>16</v>
      </c>
      <c r="D655" s="3">
        <v>25</v>
      </c>
    </row>
    <row r="656" spans="1:4" s="9" customFormat="1" x14ac:dyDescent="0.2">
      <c r="A656" s="2" t="s">
        <v>810</v>
      </c>
      <c r="B656" s="1" t="s">
        <v>811</v>
      </c>
      <c r="C656" s="1" t="s">
        <v>33</v>
      </c>
      <c r="D656" s="3">
        <v>25</v>
      </c>
    </row>
    <row r="657" spans="1:4" s="9" customFormat="1" x14ac:dyDescent="0.2">
      <c r="A657" s="2" t="s">
        <v>812</v>
      </c>
      <c r="B657" s="1" t="s">
        <v>813</v>
      </c>
      <c r="C657" s="1" t="s">
        <v>153</v>
      </c>
      <c r="D657" s="10" t="s">
        <v>5270</v>
      </c>
    </row>
    <row r="658" spans="1:4" s="9" customFormat="1" x14ac:dyDescent="0.2">
      <c r="A658" s="2" t="s">
        <v>814</v>
      </c>
      <c r="B658" s="1" t="s">
        <v>815</v>
      </c>
      <c r="C658" s="1" t="s">
        <v>33</v>
      </c>
      <c r="D658" s="3">
        <v>25</v>
      </c>
    </row>
    <row r="659" spans="1:4" s="9" customFormat="1" x14ac:dyDescent="0.2">
      <c r="A659" s="2" t="s">
        <v>816</v>
      </c>
      <c r="B659" s="1" t="s">
        <v>817</v>
      </c>
      <c r="C659" s="1" t="s">
        <v>153</v>
      </c>
      <c r="D659" s="10" t="s">
        <v>5270</v>
      </c>
    </row>
    <row r="660" spans="1:4" s="9" customFormat="1" x14ac:dyDescent="0.2">
      <c r="A660" s="2" t="s">
        <v>818</v>
      </c>
      <c r="B660" s="1" t="s">
        <v>819</v>
      </c>
      <c r="C660" s="1" t="s">
        <v>33</v>
      </c>
      <c r="D660" s="10" t="s">
        <v>5270</v>
      </c>
    </row>
    <row r="661" spans="1:4" s="9" customFormat="1" x14ac:dyDescent="0.2">
      <c r="A661" s="2" t="s">
        <v>820</v>
      </c>
      <c r="B661" s="1" t="s">
        <v>819</v>
      </c>
      <c r="C661" s="1" t="s">
        <v>153</v>
      </c>
      <c r="D661" s="10" t="s">
        <v>5270</v>
      </c>
    </row>
    <row r="662" spans="1:4" s="9" customFormat="1" x14ac:dyDescent="0.2">
      <c r="A662" s="2" t="s">
        <v>821</v>
      </c>
      <c r="B662" s="1" t="s">
        <v>822</v>
      </c>
      <c r="C662" s="1" t="s">
        <v>86</v>
      </c>
      <c r="D662" s="10" t="s">
        <v>5270</v>
      </c>
    </row>
    <row r="663" spans="1:4" s="9" customFormat="1" x14ac:dyDescent="0.2">
      <c r="A663" s="2" t="s">
        <v>823</v>
      </c>
      <c r="B663" s="1" t="s">
        <v>824</v>
      </c>
      <c r="C663" s="1" t="s">
        <v>86</v>
      </c>
      <c r="D663" s="3">
        <v>25</v>
      </c>
    </row>
    <row r="664" spans="1:4" s="9" customFormat="1" x14ac:dyDescent="0.2">
      <c r="A664" s="2" t="s">
        <v>825</v>
      </c>
      <c r="B664" s="1" t="s">
        <v>826</v>
      </c>
      <c r="C664" s="1" t="s">
        <v>16</v>
      </c>
      <c r="D664" s="3">
        <v>25</v>
      </c>
    </row>
    <row r="665" spans="1:4" s="9" customFormat="1" x14ac:dyDescent="0.2">
      <c r="A665" s="2" t="s">
        <v>827</v>
      </c>
      <c r="B665" s="1" t="s">
        <v>826</v>
      </c>
      <c r="C665" s="1" t="s">
        <v>153</v>
      </c>
      <c r="D665" s="3">
        <v>25</v>
      </c>
    </row>
    <row r="666" spans="1:4" s="9" customFormat="1" x14ac:dyDescent="0.2">
      <c r="A666" s="2" t="s">
        <v>828</v>
      </c>
      <c r="B666" s="1" t="s">
        <v>829</v>
      </c>
      <c r="C666" s="1" t="s">
        <v>86</v>
      </c>
      <c r="D666" s="3">
        <v>25</v>
      </c>
    </row>
    <row r="667" spans="1:4" s="9" customFormat="1" x14ac:dyDescent="0.2">
      <c r="A667" s="2" t="s">
        <v>830</v>
      </c>
      <c r="B667" s="1" t="s">
        <v>831</v>
      </c>
      <c r="C667" s="1" t="s">
        <v>295</v>
      </c>
      <c r="D667" s="3">
        <v>26</v>
      </c>
    </row>
    <row r="668" spans="1:4" s="9" customFormat="1" x14ac:dyDescent="0.2">
      <c r="A668" s="2" t="s">
        <v>832</v>
      </c>
      <c r="B668" s="1" t="s">
        <v>833</v>
      </c>
      <c r="C668" s="1" t="s">
        <v>33</v>
      </c>
      <c r="D668" s="3">
        <v>25</v>
      </c>
    </row>
    <row r="669" spans="1:4" s="9" customFormat="1" x14ac:dyDescent="0.2">
      <c r="A669" s="2" t="s">
        <v>834</v>
      </c>
      <c r="B669" s="1" t="s">
        <v>835</v>
      </c>
      <c r="C669" s="1" t="s">
        <v>33</v>
      </c>
      <c r="D669" s="3">
        <v>25</v>
      </c>
    </row>
    <row r="670" spans="1:4" s="9" customFormat="1" x14ac:dyDescent="0.2">
      <c r="A670" s="2" t="s">
        <v>836</v>
      </c>
      <c r="B670" s="1" t="s">
        <v>837</v>
      </c>
      <c r="C670" s="1" t="s">
        <v>16</v>
      </c>
      <c r="D670" s="3">
        <v>25</v>
      </c>
    </row>
    <row r="671" spans="1:4" s="9" customFormat="1" x14ac:dyDescent="0.2">
      <c r="A671" s="2" t="s">
        <v>838</v>
      </c>
      <c r="B671" s="1" t="s">
        <v>839</v>
      </c>
      <c r="C671" s="1" t="s">
        <v>86</v>
      </c>
      <c r="D671" s="3">
        <v>25</v>
      </c>
    </row>
    <row r="672" spans="1:4" s="9" customFormat="1" x14ac:dyDescent="0.2">
      <c r="A672" s="2" t="s">
        <v>840</v>
      </c>
      <c r="B672" s="1" t="s">
        <v>841</v>
      </c>
      <c r="C672" s="1" t="s">
        <v>33</v>
      </c>
      <c r="D672" s="3">
        <v>25</v>
      </c>
    </row>
    <row r="673" spans="1:4" s="9" customFormat="1" x14ac:dyDescent="0.2">
      <c r="A673" s="2" t="s">
        <v>842</v>
      </c>
      <c r="B673" s="1" t="s">
        <v>843</v>
      </c>
      <c r="C673" s="1" t="s">
        <v>184</v>
      </c>
      <c r="D673" s="10" t="s">
        <v>5270</v>
      </c>
    </row>
    <row r="674" spans="1:4" s="9" customFormat="1" x14ac:dyDescent="0.2">
      <c r="A674" s="2" t="s">
        <v>844</v>
      </c>
      <c r="B674" s="1" t="s">
        <v>845</v>
      </c>
      <c r="C674" s="1" t="s">
        <v>295</v>
      </c>
      <c r="D674" s="3">
        <v>25</v>
      </c>
    </row>
    <row r="675" spans="1:4" s="9" customFormat="1" x14ac:dyDescent="0.2">
      <c r="A675" s="2" t="s">
        <v>846</v>
      </c>
      <c r="B675" s="1" t="s">
        <v>847</v>
      </c>
      <c r="C675" s="1" t="s">
        <v>39</v>
      </c>
      <c r="D675" s="3">
        <v>25</v>
      </c>
    </row>
    <row r="676" spans="1:4" s="9" customFormat="1" x14ac:dyDescent="0.2">
      <c r="A676" s="2" t="s">
        <v>848</v>
      </c>
      <c r="B676" s="1" t="s">
        <v>847</v>
      </c>
      <c r="C676" s="1" t="s">
        <v>16</v>
      </c>
      <c r="D676" s="3">
        <v>25</v>
      </c>
    </row>
    <row r="677" spans="1:4" s="9" customFormat="1" x14ac:dyDescent="0.2">
      <c r="A677" s="2" t="s">
        <v>849</v>
      </c>
      <c r="B677" s="1" t="s">
        <v>847</v>
      </c>
      <c r="C677" s="1" t="s">
        <v>153</v>
      </c>
      <c r="D677" s="3">
        <v>25</v>
      </c>
    </row>
    <row r="678" spans="1:4" s="9" customFormat="1" x14ac:dyDescent="0.2">
      <c r="A678" s="2" t="s">
        <v>850</v>
      </c>
      <c r="B678" s="1" t="s">
        <v>851</v>
      </c>
      <c r="C678" s="1" t="s">
        <v>39</v>
      </c>
      <c r="D678" s="10" t="s">
        <v>5270</v>
      </c>
    </row>
    <row r="679" spans="1:4" s="9" customFormat="1" x14ac:dyDescent="0.2">
      <c r="A679" s="2" t="s">
        <v>852</v>
      </c>
      <c r="B679" s="1" t="s">
        <v>853</v>
      </c>
      <c r="C679" s="1" t="s">
        <v>33</v>
      </c>
      <c r="D679" s="3">
        <v>15</v>
      </c>
    </row>
    <row r="680" spans="1:4" s="9" customFormat="1" x14ac:dyDescent="0.2">
      <c r="A680" s="2" t="s">
        <v>854</v>
      </c>
      <c r="B680" s="1" t="s">
        <v>855</v>
      </c>
      <c r="C680" s="1" t="s">
        <v>33</v>
      </c>
      <c r="D680" s="3">
        <v>25</v>
      </c>
    </row>
    <row r="681" spans="1:4" s="9" customFormat="1" x14ac:dyDescent="0.2">
      <c r="A681" s="2" t="s">
        <v>856</v>
      </c>
      <c r="B681" s="1" t="s">
        <v>857</v>
      </c>
      <c r="C681" s="1" t="s">
        <v>86</v>
      </c>
      <c r="D681" s="3">
        <v>25</v>
      </c>
    </row>
    <row r="682" spans="1:4" s="9" customFormat="1" x14ac:dyDescent="0.2">
      <c r="A682" s="2" t="s">
        <v>858</v>
      </c>
      <c r="B682" s="1" t="s">
        <v>857</v>
      </c>
      <c r="C682" s="1" t="s">
        <v>33</v>
      </c>
      <c r="D682" s="3">
        <v>25</v>
      </c>
    </row>
    <row r="683" spans="1:4" s="9" customFormat="1" x14ac:dyDescent="0.2">
      <c r="A683" s="2" t="s">
        <v>859</v>
      </c>
      <c r="B683" s="1" t="s">
        <v>860</v>
      </c>
      <c r="C683" s="1" t="s">
        <v>33</v>
      </c>
      <c r="D683" s="10" t="s">
        <v>5270</v>
      </c>
    </row>
    <row r="684" spans="1:4" s="9" customFormat="1" x14ac:dyDescent="0.2">
      <c r="A684" s="2" t="s">
        <v>861</v>
      </c>
      <c r="B684" s="1" t="s">
        <v>862</v>
      </c>
      <c r="C684" s="1" t="s">
        <v>86</v>
      </c>
      <c r="D684" s="3">
        <v>25</v>
      </c>
    </row>
    <row r="685" spans="1:4" s="9" customFormat="1" x14ac:dyDescent="0.2">
      <c r="A685" s="2" t="s">
        <v>863</v>
      </c>
      <c r="B685" s="1" t="s">
        <v>862</v>
      </c>
      <c r="C685" s="1" t="s">
        <v>153</v>
      </c>
      <c r="D685" s="3">
        <v>25</v>
      </c>
    </row>
    <row r="686" spans="1:4" s="9" customFormat="1" x14ac:dyDescent="0.2">
      <c r="A686" s="2" t="s">
        <v>864</v>
      </c>
      <c r="B686" s="1" t="s">
        <v>865</v>
      </c>
      <c r="C686" s="1" t="s">
        <v>33</v>
      </c>
      <c r="D686" s="3">
        <v>25</v>
      </c>
    </row>
    <row r="687" spans="1:4" s="9" customFormat="1" x14ac:dyDescent="0.2">
      <c r="A687" s="2" t="s">
        <v>866</v>
      </c>
      <c r="B687" s="1" t="s">
        <v>867</v>
      </c>
      <c r="C687" s="1" t="s">
        <v>295</v>
      </c>
      <c r="D687" s="3">
        <v>15</v>
      </c>
    </row>
    <row r="688" spans="1:4" s="9" customFormat="1" x14ac:dyDescent="0.2">
      <c r="A688" s="2" t="s">
        <v>868</v>
      </c>
      <c r="B688" s="1" t="s">
        <v>869</v>
      </c>
      <c r="C688" s="1" t="s">
        <v>287</v>
      </c>
      <c r="D688" s="3">
        <v>18</v>
      </c>
    </row>
    <row r="689" spans="1:4" s="9" customFormat="1" x14ac:dyDescent="0.2">
      <c r="A689" s="2" t="s">
        <v>870</v>
      </c>
      <c r="B689" s="1" t="s">
        <v>871</v>
      </c>
      <c r="C689" s="1" t="s">
        <v>86</v>
      </c>
      <c r="D689" s="3">
        <v>18</v>
      </c>
    </row>
    <row r="690" spans="1:4" s="9" customFormat="1" x14ac:dyDescent="0.2">
      <c r="A690" s="2" t="s">
        <v>872</v>
      </c>
      <c r="B690" s="1" t="s">
        <v>871</v>
      </c>
      <c r="C690" s="1" t="s">
        <v>33</v>
      </c>
      <c r="D690" s="10" t="s">
        <v>5270</v>
      </c>
    </row>
    <row r="691" spans="1:4" s="9" customFormat="1" x14ac:dyDescent="0.2">
      <c r="A691" s="2" t="s">
        <v>873</v>
      </c>
      <c r="B691" s="1" t="s">
        <v>874</v>
      </c>
      <c r="C691" s="1" t="s">
        <v>287</v>
      </c>
      <c r="D691" s="3">
        <v>25</v>
      </c>
    </row>
    <row r="692" spans="1:4" s="9" customFormat="1" x14ac:dyDescent="0.2">
      <c r="A692" s="2" t="s">
        <v>875</v>
      </c>
      <c r="B692" s="1" t="s">
        <v>876</v>
      </c>
      <c r="C692" s="1" t="s">
        <v>119</v>
      </c>
      <c r="D692" s="3">
        <v>18</v>
      </c>
    </row>
    <row r="693" spans="1:4" s="9" customFormat="1" x14ac:dyDescent="0.2">
      <c r="A693" s="2" t="s">
        <v>877</v>
      </c>
      <c r="B693" s="1" t="s">
        <v>876</v>
      </c>
      <c r="C693" s="1" t="s">
        <v>287</v>
      </c>
      <c r="D693" s="10" t="s">
        <v>5270</v>
      </c>
    </row>
    <row r="694" spans="1:4" s="9" customFormat="1" x14ac:dyDescent="0.2">
      <c r="A694" s="2" t="s">
        <v>878</v>
      </c>
      <c r="B694" s="1" t="s">
        <v>879</v>
      </c>
      <c r="C694" s="1" t="s">
        <v>295</v>
      </c>
      <c r="D694" s="3">
        <v>19</v>
      </c>
    </row>
    <row r="695" spans="1:4" s="9" customFormat="1" x14ac:dyDescent="0.2">
      <c r="A695" s="2" t="s">
        <v>880</v>
      </c>
      <c r="B695" s="1" t="s">
        <v>881</v>
      </c>
      <c r="C695" s="1" t="s">
        <v>287</v>
      </c>
      <c r="D695" s="3">
        <v>18</v>
      </c>
    </row>
    <row r="696" spans="1:4" s="9" customFormat="1" x14ac:dyDescent="0.2">
      <c r="A696" s="2" t="s">
        <v>882</v>
      </c>
      <c r="B696" s="1" t="s">
        <v>881</v>
      </c>
      <c r="C696" s="1" t="s">
        <v>153</v>
      </c>
      <c r="D696" s="3">
        <v>20</v>
      </c>
    </row>
    <row r="697" spans="1:4" s="9" customFormat="1" x14ac:dyDescent="0.2">
      <c r="A697" s="2" t="s">
        <v>883</v>
      </c>
      <c r="B697" s="1" t="s">
        <v>884</v>
      </c>
      <c r="C697" s="1" t="s">
        <v>33</v>
      </c>
      <c r="D697" s="3">
        <v>18</v>
      </c>
    </row>
    <row r="698" spans="1:4" s="9" customFormat="1" x14ac:dyDescent="0.2">
      <c r="A698" s="2" t="s">
        <v>885</v>
      </c>
      <c r="B698" s="1" t="s">
        <v>886</v>
      </c>
      <c r="C698" s="1" t="s">
        <v>86</v>
      </c>
      <c r="D698" s="3">
        <v>18</v>
      </c>
    </row>
    <row r="699" spans="1:4" s="9" customFormat="1" x14ac:dyDescent="0.2">
      <c r="A699" s="2" t="s">
        <v>887</v>
      </c>
      <c r="B699" s="1" t="s">
        <v>888</v>
      </c>
      <c r="C699" s="1" t="s">
        <v>86</v>
      </c>
      <c r="D699" s="10" t="s">
        <v>5270</v>
      </c>
    </row>
    <row r="700" spans="1:4" s="9" customFormat="1" x14ac:dyDescent="0.2">
      <c r="A700" s="2" t="s">
        <v>889</v>
      </c>
      <c r="B700" s="1" t="s">
        <v>890</v>
      </c>
      <c r="C700" s="1" t="s">
        <v>490</v>
      </c>
      <c r="D700" s="3">
        <v>18</v>
      </c>
    </row>
    <row r="701" spans="1:4" s="9" customFormat="1" x14ac:dyDescent="0.2">
      <c r="A701" s="2" t="s">
        <v>891</v>
      </c>
      <c r="B701" s="1" t="s">
        <v>890</v>
      </c>
      <c r="C701" s="1" t="s">
        <v>153</v>
      </c>
      <c r="D701" s="3">
        <v>25</v>
      </c>
    </row>
    <row r="702" spans="1:4" s="9" customFormat="1" x14ac:dyDescent="0.2">
      <c r="A702" s="2" t="s">
        <v>892</v>
      </c>
      <c r="B702" s="1" t="s">
        <v>893</v>
      </c>
      <c r="C702" s="1" t="s">
        <v>86</v>
      </c>
      <c r="D702" s="3">
        <v>18</v>
      </c>
    </row>
    <row r="703" spans="1:4" s="9" customFormat="1" x14ac:dyDescent="0.2">
      <c r="A703" s="2" t="s">
        <v>894</v>
      </c>
      <c r="B703" s="1" t="s">
        <v>893</v>
      </c>
      <c r="C703" s="1" t="s">
        <v>33</v>
      </c>
      <c r="D703" s="3">
        <v>18</v>
      </c>
    </row>
    <row r="704" spans="1:4" s="9" customFormat="1" x14ac:dyDescent="0.2">
      <c r="A704" s="2" t="s">
        <v>895</v>
      </c>
      <c r="B704" s="1" t="s">
        <v>896</v>
      </c>
      <c r="C704" s="1" t="s">
        <v>295</v>
      </c>
      <c r="D704" s="3">
        <v>26</v>
      </c>
    </row>
    <row r="705" spans="1:4" s="9" customFormat="1" x14ac:dyDescent="0.2">
      <c r="A705" s="2" t="s">
        <v>897</v>
      </c>
      <c r="B705" s="1" t="s">
        <v>898</v>
      </c>
      <c r="C705" s="1" t="s">
        <v>33</v>
      </c>
      <c r="D705" s="3">
        <v>25</v>
      </c>
    </row>
    <row r="706" spans="1:4" s="9" customFormat="1" x14ac:dyDescent="0.2">
      <c r="A706" s="2" t="s">
        <v>899</v>
      </c>
      <c r="B706" s="1" t="s">
        <v>900</v>
      </c>
      <c r="C706" s="1" t="s">
        <v>86</v>
      </c>
      <c r="D706" s="3">
        <v>25</v>
      </c>
    </row>
    <row r="707" spans="1:4" s="9" customFormat="1" x14ac:dyDescent="0.2">
      <c r="A707" s="2" t="s">
        <v>901</v>
      </c>
      <c r="B707" s="1" t="s">
        <v>902</v>
      </c>
      <c r="C707" s="1" t="s">
        <v>86</v>
      </c>
      <c r="D707" s="3">
        <v>25</v>
      </c>
    </row>
    <row r="708" spans="1:4" s="9" customFormat="1" x14ac:dyDescent="0.2">
      <c r="A708" s="2" t="s">
        <v>903</v>
      </c>
      <c r="B708" s="1" t="s">
        <v>904</v>
      </c>
      <c r="C708" s="1" t="s">
        <v>16</v>
      </c>
      <c r="D708" s="3">
        <v>25</v>
      </c>
    </row>
    <row r="709" spans="1:4" s="9" customFormat="1" x14ac:dyDescent="0.2">
      <c r="A709" s="2" t="s">
        <v>905</v>
      </c>
      <c r="B709" s="1" t="s">
        <v>906</v>
      </c>
      <c r="C709" s="1" t="s">
        <v>86</v>
      </c>
      <c r="D709" s="3">
        <v>25</v>
      </c>
    </row>
    <row r="710" spans="1:4" s="9" customFormat="1" x14ac:dyDescent="0.2">
      <c r="A710" s="2" t="s">
        <v>907</v>
      </c>
      <c r="B710" s="1" t="s">
        <v>906</v>
      </c>
      <c r="C710" s="1" t="s">
        <v>33</v>
      </c>
      <c r="D710" s="3">
        <v>25</v>
      </c>
    </row>
    <row r="711" spans="1:4" s="9" customFormat="1" x14ac:dyDescent="0.2">
      <c r="A711" s="2" t="s">
        <v>908</v>
      </c>
      <c r="B711" s="1" t="s">
        <v>909</v>
      </c>
      <c r="C711" s="1" t="s">
        <v>16</v>
      </c>
      <c r="D711" s="10" t="s">
        <v>5270</v>
      </c>
    </row>
    <row r="712" spans="1:4" s="9" customFormat="1" x14ac:dyDescent="0.2">
      <c r="A712" s="2" t="s">
        <v>910</v>
      </c>
      <c r="B712" s="1" t="s">
        <v>911</v>
      </c>
      <c r="C712" s="1" t="s">
        <v>287</v>
      </c>
      <c r="D712" s="3">
        <v>25</v>
      </c>
    </row>
    <row r="713" spans="1:4" s="9" customFormat="1" x14ac:dyDescent="0.2">
      <c r="A713" s="2" t="s">
        <v>912</v>
      </c>
      <c r="B713" s="1" t="s">
        <v>911</v>
      </c>
      <c r="C713" s="1" t="s">
        <v>153</v>
      </c>
      <c r="D713" s="3">
        <v>25</v>
      </c>
    </row>
    <row r="714" spans="1:4" s="9" customFormat="1" x14ac:dyDescent="0.2">
      <c r="A714" s="2" t="s">
        <v>913</v>
      </c>
      <c r="B714" s="1" t="s">
        <v>914</v>
      </c>
      <c r="C714" s="1" t="s">
        <v>295</v>
      </c>
      <c r="D714" s="3">
        <v>25</v>
      </c>
    </row>
    <row r="715" spans="1:4" s="9" customFormat="1" x14ac:dyDescent="0.2">
      <c r="A715" s="2" t="s">
        <v>915</v>
      </c>
      <c r="B715" s="1" t="s">
        <v>916</v>
      </c>
      <c r="C715" s="1" t="s">
        <v>153</v>
      </c>
      <c r="D715" s="3">
        <v>25</v>
      </c>
    </row>
    <row r="716" spans="1:4" s="9" customFormat="1" x14ac:dyDescent="0.2">
      <c r="A716" s="2" t="s">
        <v>917</v>
      </c>
      <c r="B716" s="1" t="s">
        <v>918</v>
      </c>
      <c r="C716" s="1" t="s">
        <v>86</v>
      </c>
      <c r="D716" s="3">
        <v>25</v>
      </c>
    </row>
    <row r="717" spans="1:4" s="9" customFormat="1" x14ac:dyDescent="0.2">
      <c r="A717" s="2" t="s">
        <v>919</v>
      </c>
      <c r="B717" s="1" t="s">
        <v>920</v>
      </c>
      <c r="C717" s="1" t="s">
        <v>33</v>
      </c>
      <c r="D717" s="10" t="s">
        <v>5270</v>
      </c>
    </row>
    <row r="718" spans="1:4" s="9" customFormat="1" x14ac:dyDescent="0.2">
      <c r="A718" s="2" t="s">
        <v>921</v>
      </c>
      <c r="B718" s="1" t="s">
        <v>922</v>
      </c>
      <c r="C718" s="1" t="s">
        <v>16</v>
      </c>
      <c r="D718" s="10" t="s">
        <v>5270</v>
      </c>
    </row>
    <row r="719" spans="1:4" s="9" customFormat="1" x14ac:dyDescent="0.2">
      <c r="A719" s="2" t="s">
        <v>923</v>
      </c>
      <c r="B719" s="1" t="s">
        <v>922</v>
      </c>
      <c r="C719" s="1" t="s">
        <v>153</v>
      </c>
      <c r="D719" s="10" t="s">
        <v>5270</v>
      </c>
    </row>
    <row r="720" spans="1:4" s="9" customFormat="1" x14ac:dyDescent="0.2">
      <c r="A720" s="2" t="s">
        <v>924</v>
      </c>
      <c r="B720" s="1" t="s">
        <v>925</v>
      </c>
      <c r="C720" s="1" t="s">
        <v>33</v>
      </c>
      <c r="D720" s="3">
        <v>25</v>
      </c>
    </row>
    <row r="721" spans="1:4" s="9" customFormat="1" x14ac:dyDescent="0.2">
      <c r="A721" s="2" t="s">
        <v>926</v>
      </c>
      <c r="B721" s="1" t="s">
        <v>927</v>
      </c>
      <c r="C721" s="1" t="s">
        <v>153</v>
      </c>
      <c r="D721" s="10" t="s">
        <v>5270</v>
      </c>
    </row>
    <row r="722" spans="1:4" s="9" customFormat="1" x14ac:dyDescent="0.2">
      <c r="A722" s="2" t="s">
        <v>928</v>
      </c>
      <c r="B722" s="1" t="s">
        <v>929</v>
      </c>
      <c r="C722" s="1" t="s">
        <v>33</v>
      </c>
      <c r="D722" s="10" t="s">
        <v>5270</v>
      </c>
    </row>
    <row r="723" spans="1:4" s="9" customFormat="1" x14ac:dyDescent="0.2">
      <c r="A723" s="2" t="s">
        <v>930</v>
      </c>
      <c r="B723" s="1" t="s">
        <v>931</v>
      </c>
      <c r="C723" s="1" t="s">
        <v>33</v>
      </c>
      <c r="D723" s="10" t="s">
        <v>5270</v>
      </c>
    </row>
    <row r="724" spans="1:4" s="9" customFormat="1" x14ac:dyDescent="0.2">
      <c r="A724" s="2" t="s">
        <v>932</v>
      </c>
      <c r="B724" s="1" t="s">
        <v>933</v>
      </c>
      <c r="C724" s="1" t="s">
        <v>86</v>
      </c>
      <c r="D724" s="3">
        <v>18</v>
      </c>
    </row>
    <row r="725" spans="1:4" s="9" customFormat="1" x14ac:dyDescent="0.2">
      <c r="A725" s="2" t="s">
        <v>934</v>
      </c>
      <c r="B725" s="1" t="s">
        <v>933</v>
      </c>
      <c r="C725" s="1" t="s">
        <v>33</v>
      </c>
      <c r="D725" s="3">
        <v>18</v>
      </c>
    </row>
    <row r="726" spans="1:4" s="9" customFormat="1" x14ac:dyDescent="0.2">
      <c r="A726" s="2" t="s">
        <v>935</v>
      </c>
      <c r="B726" s="1" t="s">
        <v>936</v>
      </c>
      <c r="C726" s="1" t="s">
        <v>490</v>
      </c>
      <c r="D726" s="3">
        <v>25</v>
      </c>
    </row>
    <row r="727" spans="1:4" s="9" customFormat="1" x14ac:dyDescent="0.2">
      <c r="A727" s="2" t="s">
        <v>937</v>
      </c>
      <c r="B727" s="1" t="s">
        <v>938</v>
      </c>
      <c r="C727" s="1" t="s">
        <v>86</v>
      </c>
      <c r="D727" s="3">
        <v>25</v>
      </c>
    </row>
    <row r="728" spans="1:4" s="9" customFormat="1" x14ac:dyDescent="0.2">
      <c r="A728" s="2" t="s">
        <v>939</v>
      </c>
      <c r="B728" s="1" t="s">
        <v>938</v>
      </c>
      <c r="C728" s="1" t="s">
        <v>308</v>
      </c>
      <c r="D728" s="10" t="s">
        <v>5270</v>
      </c>
    </row>
    <row r="729" spans="1:4" s="9" customFormat="1" x14ac:dyDescent="0.2">
      <c r="A729" s="2" t="s">
        <v>940</v>
      </c>
      <c r="B729" s="1" t="s">
        <v>941</v>
      </c>
      <c r="C729" s="1" t="s">
        <v>86</v>
      </c>
      <c r="D729" s="3">
        <v>18</v>
      </c>
    </row>
    <row r="730" spans="1:4" s="9" customFormat="1" x14ac:dyDescent="0.2">
      <c r="A730" s="2" t="s">
        <v>942</v>
      </c>
      <c r="B730" s="1" t="s">
        <v>943</v>
      </c>
      <c r="C730" s="1" t="s">
        <v>33</v>
      </c>
      <c r="D730" s="3">
        <v>15</v>
      </c>
    </row>
    <row r="731" spans="1:4" s="9" customFormat="1" x14ac:dyDescent="0.2">
      <c r="A731" s="2" t="s">
        <v>944</v>
      </c>
      <c r="B731" s="1" t="s">
        <v>945</v>
      </c>
      <c r="C731" s="1" t="s">
        <v>33</v>
      </c>
      <c r="D731" s="3">
        <v>18</v>
      </c>
    </row>
    <row r="732" spans="1:4" s="9" customFormat="1" x14ac:dyDescent="0.2">
      <c r="A732" s="2" t="s">
        <v>946</v>
      </c>
      <c r="B732" s="1" t="s">
        <v>947</v>
      </c>
      <c r="C732" s="1" t="s">
        <v>86</v>
      </c>
      <c r="D732" s="10" t="s">
        <v>5270</v>
      </c>
    </row>
    <row r="733" spans="1:4" s="9" customFormat="1" x14ac:dyDescent="0.2">
      <c r="A733" s="2" t="s">
        <v>948</v>
      </c>
      <c r="B733" s="1" t="s">
        <v>949</v>
      </c>
      <c r="C733" s="1" t="s">
        <v>490</v>
      </c>
      <c r="D733" s="10" t="s">
        <v>5270</v>
      </c>
    </row>
    <row r="734" spans="1:4" s="9" customFormat="1" x14ac:dyDescent="0.2">
      <c r="A734" s="2" t="s">
        <v>952</v>
      </c>
      <c r="B734" s="1" t="s">
        <v>951</v>
      </c>
      <c r="C734" s="1" t="s">
        <v>86</v>
      </c>
      <c r="D734" s="3">
        <v>15</v>
      </c>
    </row>
    <row r="735" spans="1:4" s="9" customFormat="1" x14ac:dyDescent="0.2">
      <c r="A735" s="2" t="s">
        <v>950</v>
      </c>
      <c r="B735" s="1" t="s">
        <v>951</v>
      </c>
      <c r="C735" s="1" t="s">
        <v>86</v>
      </c>
      <c r="D735" s="3">
        <v>25</v>
      </c>
    </row>
    <row r="736" spans="1:4" s="9" customFormat="1" x14ac:dyDescent="0.2">
      <c r="A736" s="2" t="s">
        <v>955</v>
      </c>
      <c r="B736" s="1" t="s">
        <v>954</v>
      </c>
      <c r="C736" s="1" t="s">
        <v>295</v>
      </c>
      <c r="D736" s="3">
        <v>25</v>
      </c>
    </row>
    <row r="737" spans="1:4" s="9" customFormat="1" x14ac:dyDescent="0.2">
      <c r="A737" s="2" t="s">
        <v>953</v>
      </c>
      <c r="B737" s="1" t="s">
        <v>954</v>
      </c>
      <c r="C737" s="1" t="s">
        <v>295</v>
      </c>
      <c r="D737" s="10" t="s">
        <v>5270</v>
      </c>
    </row>
    <row r="738" spans="1:4" s="9" customFormat="1" x14ac:dyDescent="0.2">
      <c r="A738" s="2" t="s">
        <v>956</v>
      </c>
      <c r="B738" s="1" t="s">
        <v>957</v>
      </c>
      <c r="C738" s="1" t="s">
        <v>33</v>
      </c>
      <c r="D738" s="3">
        <v>25</v>
      </c>
    </row>
    <row r="739" spans="1:4" s="9" customFormat="1" x14ac:dyDescent="0.2">
      <c r="A739" s="2" t="s">
        <v>958</v>
      </c>
      <c r="B739" s="1" t="s">
        <v>959</v>
      </c>
      <c r="C739" s="1" t="s">
        <v>33</v>
      </c>
      <c r="D739" s="10" t="s">
        <v>5270</v>
      </c>
    </row>
    <row r="740" spans="1:4" s="9" customFormat="1" x14ac:dyDescent="0.2">
      <c r="A740" s="2" t="s">
        <v>960</v>
      </c>
      <c r="B740" s="1" t="s">
        <v>961</v>
      </c>
      <c r="C740" s="1" t="s">
        <v>295</v>
      </c>
      <c r="D740" s="3">
        <v>25</v>
      </c>
    </row>
    <row r="741" spans="1:4" s="9" customFormat="1" x14ac:dyDescent="0.2">
      <c r="A741" s="2" t="s">
        <v>962</v>
      </c>
      <c r="B741" s="1" t="s">
        <v>963</v>
      </c>
      <c r="C741" s="1" t="s">
        <v>16</v>
      </c>
      <c r="D741" s="3">
        <v>25</v>
      </c>
    </row>
    <row r="742" spans="1:4" s="9" customFormat="1" x14ac:dyDescent="0.2">
      <c r="A742" s="2" t="s">
        <v>964</v>
      </c>
      <c r="B742" s="1" t="s">
        <v>965</v>
      </c>
      <c r="C742" s="1" t="s">
        <v>86</v>
      </c>
      <c r="D742" s="3">
        <v>25</v>
      </c>
    </row>
    <row r="743" spans="1:4" s="9" customFormat="1" x14ac:dyDescent="0.2">
      <c r="A743" s="2" t="s">
        <v>966</v>
      </c>
      <c r="B743" s="1" t="s">
        <v>965</v>
      </c>
      <c r="C743" s="1" t="s">
        <v>33</v>
      </c>
      <c r="D743" s="3">
        <v>25</v>
      </c>
    </row>
    <row r="744" spans="1:4" s="9" customFormat="1" x14ac:dyDescent="0.2">
      <c r="A744" s="2" t="s">
        <v>967</v>
      </c>
      <c r="B744" s="1" t="s">
        <v>968</v>
      </c>
      <c r="C744" s="1" t="s">
        <v>16</v>
      </c>
      <c r="D744" s="3">
        <v>25</v>
      </c>
    </row>
    <row r="745" spans="1:4" s="9" customFormat="1" x14ac:dyDescent="0.2">
      <c r="A745" s="2" t="s">
        <v>969</v>
      </c>
      <c r="B745" s="1" t="s">
        <v>968</v>
      </c>
      <c r="C745" s="1" t="s">
        <v>287</v>
      </c>
      <c r="D745" s="3">
        <v>25</v>
      </c>
    </row>
    <row r="746" spans="1:4" s="9" customFormat="1" x14ac:dyDescent="0.2">
      <c r="A746" s="2" t="s">
        <v>970</v>
      </c>
      <c r="B746" s="1" t="s">
        <v>971</v>
      </c>
      <c r="C746" s="1" t="s">
        <v>295</v>
      </c>
      <c r="D746" s="10" t="s">
        <v>5270</v>
      </c>
    </row>
    <row r="747" spans="1:4" s="9" customFormat="1" x14ac:dyDescent="0.2">
      <c r="A747" s="2" t="s">
        <v>972</v>
      </c>
      <c r="B747" s="1" t="s">
        <v>973</v>
      </c>
      <c r="C747" s="1" t="s">
        <v>86</v>
      </c>
      <c r="D747" s="3">
        <v>25</v>
      </c>
    </row>
    <row r="748" spans="1:4" s="9" customFormat="1" x14ac:dyDescent="0.2">
      <c r="A748" s="2" t="s">
        <v>974</v>
      </c>
      <c r="B748" s="1" t="s">
        <v>973</v>
      </c>
      <c r="C748" s="1" t="s">
        <v>33</v>
      </c>
      <c r="D748" s="3">
        <v>25</v>
      </c>
    </row>
    <row r="749" spans="1:4" s="9" customFormat="1" x14ac:dyDescent="0.2">
      <c r="A749" s="2" t="s">
        <v>975</v>
      </c>
      <c r="B749" s="1" t="s">
        <v>976</v>
      </c>
      <c r="C749" s="1" t="s">
        <v>33</v>
      </c>
      <c r="D749" s="3">
        <v>25</v>
      </c>
    </row>
    <row r="750" spans="1:4" s="9" customFormat="1" x14ac:dyDescent="0.2">
      <c r="A750" s="2" t="s">
        <v>977</v>
      </c>
      <c r="B750" s="1" t="s">
        <v>978</v>
      </c>
      <c r="C750" s="1" t="s">
        <v>153</v>
      </c>
      <c r="D750" s="3">
        <v>25</v>
      </c>
    </row>
    <row r="751" spans="1:4" s="9" customFormat="1" x14ac:dyDescent="0.2">
      <c r="A751" s="2" t="s">
        <v>979</v>
      </c>
      <c r="B751" s="1" t="s">
        <v>980</v>
      </c>
      <c r="C751" s="1" t="s">
        <v>33</v>
      </c>
      <c r="D751" s="10" t="s">
        <v>5270</v>
      </c>
    </row>
    <row r="752" spans="1:4" s="9" customFormat="1" x14ac:dyDescent="0.2">
      <c r="A752" s="2" t="s">
        <v>981</v>
      </c>
      <c r="B752" s="1" t="s">
        <v>982</v>
      </c>
      <c r="C752" s="1" t="s">
        <v>153</v>
      </c>
      <c r="D752" s="10" t="s">
        <v>5270</v>
      </c>
    </row>
    <row r="753" spans="1:4" s="9" customFormat="1" x14ac:dyDescent="0.2">
      <c r="A753" s="2" t="s">
        <v>985</v>
      </c>
      <c r="B753" s="1" t="s">
        <v>984</v>
      </c>
      <c r="C753" s="1" t="s">
        <v>153</v>
      </c>
      <c r="D753" s="10" t="s">
        <v>5270</v>
      </c>
    </row>
    <row r="754" spans="1:4" s="9" customFormat="1" x14ac:dyDescent="0.2">
      <c r="A754" s="2" t="s">
        <v>983</v>
      </c>
      <c r="B754" s="1" t="s">
        <v>984</v>
      </c>
      <c r="C754" s="1" t="s">
        <v>287</v>
      </c>
      <c r="D754" s="3">
        <v>25</v>
      </c>
    </row>
    <row r="755" spans="1:4" s="9" customFormat="1" x14ac:dyDescent="0.2">
      <c r="A755" s="2" t="s">
        <v>986</v>
      </c>
      <c r="B755" s="1" t="s">
        <v>987</v>
      </c>
      <c r="C755" s="1" t="s">
        <v>988</v>
      </c>
      <c r="D755" s="10" t="s">
        <v>5270</v>
      </c>
    </row>
    <row r="756" spans="1:4" s="9" customFormat="1" x14ac:dyDescent="0.2">
      <c r="A756" s="2" t="s">
        <v>989</v>
      </c>
      <c r="B756" s="1" t="s">
        <v>990</v>
      </c>
      <c r="C756" s="1" t="s">
        <v>988</v>
      </c>
      <c r="D756" s="3">
        <v>25</v>
      </c>
    </row>
    <row r="757" spans="1:4" s="9" customFormat="1" x14ac:dyDescent="0.2">
      <c r="A757" s="2" t="s">
        <v>991</v>
      </c>
      <c r="B757" s="1" t="s">
        <v>992</v>
      </c>
      <c r="C757" s="1" t="s">
        <v>988</v>
      </c>
      <c r="D757" s="3">
        <v>25</v>
      </c>
    </row>
    <row r="758" spans="1:4" s="9" customFormat="1" x14ac:dyDescent="0.2">
      <c r="A758" s="2" t="s">
        <v>993</v>
      </c>
      <c r="B758" s="1" t="s">
        <v>994</v>
      </c>
      <c r="C758" s="1" t="s">
        <v>54</v>
      </c>
      <c r="D758" s="3">
        <v>25</v>
      </c>
    </row>
    <row r="759" spans="1:4" s="9" customFormat="1" x14ac:dyDescent="0.2">
      <c r="A759" s="2" t="s">
        <v>995</v>
      </c>
      <c r="B759" s="1" t="s">
        <v>996</v>
      </c>
      <c r="C759" s="1" t="s">
        <v>184</v>
      </c>
      <c r="D759" s="10" t="s">
        <v>5270</v>
      </c>
    </row>
    <row r="760" spans="1:4" s="9" customFormat="1" x14ac:dyDescent="0.2">
      <c r="A760" s="2" t="s">
        <v>997</v>
      </c>
      <c r="B760" s="1" t="s">
        <v>998</v>
      </c>
      <c r="C760" s="1" t="s">
        <v>86</v>
      </c>
      <c r="D760" s="3">
        <v>25</v>
      </c>
    </row>
    <row r="761" spans="1:4" s="9" customFormat="1" x14ac:dyDescent="0.2">
      <c r="A761" s="2" t="s">
        <v>999</v>
      </c>
      <c r="B761" s="1" t="s">
        <v>998</v>
      </c>
      <c r="C761" s="1" t="s">
        <v>153</v>
      </c>
      <c r="D761" s="3">
        <v>25</v>
      </c>
    </row>
    <row r="762" spans="1:4" s="9" customFormat="1" x14ac:dyDescent="0.2">
      <c r="A762" s="2" t="s">
        <v>1000</v>
      </c>
      <c r="B762" s="1" t="s">
        <v>1001</v>
      </c>
      <c r="C762" s="1" t="s">
        <v>33</v>
      </c>
      <c r="D762" s="10" t="s">
        <v>5270</v>
      </c>
    </row>
    <row r="763" spans="1:4" s="9" customFormat="1" x14ac:dyDescent="0.2">
      <c r="A763" s="2" t="s">
        <v>1002</v>
      </c>
      <c r="B763" s="1" t="s">
        <v>1003</v>
      </c>
      <c r="C763" s="1" t="s">
        <v>295</v>
      </c>
      <c r="D763" s="3">
        <v>25</v>
      </c>
    </row>
    <row r="764" spans="1:4" s="9" customFormat="1" x14ac:dyDescent="0.2">
      <c r="A764" s="2" t="s">
        <v>1004</v>
      </c>
      <c r="B764" s="1" t="s">
        <v>1005</v>
      </c>
      <c r="C764" s="1" t="s">
        <v>33</v>
      </c>
      <c r="D764" s="10" t="s">
        <v>5270</v>
      </c>
    </row>
    <row r="765" spans="1:4" s="9" customFormat="1" x14ac:dyDescent="0.2">
      <c r="A765" s="2" t="s">
        <v>1006</v>
      </c>
      <c r="B765" s="1" t="s">
        <v>1007</v>
      </c>
      <c r="C765" s="1" t="s">
        <v>66</v>
      </c>
      <c r="D765" s="3">
        <v>25</v>
      </c>
    </row>
    <row r="766" spans="1:4" s="9" customFormat="1" x14ac:dyDescent="0.2">
      <c r="A766" s="2" t="s">
        <v>1008</v>
      </c>
      <c r="B766" s="1" t="s">
        <v>1009</v>
      </c>
      <c r="C766" s="1" t="s">
        <v>153</v>
      </c>
      <c r="D766" s="10" t="s">
        <v>5270</v>
      </c>
    </row>
    <row r="767" spans="1:4" s="9" customFormat="1" x14ac:dyDescent="0.2">
      <c r="A767" s="2" t="s">
        <v>1010</v>
      </c>
      <c r="B767" s="1" t="s">
        <v>1011</v>
      </c>
      <c r="C767" s="1" t="s">
        <v>1012</v>
      </c>
      <c r="D767" s="3">
        <v>25</v>
      </c>
    </row>
    <row r="768" spans="1:4" s="9" customFormat="1" x14ac:dyDescent="0.2">
      <c r="A768" s="2" t="s">
        <v>1013</v>
      </c>
      <c r="B768" s="1" t="s">
        <v>1014</v>
      </c>
      <c r="C768" s="1" t="s">
        <v>153</v>
      </c>
      <c r="D768" s="3">
        <v>25</v>
      </c>
    </row>
    <row r="769" spans="1:4" s="9" customFormat="1" x14ac:dyDescent="0.2">
      <c r="A769" s="2" t="s">
        <v>1015</v>
      </c>
      <c r="B769" s="1" t="s">
        <v>1016</v>
      </c>
      <c r="C769" s="1" t="s">
        <v>39</v>
      </c>
      <c r="D769" s="10" t="s">
        <v>5270</v>
      </c>
    </row>
    <row r="770" spans="1:4" s="9" customFormat="1" x14ac:dyDescent="0.2">
      <c r="A770" s="2" t="s">
        <v>1017</v>
      </c>
      <c r="B770" s="1" t="s">
        <v>1018</v>
      </c>
      <c r="C770" s="1" t="s">
        <v>153</v>
      </c>
      <c r="D770" s="3">
        <v>25</v>
      </c>
    </row>
    <row r="771" spans="1:4" s="9" customFormat="1" x14ac:dyDescent="0.2">
      <c r="A771" s="2" t="s">
        <v>1024</v>
      </c>
      <c r="B771" s="1" t="s">
        <v>1020</v>
      </c>
      <c r="C771" s="1" t="s">
        <v>153</v>
      </c>
      <c r="D771" s="3">
        <v>25</v>
      </c>
    </row>
    <row r="772" spans="1:4" s="9" customFormat="1" x14ac:dyDescent="0.2">
      <c r="A772" s="2" t="s">
        <v>1019</v>
      </c>
      <c r="B772" s="1" t="s">
        <v>1020</v>
      </c>
      <c r="C772" s="1" t="s">
        <v>39</v>
      </c>
      <c r="D772" s="10" t="s">
        <v>5270</v>
      </c>
    </row>
    <row r="773" spans="1:4" s="9" customFormat="1" x14ac:dyDescent="0.2">
      <c r="A773" s="2" t="s">
        <v>1021</v>
      </c>
      <c r="B773" s="1" t="s">
        <v>1020</v>
      </c>
      <c r="C773" s="1" t="s">
        <v>1022</v>
      </c>
      <c r="D773" s="10" t="s">
        <v>5270</v>
      </c>
    </row>
    <row r="774" spans="1:4" s="9" customFormat="1" x14ac:dyDescent="0.2">
      <c r="A774" s="2" t="s">
        <v>1023</v>
      </c>
      <c r="B774" s="1" t="s">
        <v>1020</v>
      </c>
      <c r="C774" s="1" t="s">
        <v>287</v>
      </c>
      <c r="D774" s="3">
        <v>25</v>
      </c>
    </row>
    <row r="775" spans="1:4" s="9" customFormat="1" x14ac:dyDescent="0.2">
      <c r="A775" s="2" t="s">
        <v>1025</v>
      </c>
      <c r="B775" s="1" t="s">
        <v>1026</v>
      </c>
      <c r="C775" s="1" t="s">
        <v>1012</v>
      </c>
      <c r="D775" s="3">
        <v>25</v>
      </c>
    </row>
    <row r="776" spans="1:4" s="9" customFormat="1" x14ac:dyDescent="0.2">
      <c r="A776" s="2" t="s">
        <v>1027</v>
      </c>
      <c r="B776" s="1" t="s">
        <v>1028</v>
      </c>
      <c r="C776" s="1" t="s">
        <v>66</v>
      </c>
      <c r="D776" s="3">
        <v>25</v>
      </c>
    </row>
    <row r="777" spans="1:4" s="9" customFormat="1" x14ac:dyDescent="0.2">
      <c r="A777" s="2" t="s">
        <v>1031</v>
      </c>
      <c r="B777" s="1" t="s">
        <v>1030</v>
      </c>
      <c r="C777" s="1" t="s">
        <v>33</v>
      </c>
      <c r="D777" s="3">
        <v>25</v>
      </c>
    </row>
    <row r="778" spans="1:4" s="9" customFormat="1" x14ac:dyDescent="0.2">
      <c r="A778" s="2" t="s">
        <v>1032</v>
      </c>
      <c r="B778" s="1" t="s">
        <v>1030</v>
      </c>
      <c r="C778" s="1" t="s">
        <v>287</v>
      </c>
      <c r="D778" s="3">
        <v>25</v>
      </c>
    </row>
    <row r="779" spans="1:4" s="9" customFormat="1" x14ac:dyDescent="0.2">
      <c r="A779" s="2" t="s">
        <v>1029</v>
      </c>
      <c r="B779" s="1" t="s">
        <v>1030</v>
      </c>
      <c r="C779" s="1" t="s">
        <v>39</v>
      </c>
      <c r="D779" s="10" t="s">
        <v>5270</v>
      </c>
    </row>
    <row r="780" spans="1:4" s="9" customFormat="1" x14ac:dyDescent="0.2">
      <c r="A780" s="2" t="s">
        <v>1033</v>
      </c>
      <c r="B780" s="1" t="s">
        <v>1030</v>
      </c>
      <c r="C780" s="1" t="s">
        <v>153</v>
      </c>
      <c r="D780" s="3">
        <v>25</v>
      </c>
    </row>
    <row r="781" spans="1:4" s="9" customFormat="1" x14ac:dyDescent="0.2">
      <c r="A781" s="2" t="s">
        <v>1036</v>
      </c>
      <c r="B781" s="1" t="s">
        <v>1035</v>
      </c>
      <c r="C781" s="1" t="s">
        <v>153</v>
      </c>
      <c r="D781" s="3">
        <v>25</v>
      </c>
    </row>
    <row r="782" spans="1:4" s="9" customFormat="1" x14ac:dyDescent="0.2">
      <c r="A782" s="2" t="s">
        <v>1034</v>
      </c>
      <c r="B782" s="1" t="s">
        <v>1035</v>
      </c>
      <c r="C782" s="1" t="s">
        <v>86</v>
      </c>
      <c r="D782" s="10" t="s">
        <v>5270</v>
      </c>
    </row>
    <row r="783" spans="1:4" s="9" customFormat="1" x14ac:dyDescent="0.2">
      <c r="A783" s="2" t="s">
        <v>1037</v>
      </c>
      <c r="B783" s="1" t="s">
        <v>1038</v>
      </c>
      <c r="C783" s="1" t="s">
        <v>287</v>
      </c>
      <c r="D783" s="3">
        <v>25</v>
      </c>
    </row>
    <row r="784" spans="1:4" s="9" customFormat="1" x14ac:dyDescent="0.2">
      <c r="A784" s="2" t="s">
        <v>1039</v>
      </c>
      <c r="B784" s="1" t="s">
        <v>1038</v>
      </c>
      <c r="C784" s="1" t="s">
        <v>153</v>
      </c>
      <c r="D784" s="3">
        <v>25</v>
      </c>
    </row>
    <row r="785" spans="1:4" s="9" customFormat="1" x14ac:dyDescent="0.2">
      <c r="A785" s="2" t="s">
        <v>1040</v>
      </c>
      <c r="B785" s="1" t="s">
        <v>1041</v>
      </c>
      <c r="C785" s="1" t="s">
        <v>295</v>
      </c>
      <c r="D785" s="10" t="s">
        <v>5270</v>
      </c>
    </row>
    <row r="786" spans="1:4" s="9" customFormat="1" x14ac:dyDescent="0.2">
      <c r="A786" s="2" t="s">
        <v>1042</v>
      </c>
      <c r="B786" s="1" t="s">
        <v>1043</v>
      </c>
      <c r="C786" s="1" t="s">
        <v>153</v>
      </c>
      <c r="D786" s="10" t="s">
        <v>5270</v>
      </c>
    </row>
    <row r="787" spans="1:4" s="9" customFormat="1" x14ac:dyDescent="0.2">
      <c r="A787" s="2" t="s">
        <v>1044</v>
      </c>
      <c r="B787" s="1" t="s">
        <v>1045</v>
      </c>
      <c r="C787" s="1" t="s">
        <v>66</v>
      </c>
      <c r="D787" s="3">
        <v>25</v>
      </c>
    </row>
    <row r="788" spans="1:4" s="9" customFormat="1" x14ac:dyDescent="0.2">
      <c r="A788" s="2" t="s">
        <v>1046</v>
      </c>
      <c r="B788" s="1" t="s">
        <v>1047</v>
      </c>
      <c r="C788" s="1" t="s">
        <v>988</v>
      </c>
      <c r="D788" s="3">
        <v>25</v>
      </c>
    </row>
    <row r="789" spans="1:4" s="9" customFormat="1" x14ac:dyDescent="0.2">
      <c r="A789" s="2" t="s">
        <v>1048</v>
      </c>
      <c r="B789" s="1" t="s">
        <v>1049</v>
      </c>
      <c r="C789" s="1" t="s">
        <v>16</v>
      </c>
      <c r="D789" s="10" t="s">
        <v>5270</v>
      </c>
    </row>
    <row r="790" spans="1:4" s="9" customFormat="1" x14ac:dyDescent="0.2">
      <c r="A790" s="2" t="s">
        <v>1050</v>
      </c>
      <c r="B790" s="1" t="s">
        <v>1051</v>
      </c>
      <c r="C790" s="1" t="s">
        <v>66</v>
      </c>
      <c r="D790" s="10" t="s">
        <v>5270</v>
      </c>
    </row>
    <row r="791" spans="1:4" s="9" customFormat="1" x14ac:dyDescent="0.2">
      <c r="A791" s="2" t="s">
        <v>1052</v>
      </c>
      <c r="B791" s="1" t="s">
        <v>1053</v>
      </c>
      <c r="C791" s="1" t="s">
        <v>86</v>
      </c>
      <c r="D791" s="3">
        <v>25</v>
      </c>
    </row>
    <row r="792" spans="1:4" s="9" customFormat="1" x14ac:dyDescent="0.2">
      <c r="A792" s="2" t="s">
        <v>1054</v>
      </c>
      <c r="B792" s="1" t="s">
        <v>1053</v>
      </c>
      <c r="C792" s="1" t="s">
        <v>86</v>
      </c>
      <c r="D792" s="3">
        <v>25</v>
      </c>
    </row>
    <row r="793" spans="1:4" s="9" customFormat="1" x14ac:dyDescent="0.2">
      <c r="A793" s="2" t="s">
        <v>1055</v>
      </c>
      <c r="B793" s="1" t="s">
        <v>1053</v>
      </c>
      <c r="C793" s="1" t="s">
        <v>153</v>
      </c>
      <c r="D793" s="3">
        <v>25</v>
      </c>
    </row>
    <row r="794" spans="1:4" s="9" customFormat="1" x14ac:dyDescent="0.2">
      <c r="A794" s="2" t="s">
        <v>1056</v>
      </c>
      <c r="B794" s="1" t="s">
        <v>1057</v>
      </c>
      <c r="C794" s="1" t="s">
        <v>16</v>
      </c>
      <c r="D794" s="3">
        <v>25</v>
      </c>
    </row>
    <row r="795" spans="1:4" s="9" customFormat="1" x14ac:dyDescent="0.2">
      <c r="A795" s="2" t="s">
        <v>1060</v>
      </c>
      <c r="B795" s="1" t="s">
        <v>1059</v>
      </c>
      <c r="C795" s="1" t="s">
        <v>33</v>
      </c>
      <c r="D795" s="3">
        <v>25</v>
      </c>
    </row>
    <row r="796" spans="1:4" s="9" customFormat="1" x14ac:dyDescent="0.2">
      <c r="A796" s="2" t="s">
        <v>1061</v>
      </c>
      <c r="B796" s="1" t="s">
        <v>1059</v>
      </c>
      <c r="C796" s="1" t="s">
        <v>153</v>
      </c>
      <c r="D796" s="10" t="s">
        <v>5270</v>
      </c>
    </row>
    <row r="797" spans="1:4" s="9" customFormat="1" x14ac:dyDescent="0.2">
      <c r="A797" s="2" t="s">
        <v>1058</v>
      </c>
      <c r="B797" s="1" t="s">
        <v>1059</v>
      </c>
      <c r="C797" s="1" t="s">
        <v>86</v>
      </c>
      <c r="D797" s="3">
        <v>25</v>
      </c>
    </row>
    <row r="798" spans="1:4" s="9" customFormat="1" x14ac:dyDescent="0.2">
      <c r="A798" s="2" t="s">
        <v>1062</v>
      </c>
      <c r="B798" s="1" t="s">
        <v>1063</v>
      </c>
      <c r="C798" s="1" t="s">
        <v>153</v>
      </c>
      <c r="D798" s="3">
        <v>25</v>
      </c>
    </row>
    <row r="799" spans="1:4" s="9" customFormat="1" x14ac:dyDescent="0.2">
      <c r="A799" s="2" t="s">
        <v>1064</v>
      </c>
      <c r="B799" s="1" t="s">
        <v>1065</v>
      </c>
      <c r="C799" s="1" t="s">
        <v>1012</v>
      </c>
      <c r="D799" s="3">
        <v>2500</v>
      </c>
    </row>
    <row r="800" spans="1:4" s="9" customFormat="1" x14ac:dyDescent="0.2">
      <c r="A800" s="2" t="s">
        <v>1066</v>
      </c>
      <c r="B800" s="1" t="s">
        <v>1067</v>
      </c>
      <c r="C800" s="1" t="s">
        <v>33</v>
      </c>
      <c r="D800" s="3">
        <v>25</v>
      </c>
    </row>
    <row r="801" spans="1:4" s="9" customFormat="1" x14ac:dyDescent="0.2">
      <c r="A801" s="2" t="s">
        <v>1068</v>
      </c>
      <c r="B801" s="1" t="s">
        <v>1069</v>
      </c>
      <c r="C801" s="1" t="s">
        <v>153</v>
      </c>
      <c r="D801" s="3">
        <v>25</v>
      </c>
    </row>
    <row r="802" spans="1:4" s="9" customFormat="1" x14ac:dyDescent="0.2">
      <c r="A802" s="2" t="s">
        <v>1070</v>
      </c>
      <c r="B802" s="1" t="s">
        <v>1071</v>
      </c>
      <c r="C802" s="1" t="s">
        <v>153</v>
      </c>
      <c r="D802" s="3">
        <v>25</v>
      </c>
    </row>
    <row r="803" spans="1:4" s="9" customFormat="1" x14ac:dyDescent="0.2">
      <c r="A803" s="2" t="s">
        <v>1074</v>
      </c>
      <c r="B803" s="1" t="s">
        <v>1073</v>
      </c>
      <c r="C803" s="1" t="s">
        <v>33</v>
      </c>
      <c r="D803" s="3">
        <v>25</v>
      </c>
    </row>
    <row r="804" spans="1:4" s="9" customFormat="1" x14ac:dyDescent="0.2">
      <c r="A804" s="2" t="s">
        <v>1075</v>
      </c>
      <c r="B804" s="1" t="s">
        <v>1073</v>
      </c>
      <c r="C804" s="1" t="s">
        <v>287</v>
      </c>
      <c r="D804" s="3">
        <v>25</v>
      </c>
    </row>
    <row r="805" spans="1:4" s="9" customFormat="1" x14ac:dyDescent="0.2">
      <c r="A805" s="2" t="s">
        <v>1076</v>
      </c>
      <c r="B805" s="1" t="s">
        <v>1073</v>
      </c>
      <c r="C805" s="1" t="s">
        <v>153</v>
      </c>
      <c r="D805" s="3">
        <v>25</v>
      </c>
    </row>
    <row r="806" spans="1:4" s="9" customFormat="1" x14ac:dyDescent="0.2">
      <c r="A806" s="2" t="s">
        <v>1072</v>
      </c>
      <c r="B806" s="1" t="s">
        <v>1073</v>
      </c>
      <c r="C806" s="1" t="s">
        <v>86</v>
      </c>
      <c r="D806" s="10" t="s">
        <v>5270</v>
      </c>
    </row>
    <row r="807" spans="1:4" s="9" customFormat="1" x14ac:dyDescent="0.2">
      <c r="A807" s="2" t="s">
        <v>1077</v>
      </c>
      <c r="B807" s="1" t="s">
        <v>1078</v>
      </c>
      <c r="C807" s="1" t="s">
        <v>988</v>
      </c>
      <c r="D807" s="10" t="s">
        <v>5270</v>
      </c>
    </row>
    <row r="808" spans="1:4" s="9" customFormat="1" x14ac:dyDescent="0.2">
      <c r="A808" s="2" t="s">
        <v>1079</v>
      </c>
      <c r="B808" s="1" t="s">
        <v>1080</v>
      </c>
      <c r="C808" s="1" t="s">
        <v>153</v>
      </c>
      <c r="D808" s="3">
        <v>20</v>
      </c>
    </row>
    <row r="809" spans="1:4" s="9" customFormat="1" x14ac:dyDescent="0.2">
      <c r="A809" s="2" t="s">
        <v>1081</v>
      </c>
      <c r="B809" s="1" t="s">
        <v>1082</v>
      </c>
      <c r="C809" s="1" t="s">
        <v>287</v>
      </c>
      <c r="D809" s="10" t="s">
        <v>5270</v>
      </c>
    </row>
    <row r="810" spans="1:4" s="9" customFormat="1" x14ac:dyDescent="0.2">
      <c r="A810" s="2" t="s">
        <v>1083</v>
      </c>
      <c r="B810" s="1" t="s">
        <v>1084</v>
      </c>
      <c r="C810" s="1" t="s">
        <v>153</v>
      </c>
      <c r="D810" s="3">
        <v>25</v>
      </c>
    </row>
    <row r="811" spans="1:4" s="9" customFormat="1" x14ac:dyDescent="0.2">
      <c r="A811" s="2" t="s">
        <v>1085</v>
      </c>
      <c r="B811" s="1" t="s">
        <v>1086</v>
      </c>
      <c r="C811" s="1" t="s">
        <v>1087</v>
      </c>
      <c r="D811" s="3">
        <v>18</v>
      </c>
    </row>
    <row r="812" spans="1:4" s="9" customFormat="1" x14ac:dyDescent="0.2">
      <c r="A812" s="2" t="s">
        <v>1088</v>
      </c>
      <c r="B812" s="1" t="s">
        <v>1086</v>
      </c>
      <c r="C812" s="1" t="s">
        <v>153</v>
      </c>
      <c r="D812" s="10" t="s">
        <v>5270</v>
      </c>
    </row>
    <row r="813" spans="1:4" s="9" customFormat="1" x14ac:dyDescent="0.2">
      <c r="A813" s="2" t="s">
        <v>1091</v>
      </c>
      <c r="B813" s="1" t="s">
        <v>1090</v>
      </c>
      <c r="C813" s="1" t="s">
        <v>287</v>
      </c>
      <c r="D813" s="10" t="s">
        <v>5270</v>
      </c>
    </row>
    <row r="814" spans="1:4" s="9" customFormat="1" x14ac:dyDescent="0.2">
      <c r="A814" s="2" t="s">
        <v>1089</v>
      </c>
      <c r="B814" s="1" t="s">
        <v>1090</v>
      </c>
      <c r="C814" s="1" t="s">
        <v>1087</v>
      </c>
      <c r="D814" s="10" t="s">
        <v>5270</v>
      </c>
    </row>
    <row r="815" spans="1:4" s="9" customFormat="1" x14ac:dyDescent="0.2">
      <c r="A815" s="2" t="s">
        <v>1092</v>
      </c>
      <c r="B815" s="1" t="s">
        <v>1093</v>
      </c>
      <c r="C815" s="1" t="s">
        <v>66</v>
      </c>
      <c r="D815" s="3">
        <v>25</v>
      </c>
    </row>
    <row r="816" spans="1:4" s="9" customFormat="1" x14ac:dyDescent="0.2">
      <c r="A816" s="2" t="s">
        <v>1094</v>
      </c>
      <c r="B816" s="1" t="s">
        <v>1095</v>
      </c>
      <c r="C816" s="1" t="s">
        <v>287</v>
      </c>
      <c r="D816" s="3">
        <v>25</v>
      </c>
    </row>
    <row r="817" spans="1:4" s="9" customFormat="1" x14ac:dyDescent="0.2">
      <c r="A817" s="2" t="s">
        <v>1096</v>
      </c>
      <c r="B817" s="1" t="s">
        <v>1095</v>
      </c>
      <c r="C817" s="1" t="s">
        <v>153</v>
      </c>
      <c r="D817" s="3">
        <v>25</v>
      </c>
    </row>
    <row r="818" spans="1:4" s="9" customFormat="1" x14ac:dyDescent="0.2">
      <c r="A818" s="2" t="s">
        <v>1097</v>
      </c>
      <c r="B818" s="1" t="s">
        <v>1098</v>
      </c>
      <c r="C818" s="1" t="s">
        <v>153</v>
      </c>
      <c r="D818" s="3">
        <v>25</v>
      </c>
    </row>
    <row r="819" spans="1:4" s="9" customFormat="1" x14ac:dyDescent="0.2">
      <c r="A819" s="2" t="s">
        <v>1099</v>
      </c>
      <c r="B819" s="1" t="s">
        <v>1100</v>
      </c>
      <c r="C819" s="1" t="s">
        <v>287</v>
      </c>
      <c r="D819" s="10" t="s">
        <v>5270</v>
      </c>
    </row>
    <row r="820" spans="1:4" s="9" customFormat="1" x14ac:dyDescent="0.2">
      <c r="A820" s="2" t="s">
        <v>1101</v>
      </c>
      <c r="B820" s="1" t="s">
        <v>1102</v>
      </c>
      <c r="C820" s="1" t="s">
        <v>66</v>
      </c>
      <c r="D820" s="3">
        <v>25</v>
      </c>
    </row>
    <row r="821" spans="1:4" s="9" customFormat="1" x14ac:dyDescent="0.2">
      <c r="A821" s="2" t="s">
        <v>1103</v>
      </c>
      <c r="B821" s="1" t="s">
        <v>1104</v>
      </c>
      <c r="C821" s="1" t="s">
        <v>16</v>
      </c>
      <c r="D821" s="3">
        <v>25</v>
      </c>
    </row>
    <row r="822" spans="1:4" s="9" customFormat="1" x14ac:dyDescent="0.2">
      <c r="A822" s="2" t="s">
        <v>1105</v>
      </c>
      <c r="B822" s="1" t="s">
        <v>1104</v>
      </c>
      <c r="C822" s="1" t="s">
        <v>33</v>
      </c>
      <c r="D822" s="3">
        <v>25</v>
      </c>
    </row>
    <row r="823" spans="1:4" s="9" customFormat="1" x14ac:dyDescent="0.2">
      <c r="A823" s="2" t="s">
        <v>1106</v>
      </c>
      <c r="B823" s="1" t="s">
        <v>1107</v>
      </c>
      <c r="C823" s="1" t="s">
        <v>33</v>
      </c>
      <c r="D823" s="3">
        <v>25</v>
      </c>
    </row>
    <row r="824" spans="1:4" s="9" customFormat="1" x14ac:dyDescent="0.2">
      <c r="A824" s="2" t="s">
        <v>1108</v>
      </c>
      <c r="B824" s="1" t="s">
        <v>1109</v>
      </c>
      <c r="C824" s="1" t="s">
        <v>119</v>
      </c>
      <c r="D824" s="3">
        <v>25</v>
      </c>
    </row>
    <row r="825" spans="1:4" s="9" customFormat="1" x14ac:dyDescent="0.2">
      <c r="A825" s="2" t="s">
        <v>1110</v>
      </c>
      <c r="B825" s="1" t="s">
        <v>1109</v>
      </c>
      <c r="C825" s="1" t="s">
        <v>287</v>
      </c>
      <c r="D825" s="3">
        <v>25</v>
      </c>
    </row>
    <row r="826" spans="1:4" s="9" customFormat="1" x14ac:dyDescent="0.2">
      <c r="A826" s="2" t="s">
        <v>1111</v>
      </c>
      <c r="B826" s="1" t="s">
        <v>1112</v>
      </c>
      <c r="C826" s="1" t="s">
        <v>66</v>
      </c>
      <c r="D826" s="3">
        <v>20</v>
      </c>
    </row>
    <row r="827" spans="1:4" s="9" customFormat="1" x14ac:dyDescent="0.2">
      <c r="A827" s="2" t="s">
        <v>1113</v>
      </c>
      <c r="B827" s="1" t="s">
        <v>1114</v>
      </c>
      <c r="C827" s="1" t="s">
        <v>988</v>
      </c>
      <c r="D827" s="3">
        <v>25</v>
      </c>
    </row>
    <row r="828" spans="1:4" s="9" customFormat="1" x14ac:dyDescent="0.2">
      <c r="A828" s="2" t="s">
        <v>1115</v>
      </c>
      <c r="B828" s="1" t="s">
        <v>1116</v>
      </c>
      <c r="C828" s="1" t="s">
        <v>287</v>
      </c>
      <c r="D828" s="10" t="s">
        <v>5270</v>
      </c>
    </row>
    <row r="829" spans="1:4" s="9" customFormat="1" x14ac:dyDescent="0.2">
      <c r="A829" s="2" t="s">
        <v>1117</v>
      </c>
      <c r="B829" s="1" t="s">
        <v>1118</v>
      </c>
      <c r="C829" s="1" t="s">
        <v>988</v>
      </c>
      <c r="D829" s="3">
        <v>25</v>
      </c>
    </row>
    <row r="830" spans="1:4" s="9" customFormat="1" x14ac:dyDescent="0.2">
      <c r="A830" s="2" t="s">
        <v>1119</v>
      </c>
      <c r="B830" s="1" t="s">
        <v>1120</v>
      </c>
      <c r="C830" s="1" t="s">
        <v>988</v>
      </c>
      <c r="D830" s="3">
        <v>25</v>
      </c>
    </row>
    <row r="831" spans="1:4" s="9" customFormat="1" x14ac:dyDescent="0.2">
      <c r="A831" s="2" t="s">
        <v>1121</v>
      </c>
      <c r="B831" s="1" t="s">
        <v>1122</v>
      </c>
      <c r="C831" s="1" t="s">
        <v>153</v>
      </c>
      <c r="D831" s="10" t="s">
        <v>5270</v>
      </c>
    </row>
    <row r="832" spans="1:4" s="9" customFormat="1" x14ac:dyDescent="0.2">
      <c r="A832" s="2" t="s">
        <v>1123</v>
      </c>
      <c r="B832" s="1" t="s">
        <v>1124</v>
      </c>
      <c r="C832" s="1" t="s">
        <v>988</v>
      </c>
      <c r="D832" s="3">
        <v>25</v>
      </c>
    </row>
    <row r="833" spans="1:4" s="9" customFormat="1" x14ac:dyDescent="0.2">
      <c r="A833" s="2" t="s">
        <v>1125</v>
      </c>
      <c r="B833" s="1" t="s">
        <v>1126</v>
      </c>
      <c r="C833" s="1" t="s">
        <v>287</v>
      </c>
      <c r="D833" s="3">
        <v>18</v>
      </c>
    </row>
    <row r="834" spans="1:4" s="9" customFormat="1" x14ac:dyDescent="0.2">
      <c r="A834" s="2" t="s">
        <v>1129</v>
      </c>
      <c r="B834" s="1" t="s">
        <v>1128</v>
      </c>
      <c r="C834" s="1" t="s">
        <v>153</v>
      </c>
      <c r="D834" s="3">
        <v>20</v>
      </c>
    </row>
    <row r="835" spans="1:4" s="9" customFormat="1" x14ac:dyDescent="0.2">
      <c r="A835" s="2" t="s">
        <v>1127</v>
      </c>
      <c r="B835" s="1" t="s">
        <v>1128</v>
      </c>
      <c r="C835" s="1" t="s">
        <v>86</v>
      </c>
      <c r="D835" s="10" t="s">
        <v>5270</v>
      </c>
    </row>
    <row r="836" spans="1:4" s="9" customFormat="1" x14ac:dyDescent="0.2">
      <c r="A836" s="2" t="s">
        <v>1130</v>
      </c>
      <c r="B836" s="1" t="s">
        <v>1131</v>
      </c>
      <c r="C836" s="1" t="s">
        <v>287</v>
      </c>
      <c r="D836" s="10" t="s">
        <v>5270</v>
      </c>
    </row>
    <row r="837" spans="1:4" s="9" customFormat="1" x14ac:dyDescent="0.2">
      <c r="A837" s="2" t="s">
        <v>1132</v>
      </c>
      <c r="B837" s="1" t="s">
        <v>1133</v>
      </c>
      <c r="C837" s="1" t="s">
        <v>1087</v>
      </c>
      <c r="D837" s="10" t="s">
        <v>5270</v>
      </c>
    </row>
    <row r="838" spans="1:4" s="9" customFormat="1" x14ac:dyDescent="0.2">
      <c r="A838" s="2" t="s">
        <v>1134</v>
      </c>
      <c r="B838" s="1" t="s">
        <v>1133</v>
      </c>
      <c r="C838" s="1" t="s">
        <v>153</v>
      </c>
      <c r="D838" s="3">
        <v>20</v>
      </c>
    </row>
    <row r="839" spans="1:4" s="9" customFormat="1" x14ac:dyDescent="0.2">
      <c r="A839" s="2" t="s">
        <v>1135</v>
      </c>
      <c r="B839" s="1" t="s">
        <v>1136</v>
      </c>
      <c r="C839" s="1" t="s">
        <v>287</v>
      </c>
      <c r="D839" s="3">
        <v>18</v>
      </c>
    </row>
    <row r="840" spans="1:4" s="9" customFormat="1" x14ac:dyDescent="0.2">
      <c r="A840" s="2" t="s">
        <v>1137</v>
      </c>
      <c r="B840" s="1" t="s">
        <v>1138</v>
      </c>
      <c r="C840" s="1" t="s">
        <v>153</v>
      </c>
      <c r="D840" s="3">
        <v>25</v>
      </c>
    </row>
    <row r="841" spans="1:4" s="9" customFormat="1" x14ac:dyDescent="0.2">
      <c r="A841" s="2" t="s">
        <v>1141</v>
      </c>
      <c r="B841" s="1" t="s">
        <v>1140</v>
      </c>
      <c r="C841" s="1" t="s">
        <v>1022</v>
      </c>
      <c r="D841" s="10" t="s">
        <v>5270</v>
      </c>
    </row>
    <row r="842" spans="1:4" s="9" customFormat="1" x14ac:dyDescent="0.2">
      <c r="A842" s="2" t="s">
        <v>1139</v>
      </c>
      <c r="B842" s="1" t="s">
        <v>1140</v>
      </c>
      <c r="C842" s="1" t="s">
        <v>86</v>
      </c>
      <c r="D842" s="10" t="s">
        <v>5270</v>
      </c>
    </row>
    <row r="843" spans="1:4" s="9" customFormat="1" x14ac:dyDescent="0.2">
      <c r="A843" s="2" t="s">
        <v>1142</v>
      </c>
      <c r="B843" s="1" t="s">
        <v>1143</v>
      </c>
      <c r="C843" s="1" t="s">
        <v>287</v>
      </c>
      <c r="D843" s="3">
        <v>25</v>
      </c>
    </row>
    <row r="844" spans="1:4" s="9" customFormat="1" x14ac:dyDescent="0.2">
      <c r="A844" s="2" t="s">
        <v>1144</v>
      </c>
      <c r="B844" s="1" t="s">
        <v>1145</v>
      </c>
      <c r="C844" s="1" t="s">
        <v>66</v>
      </c>
      <c r="D844" s="10" t="s">
        <v>5270</v>
      </c>
    </row>
    <row r="845" spans="1:4" s="9" customFormat="1" x14ac:dyDescent="0.2">
      <c r="A845" s="2" t="s">
        <v>1146</v>
      </c>
      <c r="B845" s="1" t="s">
        <v>1147</v>
      </c>
      <c r="C845" s="1" t="s">
        <v>287</v>
      </c>
      <c r="D845" s="10" t="s">
        <v>5270</v>
      </c>
    </row>
    <row r="846" spans="1:4" s="9" customFormat="1" x14ac:dyDescent="0.2">
      <c r="A846" s="2" t="s">
        <v>1148</v>
      </c>
      <c r="B846" s="1" t="s">
        <v>1149</v>
      </c>
      <c r="C846" s="1" t="s">
        <v>153</v>
      </c>
      <c r="D846" s="3">
        <v>25</v>
      </c>
    </row>
    <row r="847" spans="1:4" s="9" customFormat="1" x14ac:dyDescent="0.2">
      <c r="A847" s="2" t="s">
        <v>1150</v>
      </c>
      <c r="B847" s="1" t="s">
        <v>1151</v>
      </c>
      <c r="C847" s="1" t="s">
        <v>1087</v>
      </c>
      <c r="D847" s="3">
        <v>25</v>
      </c>
    </row>
    <row r="848" spans="1:4" s="9" customFormat="1" x14ac:dyDescent="0.2">
      <c r="A848" s="2" t="s">
        <v>1154</v>
      </c>
      <c r="B848" s="1" t="s">
        <v>1153</v>
      </c>
      <c r="C848" s="1" t="s">
        <v>153</v>
      </c>
      <c r="D848" s="3">
        <v>25</v>
      </c>
    </row>
    <row r="849" spans="1:4" s="9" customFormat="1" x14ac:dyDescent="0.2">
      <c r="A849" s="2" t="s">
        <v>1152</v>
      </c>
      <c r="B849" s="1" t="s">
        <v>1153</v>
      </c>
      <c r="C849" s="1" t="s">
        <v>287</v>
      </c>
      <c r="D849" s="3">
        <v>25</v>
      </c>
    </row>
    <row r="850" spans="1:4" s="9" customFormat="1" x14ac:dyDescent="0.2">
      <c r="A850" s="2" t="s">
        <v>1155</v>
      </c>
      <c r="B850" s="1" t="s">
        <v>1156</v>
      </c>
      <c r="C850" s="1" t="s">
        <v>153</v>
      </c>
      <c r="D850" s="3">
        <v>25</v>
      </c>
    </row>
    <row r="851" spans="1:4" s="9" customFormat="1" x14ac:dyDescent="0.2">
      <c r="A851" s="2" t="s">
        <v>1157</v>
      </c>
      <c r="B851" s="1" t="s">
        <v>1158</v>
      </c>
      <c r="C851" s="1" t="s">
        <v>66</v>
      </c>
      <c r="D851" s="3">
        <v>25</v>
      </c>
    </row>
    <row r="852" spans="1:4" s="9" customFormat="1" x14ac:dyDescent="0.2">
      <c r="A852" s="2" t="s">
        <v>1159</v>
      </c>
      <c r="B852" s="1" t="s">
        <v>1160</v>
      </c>
      <c r="C852" s="1" t="s">
        <v>25</v>
      </c>
      <c r="D852" s="3">
        <v>15</v>
      </c>
    </row>
    <row r="853" spans="1:4" s="9" customFormat="1" x14ac:dyDescent="0.2">
      <c r="A853" s="2" t="s">
        <v>1161</v>
      </c>
      <c r="B853" s="1" t="s">
        <v>1162</v>
      </c>
      <c r="C853" s="1" t="s">
        <v>436</v>
      </c>
      <c r="D853" s="3">
        <v>15</v>
      </c>
    </row>
    <row r="854" spans="1:4" s="9" customFormat="1" x14ac:dyDescent="0.2">
      <c r="A854" s="2" t="s">
        <v>1163</v>
      </c>
      <c r="B854" s="1" t="s">
        <v>1164</v>
      </c>
      <c r="C854" s="1" t="s">
        <v>54</v>
      </c>
      <c r="D854" s="3">
        <v>16</v>
      </c>
    </row>
    <row r="855" spans="1:4" s="9" customFormat="1" x14ac:dyDescent="0.2">
      <c r="A855" s="2" t="s">
        <v>1165</v>
      </c>
      <c r="B855" s="1" t="s">
        <v>1166</v>
      </c>
      <c r="C855" s="1" t="s">
        <v>287</v>
      </c>
      <c r="D855" s="10" t="s">
        <v>5270</v>
      </c>
    </row>
    <row r="856" spans="1:4" s="9" customFormat="1" x14ac:dyDescent="0.2">
      <c r="A856" s="2" t="s">
        <v>1167</v>
      </c>
      <c r="B856" s="1" t="s">
        <v>1168</v>
      </c>
      <c r="C856" s="1" t="s">
        <v>287</v>
      </c>
      <c r="D856" s="10" t="s">
        <v>5270</v>
      </c>
    </row>
    <row r="857" spans="1:4" s="9" customFormat="1" x14ac:dyDescent="0.2">
      <c r="A857" s="2" t="s">
        <v>1169</v>
      </c>
      <c r="B857" s="1" t="s">
        <v>1170</v>
      </c>
      <c r="C857" s="1" t="s">
        <v>16</v>
      </c>
      <c r="D857" s="3">
        <v>25</v>
      </c>
    </row>
    <row r="858" spans="1:4" s="9" customFormat="1" x14ac:dyDescent="0.2">
      <c r="A858" s="2" t="s">
        <v>1171</v>
      </c>
      <c r="B858" s="1" t="s">
        <v>1172</v>
      </c>
      <c r="C858" s="1" t="s">
        <v>287</v>
      </c>
      <c r="D858" s="3">
        <v>25</v>
      </c>
    </row>
    <row r="859" spans="1:4" s="9" customFormat="1" x14ac:dyDescent="0.2">
      <c r="A859" s="2" t="s">
        <v>1173</v>
      </c>
      <c r="B859" s="1" t="s">
        <v>1174</v>
      </c>
      <c r="C859" s="1" t="s">
        <v>66</v>
      </c>
      <c r="D859" s="3">
        <v>25</v>
      </c>
    </row>
    <row r="860" spans="1:4" s="9" customFormat="1" x14ac:dyDescent="0.2">
      <c r="A860" s="2" t="s">
        <v>1177</v>
      </c>
      <c r="B860" s="1" t="s">
        <v>1176</v>
      </c>
      <c r="C860" s="1" t="s">
        <v>153</v>
      </c>
      <c r="D860" s="3">
        <v>20</v>
      </c>
    </row>
    <row r="861" spans="1:4" s="9" customFormat="1" x14ac:dyDescent="0.2">
      <c r="A861" s="2" t="s">
        <v>1175</v>
      </c>
      <c r="B861" s="1" t="s">
        <v>1176</v>
      </c>
      <c r="C861" s="1" t="s">
        <v>287</v>
      </c>
      <c r="D861" s="3">
        <v>18</v>
      </c>
    </row>
    <row r="862" spans="1:4" s="9" customFormat="1" x14ac:dyDescent="0.2">
      <c r="A862" s="2" t="s">
        <v>1178</v>
      </c>
      <c r="B862" s="1" t="s">
        <v>1179</v>
      </c>
      <c r="C862" s="1" t="s">
        <v>66</v>
      </c>
      <c r="D862" s="3">
        <v>20</v>
      </c>
    </row>
    <row r="863" spans="1:4" s="9" customFormat="1" x14ac:dyDescent="0.2">
      <c r="A863" s="2" t="s">
        <v>1180</v>
      </c>
      <c r="B863" s="1" t="s">
        <v>1181</v>
      </c>
      <c r="C863" s="1" t="s">
        <v>86</v>
      </c>
      <c r="D863" s="3">
        <v>18</v>
      </c>
    </row>
    <row r="864" spans="1:4" s="9" customFormat="1" x14ac:dyDescent="0.2">
      <c r="A864" s="2" t="s">
        <v>1183</v>
      </c>
      <c r="B864" s="1" t="s">
        <v>1181</v>
      </c>
      <c r="C864" s="1" t="s">
        <v>153</v>
      </c>
      <c r="D864" s="3">
        <v>20</v>
      </c>
    </row>
    <row r="865" spans="1:4" s="9" customFormat="1" x14ac:dyDescent="0.2">
      <c r="A865" s="2" t="s">
        <v>1182</v>
      </c>
      <c r="B865" s="1" t="s">
        <v>1181</v>
      </c>
      <c r="C865" s="1" t="s">
        <v>287</v>
      </c>
      <c r="D865" s="3">
        <v>18</v>
      </c>
    </row>
    <row r="866" spans="1:4" s="9" customFormat="1" x14ac:dyDescent="0.2">
      <c r="A866" s="2" t="s">
        <v>1184</v>
      </c>
      <c r="B866" s="1" t="s">
        <v>1185</v>
      </c>
      <c r="C866" s="1" t="s">
        <v>153</v>
      </c>
      <c r="D866" s="3">
        <v>25</v>
      </c>
    </row>
    <row r="867" spans="1:4" s="9" customFormat="1" x14ac:dyDescent="0.2">
      <c r="A867" s="2" t="s">
        <v>1186</v>
      </c>
      <c r="B867" s="1" t="s">
        <v>1187</v>
      </c>
      <c r="C867" s="1" t="s">
        <v>153</v>
      </c>
      <c r="D867" s="3">
        <v>25</v>
      </c>
    </row>
    <row r="868" spans="1:4" s="9" customFormat="1" x14ac:dyDescent="0.2">
      <c r="A868" s="2" t="s">
        <v>1188</v>
      </c>
      <c r="B868" s="1" t="s">
        <v>1189</v>
      </c>
      <c r="C868" s="1" t="s">
        <v>988</v>
      </c>
      <c r="D868" s="3">
        <v>25</v>
      </c>
    </row>
    <row r="869" spans="1:4" s="9" customFormat="1" x14ac:dyDescent="0.2">
      <c r="A869" s="2" t="s">
        <v>1190</v>
      </c>
      <c r="B869" s="1" t="s">
        <v>1191</v>
      </c>
      <c r="C869" s="1" t="s">
        <v>66</v>
      </c>
      <c r="D869" s="3">
        <v>25</v>
      </c>
    </row>
    <row r="870" spans="1:4" s="9" customFormat="1" x14ac:dyDescent="0.2">
      <c r="A870" s="2" t="s">
        <v>1192</v>
      </c>
      <c r="B870" s="1" t="s">
        <v>1193</v>
      </c>
      <c r="C870" s="1" t="s">
        <v>153</v>
      </c>
      <c r="D870" s="10" t="s">
        <v>5270</v>
      </c>
    </row>
    <row r="871" spans="1:4" s="9" customFormat="1" x14ac:dyDescent="0.2">
      <c r="A871" s="2" t="s">
        <v>1194</v>
      </c>
      <c r="B871" s="1" t="s">
        <v>1195</v>
      </c>
      <c r="C871" s="1" t="s">
        <v>1022</v>
      </c>
      <c r="D871" s="3">
        <v>25</v>
      </c>
    </row>
    <row r="872" spans="1:4" s="9" customFormat="1" x14ac:dyDescent="0.2">
      <c r="A872" s="2" t="s">
        <v>1196</v>
      </c>
      <c r="B872" s="1" t="s">
        <v>1197</v>
      </c>
      <c r="C872" s="1" t="s">
        <v>287</v>
      </c>
      <c r="D872" s="3">
        <v>25</v>
      </c>
    </row>
    <row r="873" spans="1:4" s="9" customFormat="1" x14ac:dyDescent="0.2">
      <c r="A873" s="2" t="s">
        <v>1198</v>
      </c>
      <c r="B873" s="1" t="s">
        <v>1199</v>
      </c>
      <c r="C873" s="1" t="s">
        <v>1022</v>
      </c>
      <c r="D873" s="3">
        <v>25</v>
      </c>
    </row>
    <row r="874" spans="1:4" s="9" customFormat="1" x14ac:dyDescent="0.2">
      <c r="A874" s="2" t="s">
        <v>1200</v>
      </c>
      <c r="B874" s="1" t="s">
        <v>1201</v>
      </c>
      <c r="C874" s="1" t="s">
        <v>153</v>
      </c>
      <c r="D874" s="3">
        <v>25</v>
      </c>
    </row>
    <row r="875" spans="1:4" s="9" customFormat="1" x14ac:dyDescent="0.2">
      <c r="A875" s="2" t="s">
        <v>1202</v>
      </c>
      <c r="B875" s="1" t="s">
        <v>1203</v>
      </c>
      <c r="C875" s="1" t="s">
        <v>287</v>
      </c>
      <c r="D875" s="10" t="s">
        <v>5270</v>
      </c>
    </row>
    <row r="876" spans="1:4" s="9" customFormat="1" x14ac:dyDescent="0.2">
      <c r="A876" s="2" t="s">
        <v>1204</v>
      </c>
      <c r="B876" s="1" t="s">
        <v>1205</v>
      </c>
      <c r="C876" s="1" t="s">
        <v>436</v>
      </c>
      <c r="D876" s="3">
        <v>25</v>
      </c>
    </row>
    <row r="877" spans="1:4" s="9" customFormat="1" x14ac:dyDescent="0.2">
      <c r="A877" s="2" t="s">
        <v>1206</v>
      </c>
      <c r="B877" s="1" t="s">
        <v>1207</v>
      </c>
      <c r="C877" s="1" t="s">
        <v>287</v>
      </c>
      <c r="D877" s="3">
        <v>25</v>
      </c>
    </row>
    <row r="878" spans="1:4" s="9" customFormat="1" x14ac:dyDescent="0.2">
      <c r="A878" s="2" t="s">
        <v>1208</v>
      </c>
      <c r="B878" s="1" t="s">
        <v>1209</v>
      </c>
      <c r="C878" s="1" t="s">
        <v>287</v>
      </c>
      <c r="D878" s="3">
        <v>25</v>
      </c>
    </row>
    <row r="879" spans="1:4" s="9" customFormat="1" x14ac:dyDescent="0.2">
      <c r="A879" s="2" t="s">
        <v>1210</v>
      </c>
      <c r="B879" s="1" t="s">
        <v>1211</v>
      </c>
      <c r="C879" s="1" t="s">
        <v>287</v>
      </c>
      <c r="D879" s="3">
        <v>25</v>
      </c>
    </row>
    <row r="880" spans="1:4" s="9" customFormat="1" x14ac:dyDescent="0.2">
      <c r="A880" s="2" t="s">
        <v>1214</v>
      </c>
      <c r="B880" s="1" t="s">
        <v>1213</v>
      </c>
      <c r="C880" s="1" t="s">
        <v>287</v>
      </c>
      <c r="D880" s="3">
        <v>25</v>
      </c>
    </row>
    <row r="881" spans="1:4" s="9" customFormat="1" x14ac:dyDescent="0.2">
      <c r="A881" s="2" t="s">
        <v>1212</v>
      </c>
      <c r="B881" s="1" t="s">
        <v>1213</v>
      </c>
      <c r="C881" s="1" t="s">
        <v>1022</v>
      </c>
      <c r="D881" s="3">
        <v>25</v>
      </c>
    </row>
    <row r="882" spans="1:4" s="9" customFormat="1" x14ac:dyDescent="0.2">
      <c r="A882" s="2" t="s">
        <v>1215</v>
      </c>
      <c r="B882" s="1" t="s">
        <v>1216</v>
      </c>
      <c r="C882" s="1" t="s">
        <v>33</v>
      </c>
      <c r="D882" s="3">
        <v>25</v>
      </c>
    </row>
    <row r="883" spans="1:4" s="9" customFormat="1" x14ac:dyDescent="0.2">
      <c r="A883" s="2" t="s">
        <v>1217</v>
      </c>
      <c r="B883" s="1" t="s">
        <v>1216</v>
      </c>
      <c r="C883" s="1" t="s">
        <v>287</v>
      </c>
      <c r="D883" s="3">
        <v>25</v>
      </c>
    </row>
    <row r="884" spans="1:4" s="9" customFormat="1" x14ac:dyDescent="0.2">
      <c r="A884" s="2" t="s">
        <v>1218</v>
      </c>
      <c r="B884" s="1" t="s">
        <v>1219</v>
      </c>
      <c r="C884" s="1" t="s">
        <v>287</v>
      </c>
      <c r="D884" s="3">
        <v>25</v>
      </c>
    </row>
    <row r="885" spans="1:4" s="9" customFormat="1" x14ac:dyDescent="0.2">
      <c r="A885" s="2" t="s">
        <v>1220</v>
      </c>
      <c r="B885" s="1" t="s">
        <v>1221</v>
      </c>
      <c r="C885" s="1" t="s">
        <v>66</v>
      </c>
      <c r="D885" s="3">
        <v>25</v>
      </c>
    </row>
    <row r="886" spans="1:4" s="9" customFormat="1" x14ac:dyDescent="0.2">
      <c r="A886" s="2" t="s">
        <v>1222</v>
      </c>
      <c r="B886" s="1" t="s">
        <v>1223</v>
      </c>
      <c r="C886" s="1" t="s">
        <v>86</v>
      </c>
      <c r="D886" s="3">
        <v>25</v>
      </c>
    </row>
    <row r="887" spans="1:4" s="9" customFormat="1" x14ac:dyDescent="0.2">
      <c r="A887" s="2" t="s">
        <v>1224</v>
      </c>
      <c r="B887" s="1" t="s">
        <v>1225</v>
      </c>
      <c r="C887" s="1" t="s">
        <v>287</v>
      </c>
      <c r="D887" s="3">
        <v>25</v>
      </c>
    </row>
    <row r="888" spans="1:4" s="9" customFormat="1" x14ac:dyDescent="0.2">
      <c r="A888" s="2" t="s">
        <v>1226</v>
      </c>
      <c r="B888" s="1" t="s">
        <v>1227</v>
      </c>
      <c r="C888" s="1" t="s">
        <v>39</v>
      </c>
      <c r="D888" s="3">
        <v>25</v>
      </c>
    </row>
    <row r="889" spans="1:4" s="9" customFormat="1" x14ac:dyDescent="0.2">
      <c r="A889" s="2" t="s">
        <v>1228</v>
      </c>
      <c r="B889" s="1" t="s">
        <v>1229</v>
      </c>
      <c r="C889" s="1" t="s">
        <v>287</v>
      </c>
      <c r="D889" s="3">
        <v>25</v>
      </c>
    </row>
    <row r="890" spans="1:4" s="9" customFormat="1" x14ac:dyDescent="0.2">
      <c r="A890" s="2" t="s">
        <v>1230</v>
      </c>
      <c r="B890" s="1" t="s">
        <v>1231</v>
      </c>
      <c r="C890" s="1" t="s">
        <v>325</v>
      </c>
      <c r="D890" s="10" t="s">
        <v>5270</v>
      </c>
    </row>
    <row r="891" spans="1:4" s="9" customFormat="1" x14ac:dyDescent="0.2">
      <c r="A891" s="2" t="s">
        <v>1232</v>
      </c>
      <c r="B891" s="1" t="s">
        <v>1233</v>
      </c>
      <c r="C891" s="1" t="s">
        <v>287</v>
      </c>
      <c r="D891" s="3">
        <v>25</v>
      </c>
    </row>
    <row r="892" spans="1:4" s="9" customFormat="1" x14ac:dyDescent="0.2">
      <c r="A892" s="2" t="s">
        <v>1234</v>
      </c>
      <c r="B892" s="1" t="s">
        <v>1235</v>
      </c>
      <c r="C892" s="1" t="s">
        <v>287</v>
      </c>
      <c r="D892" s="3">
        <v>25</v>
      </c>
    </row>
    <row r="893" spans="1:4" s="9" customFormat="1" x14ac:dyDescent="0.2">
      <c r="A893" s="2" t="s">
        <v>1236</v>
      </c>
      <c r="B893" s="1" t="s">
        <v>1237</v>
      </c>
      <c r="C893" s="1" t="s">
        <v>1022</v>
      </c>
      <c r="D893" s="3">
        <v>25</v>
      </c>
    </row>
    <row r="894" spans="1:4" s="9" customFormat="1" x14ac:dyDescent="0.2">
      <c r="A894" s="2" t="s">
        <v>1238</v>
      </c>
      <c r="B894" s="1" t="s">
        <v>1239</v>
      </c>
      <c r="C894" s="1" t="s">
        <v>86</v>
      </c>
      <c r="D894" s="3">
        <v>18</v>
      </c>
    </row>
    <row r="895" spans="1:4" s="9" customFormat="1" x14ac:dyDescent="0.2">
      <c r="A895" s="2" t="s">
        <v>1240</v>
      </c>
      <c r="B895" s="1" t="s">
        <v>1241</v>
      </c>
      <c r="C895" s="1" t="s">
        <v>287</v>
      </c>
      <c r="D895" s="3">
        <v>25</v>
      </c>
    </row>
    <row r="896" spans="1:4" s="9" customFormat="1" x14ac:dyDescent="0.2">
      <c r="A896" s="2" t="s">
        <v>1242</v>
      </c>
      <c r="B896" s="1" t="s">
        <v>1243</v>
      </c>
      <c r="C896" s="1" t="s">
        <v>287</v>
      </c>
      <c r="D896" s="3">
        <v>25</v>
      </c>
    </row>
    <row r="897" spans="1:4" s="9" customFormat="1" x14ac:dyDescent="0.2">
      <c r="A897" s="2" t="s">
        <v>1246</v>
      </c>
      <c r="B897" s="1" t="s">
        <v>1245</v>
      </c>
      <c r="C897" s="1" t="s">
        <v>287</v>
      </c>
      <c r="D897" s="3">
        <v>18</v>
      </c>
    </row>
    <row r="898" spans="1:4" s="9" customFormat="1" x14ac:dyDescent="0.2">
      <c r="A898" s="2" t="s">
        <v>1244</v>
      </c>
      <c r="B898" s="1" t="s">
        <v>1245</v>
      </c>
      <c r="C898" s="1" t="s">
        <v>436</v>
      </c>
      <c r="D898" s="10" t="s">
        <v>5270</v>
      </c>
    </row>
    <row r="899" spans="1:4" s="9" customFormat="1" x14ac:dyDescent="0.2">
      <c r="A899" s="2" t="s">
        <v>1247</v>
      </c>
      <c r="B899" s="1" t="s">
        <v>1248</v>
      </c>
      <c r="C899" s="1" t="s">
        <v>1022</v>
      </c>
      <c r="D899" s="3">
        <v>25</v>
      </c>
    </row>
    <row r="900" spans="1:4" s="9" customFormat="1" x14ac:dyDescent="0.2">
      <c r="A900" s="2" t="s">
        <v>1249</v>
      </c>
      <c r="B900" s="1" t="s">
        <v>1248</v>
      </c>
      <c r="C900" s="1" t="s">
        <v>66</v>
      </c>
      <c r="D900" s="3">
        <v>25</v>
      </c>
    </row>
    <row r="901" spans="1:4" s="9" customFormat="1" x14ac:dyDescent="0.2">
      <c r="A901" s="2" t="s">
        <v>1250</v>
      </c>
      <c r="B901" s="1" t="s">
        <v>1251</v>
      </c>
      <c r="C901" s="1" t="s">
        <v>86</v>
      </c>
      <c r="D901" s="3">
        <v>18</v>
      </c>
    </row>
    <row r="902" spans="1:4" s="9" customFormat="1" x14ac:dyDescent="0.2">
      <c r="A902" s="2" t="s">
        <v>1252</v>
      </c>
      <c r="B902" s="1" t="s">
        <v>1251</v>
      </c>
      <c r="C902" s="1" t="s">
        <v>153</v>
      </c>
      <c r="D902" s="10" t="s">
        <v>5270</v>
      </c>
    </row>
    <row r="903" spans="1:4" s="9" customFormat="1" x14ac:dyDescent="0.2">
      <c r="A903" s="2" t="s">
        <v>1253</v>
      </c>
      <c r="B903" s="1" t="s">
        <v>1254</v>
      </c>
      <c r="C903" s="1" t="s">
        <v>287</v>
      </c>
      <c r="D903" s="3">
        <v>18</v>
      </c>
    </row>
    <row r="904" spans="1:4" s="9" customFormat="1" x14ac:dyDescent="0.2">
      <c r="A904" s="2" t="s">
        <v>1255</v>
      </c>
      <c r="B904" s="1" t="s">
        <v>1256</v>
      </c>
      <c r="C904" s="1" t="s">
        <v>287</v>
      </c>
      <c r="D904" s="3">
        <v>25</v>
      </c>
    </row>
    <row r="905" spans="1:4" s="9" customFormat="1" x14ac:dyDescent="0.2">
      <c r="A905" s="2" t="s">
        <v>1257</v>
      </c>
      <c r="B905" s="1" t="s">
        <v>1258</v>
      </c>
      <c r="C905" s="1" t="s">
        <v>39</v>
      </c>
      <c r="D905" s="3">
        <v>25</v>
      </c>
    </row>
    <row r="906" spans="1:4" s="9" customFormat="1" x14ac:dyDescent="0.2">
      <c r="A906" s="2" t="s">
        <v>1259</v>
      </c>
      <c r="B906" s="1" t="s">
        <v>1260</v>
      </c>
      <c r="C906" s="1" t="s">
        <v>66</v>
      </c>
      <c r="D906" s="10" t="s">
        <v>5270</v>
      </c>
    </row>
    <row r="907" spans="1:4" s="9" customFormat="1" x14ac:dyDescent="0.2">
      <c r="A907" s="2" t="s">
        <v>1261</v>
      </c>
      <c r="B907" s="1" t="s">
        <v>1262</v>
      </c>
      <c r="C907" s="1" t="s">
        <v>1087</v>
      </c>
      <c r="D907" s="3">
        <v>18</v>
      </c>
    </row>
    <row r="908" spans="1:4" s="9" customFormat="1" x14ac:dyDescent="0.2">
      <c r="A908" s="2" t="s">
        <v>1263</v>
      </c>
      <c r="B908" s="1" t="s">
        <v>1264</v>
      </c>
      <c r="C908" s="1" t="s">
        <v>287</v>
      </c>
      <c r="D908" s="10" t="s">
        <v>5270</v>
      </c>
    </row>
    <row r="909" spans="1:4" s="9" customFormat="1" x14ac:dyDescent="0.2">
      <c r="A909" s="2" t="s">
        <v>1265</v>
      </c>
      <c r="B909" s="1" t="s">
        <v>1266</v>
      </c>
      <c r="C909" s="1" t="s">
        <v>22</v>
      </c>
      <c r="D909" s="3">
        <v>25</v>
      </c>
    </row>
    <row r="910" spans="1:4" s="9" customFormat="1" x14ac:dyDescent="0.2">
      <c r="A910" s="2" t="s">
        <v>1267</v>
      </c>
      <c r="B910" s="1" t="s">
        <v>1268</v>
      </c>
      <c r="C910" s="1" t="s">
        <v>54</v>
      </c>
      <c r="D910" s="3">
        <v>25</v>
      </c>
    </row>
    <row r="911" spans="1:4" s="9" customFormat="1" x14ac:dyDescent="0.2">
      <c r="A911" s="2" t="s">
        <v>1269</v>
      </c>
      <c r="B911" s="1" t="s">
        <v>1270</v>
      </c>
      <c r="C911" s="1" t="s">
        <v>153</v>
      </c>
      <c r="D911" s="3">
        <v>25</v>
      </c>
    </row>
    <row r="912" spans="1:4" s="9" customFormat="1" x14ac:dyDescent="0.2">
      <c r="A912" s="2" t="s">
        <v>1271</v>
      </c>
      <c r="B912" s="1" t="s">
        <v>1272</v>
      </c>
      <c r="C912" s="1" t="s">
        <v>295</v>
      </c>
      <c r="D912" s="10" t="s">
        <v>5270</v>
      </c>
    </row>
    <row r="913" spans="1:4" s="9" customFormat="1" x14ac:dyDescent="0.2">
      <c r="A913" s="2" t="s">
        <v>1273</v>
      </c>
      <c r="B913" s="1" t="s">
        <v>1274</v>
      </c>
      <c r="C913" s="1" t="s">
        <v>86</v>
      </c>
      <c r="D913" s="3">
        <v>25</v>
      </c>
    </row>
    <row r="914" spans="1:4" s="9" customFormat="1" x14ac:dyDescent="0.2">
      <c r="A914" s="2" t="s">
        <v>1275</v>
      </c>
      <c r="B914" s="1" t="s">
        <v>1274</v>
      </c>
      <c r="C914" s="1" t="s">
        <v>33</v>
      </c>
      <c r="D914" s="10" t="s">
        <v>5270</v>
      </c>
    </row>
    <row r="915" spans="1:4" s="9" customFormat="1" x14ac:dyDescent="0.2">
      <c r="A915" s="2" t="s">
        <v>1276</v>
      </c>
      <c r="B915" s="1" t="s">
        <v>1274</v>
      </c>
      <c r="C915" s="1" t="s">
        <v>153</v>
      </c>
      <c r="D915" s="10" t="s">
        <v>5270</v>
      </c>
    </row>
    <row r="916" spans="1:4" s="9" customFormat="1" x14ac:dyDescent="0.2">
      <c r="A916" s="2" t="s">
        <v>1279</v>
      </c>
      <c r="B916" s="1" t="s">
        <v>1278</v>
      </c>
      <c r="C916" s="1" t="s">
        <v>25</v>
      </c>
      <c r="D916" s="3">
        <v>25</v>
      </c>
    </row>
    <row r="917" spans="1:4" s="9" customFormat="1" x14ac:dyDescent="0.2">
      <c r="A917" s="2" t="s">
        <v>1277</v>
      </c>
      <c r="B917" s="1" t="s">
        <v>1278</v>
      </c>
      <c r="C917" s="1" t="s">
        <v>86</v>
      </c>
      <c r="D917" s="3">
        <v>25</v>
      </c>
    </row>
    <row r="918" spans="1:4" s="9" customFormat="1" x14ac:dyDescent="0.2">
      <c r="A918" s="2" t="s">
        <v>1280</v>
      </c>
      <c r="B918" s="1" t="s">
        <v>1281</v>
      </c>
      <c r="C918" s="1" t="s">
        <v>153</v>
      </c>
      <c r="D918" s="3">
        <v>25</v>
      </c>
    </row>
    <row r="919" spans="1:4" s="9" customFormat="1" x14ac:dyDescent="0.2">
      <c r="A919" s="2" t="s">
        <v>1282</v>
      </c>
      <c r="B919" s="1" t="s">
        <v>1283</v>
      </c>
      <c r="C919" s="1" t="s">
        <v>295</v>
      </c>
      <c r="D919" s="3">
        <v>25</v>
      </c>
    </row>
    <row r="920" spans="1:4" s="9" customFormat="1" x14ac:dyDescent="0.2">
      <c r="A920" s="2" t="s">
        <v>1284</v>
      </c>
      <c r="B920" s="1" t="s">
        <v>1285</v>
      </c>
      <c r="C920" s="1" t="s">
        <v>153</v>
      </c>
      <c r="D920" s="3">
        <v>25</v>
      </c>
    </row>
    <row r="921" spans="1:4" s="9" customFormat="1" x14ac:dyDescent="0.2">
      <c r="A921" s="2" t="s">
        <v>1286</v>
      </c>
      <c r="B921" s="1" t="s">
        <v>1287</v>
      </c>
      <c r="C921" s="1" t="s">
        <v>153</v>
      </c>
      <c r="D921" s="10" t="s">
        <v>5270</v>
      </c>
    </row>
    <row r="922" spans="1:4" s="9" customFormat="1" x14ac:dyDescent="0.2">
      <c r="A922" s="2" t="s">
        <v>1288</v>
      </c>
      <c r="B922" s="1" t="s">
        <v>1289</v>
      </c>
      <c r="C922" s="1" t="s">
        <v>153</v>
      </c>
      <c r="D922" s="3">
        <v>25</v>
      </c>
    </row>
    <row r="923" spans="1:4" s="9" customFormat="1" x14ac:dyDescent="0.2">
      <c r="A923" s="2" t="s">
        <v>1290</v>
      </c>
      <c r="B923" s="1" t="s">
        <v>1291</v>
      </c>
      <c r="C923" s="1" t="s">
        <v>153</v>
      </c>
      <c r="D923" s="3">
        <v>25</v>
      </c>
    </row>
    <row r="924" spans="1:4" s="9" customFormat="1" x14ac:dyDescent="0.2">
      <c r="A924" s="2" t="s">
        <v>1294</v>
      </c>
      <c r="B924" s="1" t="s">
        <v>1293</v>
      </c>
      <c r="C924" s="1" t="s">
        <v>30</v>
      </c>
      <c r="D924" s="3">
        <v>25</v>
      </c>
    </row>
    <row r="925" spans="1:4" s="9" customFormat="1" x14ac:dyDescent="0.2">
      <c r="A925" s="2" t="s">
        <v>1292</v>
      </c>
      <c r="B925" s="1" t="s">
        <v>1293</v>
      </c>
      <c r="C925" s="1" t="s">
        <v>86</v>
      </c>
      <c r="D925" s="10" t="s">
        <v>5270</v>
      </c>
    </row>
    <row r="926" spans="1:4" s="9" customFormat="1" x14ac:dyDescent="0.2">
      <c r="A926" s="2" t="s">
        <v>1295</v>
      </c>
      <c r="B926" s="1" t="s">
        <v>1293</v>
      </c>
      <c r="C926" s="1" t="s">
        <v>153</v>
      </c>
      <c r="D926" s="3">
        <v>25</v>
      </c>
    </row>
    <row r="927" spans="1:4" s="9" customFormat="1" x14ac:dyDescent="0.2">
      <c r="A927" s="2" t="s">
        <v>1296</v>
      </c>
      <c r="B927" s="1" t="s">
        <v>1297</v>
      </c>
      <c r="C927" s="1" t="s">
        <v>16</v>
      </c>
      <c r="D927" s="3">
        <v>25</v>
      </c>
    </row>
    <row r="928" spans="1:4" s="9" customFormat="1" x14ac:dyDescent="0.2">
      <c r="A928" s="2" t="s">
        <v>1298</v>
      </c>
      <c r="B928" s="1" t="s">
        <v>1297</v>
      </c>
      <c r="C928" s="1" t="s">
        <v>153</v>
      </c>
      <c r="D928" s="3">
        <v>25</v>
      </c>
    </row>
    <row r="929" spans="1:4" s="9" customFormat="1" x14ac:dyDescent="0.2">
      <c r="A929" s="2" t="s">
        <v>1299</v>
      </c>
      <c r="B929" s="1" t="s">
        <v>1300</v>
      </c>
      <c r="C929" s="1" t="s">
        <v>39</v>
      </c>
      <c r="D929" s="3">
        <v>25</v>
      </c>
    </row>
    <row r="930" spans="1:4" s="9" customFormat="1" x14ac:dyDescent="0.2">
      <c r="A930" s="2" t="s">
        <v>1301</v>
      </c>
      <c r="B930" s="1" t="s">
        <v>1300</v>
      </c>
      <c r="C930" s="1" t="s">
        <v>25</v>
      </c>
      <c r="D930" s="3">
        <v>25</v>
      </c>
    </row>
    <row r="931" spans="1:4" s="9" customFormat="1" x14ac:dyDescent="0.2">
      <c r="A931" s="2" t="s">
        <v>1302</v>
      </c>
      <c r="B931" s="1" t="s">
        <v>1303</v>
      </c>
      <c r="C931" s="1" t="s">
        <v>295</v>
      </c>
      <c r="D931" s="3">
        <v>25</v>
      </c>
    </row>
    <row r="932" spans="1:4" s="9" customFormat="1" x14ac:dyDescent="0.2">
      <c r="A932" s="2" t="s">
        <v>1306</v>
      </c>
      <c r="B932" s="1" t="s">
        <v>1305</v>
      </c>
      <c r="C932" s="1" t="s">
        <v>16</v>
      </c>
      <c r="D932" s="3">
        <v>25</v>
      </c>
    </row>
    <row r="933" spans="1:4" s="9" customFormat="1" x14ac:dyDescent="0.2">
      <c r="A933" s="2" t="s">
        <v>1308</v>
      </c>
      <c r="B933" s="1" t="s">
        <v>1305</v>
      </c>
      <c r="C933" s="1" t="s">
        <v>153</v>
      </c>
      <c r="D933" s="3">
        <v>25</v>
      </c>
    </row>
    <row r="934" spans="1:4" s="9" customFormat="1" x14ac:dyDescent="0.2">
      <c r="A934" s="2" t="s">
        <v>1304</v>
      </c>
      <c r="B934" s="1" t="s">
        <v>1305</v>
      </c>
      <c r="C934" s="1" t="s">
        <v>86</v>
      </c>
      <c r="D934" s="10" t="s">
        <v>5270</v>
      </c>
    </row>
    <row r="935" spans="1:4" s="9" customFormat="1" x14ac:dyDescent="0.2">
      <c r="A935" s="2" t="s">
        <v>1307</v>
      </c>
      <c r="B935" s="1" t="s">
        <v>1305</v>
      </c>
      <c r="C935" s="1" t="s">
        <v>33</v>
      </c>
      <c r="D935" s="10" t="s">
        <v>5270</v>
      </c>
    </row>
    <row r="936" spans="1:4" s="9" customFormat="1" x14ac:dyDescent="0.2">
      <c r="A936" s="2" t="s">
        <v>1309</v>
      </c>
      <c r="B936" s="1" t="s">
        <v>1310</v>
      </c>
      <c r="C936" s="1" t="s">
        <v>39</v>
      </c>
      <c r="D936" s="10" t="s">
        <v>5270</v>
      </c>
    </row>
    <row r="937" spans="1:4" s="9" customFormat="1" x14ac:dyDescent="0.2">
      <c r="A937" s="2" t="s">
        <v>1311</v>
      </c>
      <c r="B937" s="1" t="s">
        <v>1312</v>
      </c>
      <c r="C937" s="1" t="s">
        <v>30</v>
      </c>
      <c r="D937" s="3">
        <v>30</v>
      </c>
    </row>
    <row r="938" spans="1:4" s="9" customFormat="1" x14ac:dyDescent="0.2">
      <c r="A938" s="2" t="s">
        <v>1313</v>
      </c>
      <c r="B938" s="1" t="s">
        <v>1314</v>
      </c>
      <c r="C938" s="1" t="s">
        <v>295</v>
      </c>
      <c r="D938" s="3">
        <v>25</v>
      </c>
    </row>
    <row r="939" spans="1:4" s="9" customFormat="1" x14ac:dyDescent="0.2">
      <c r="A939" s="2" t="s">
        <v>1315</v>
      </c>
      <c r="B939" s="1" t="s">
        <v>1316</v>
      </c>
      <c r="C939" s="1" t="s">
        <v>153</v>
      </c>
      <c r="D939" s="3">
        <v>25</v>
      </c>
    </row>
    <row r="940" spans="1:4" s="9" customFormat="1" x14ac:dyDescent="0.2">
      <c r="A940" s="2" t="s">
        <v>1317</v>
      </c>
      <c r="B940" s="1" t="s">
        <v>1318</v>
      </c>
      <c r="C940" s="1" t="s">
        <v>33</v>
      </c>
      <c r="D940" s="3">
        <v>25</v>
      </c>
    </row>
    <row r="941" spans="1:4" s="9" customFormat="1" x14ac:dyDescent="0.2">
      <c r="A941" s="2" t="s">
        <v>1321</v>
      </c>
      <c r="B941" s="1" t="s">
        <v>1320</v>
      </c>
      <c r="C941" s="1" t="s">
        <v>33</v>
      </c>
      <c r="D941" s="3">
        <v>25</v>
      </c>
    </row>
    <row r="942" spans="1:4" s="9" customFormat="1" x14ac:dyDescent="0.2">
      <c r="A942" s="2" t="s">
        <v>1322</v>
      </c>
      <c r="B942" s="1" t="s">
        <v>1320</v>
      </c>
      <c r="C942" s="1" t="s">
        <v>153</v>
      </c>
      <c r="D942" s="3">
        <v>25</v>
      </c>
    </row>
    <row r="943" spans="1:4" s="9" customFormat="1" x14ac:dyDescent="0.2">
      <c r="A943" s="2" t="s">
        <v>1319</v>
      </c>
      <c r="B943" s="1" t="s">
        <v>1320</v>
      </c>
      <c r="C943" s="1" t="s">
        <v>39</v>
      </c>
      <c r="D943" s="10" t="s">
        <v>5270</v>
      </c>
    </row>
    <row r="944" spans="1:4" s="9" customFormat="1" x14ac:dyDescent="0.2">
      <c r="A944" s="2" t="s">
        <v>1323</v>
      </c>
      <c r="B944" s="1" t="s">
        <v>1324</v>
      </c>
      <c r="C944" s="1" t="s">
        <v>153</v>
      </c>
      <c r="D944" s="3">
        <v>25</v>
      </c>
    </row>
    <row r="945" spans="1:4" s="9" customFormat="1" x14ac:dyDescent="0.2">
      <c r="A945" s="2" t="s">
        <v>1325</v>
      </c>
      <c r="B945" s="1" t="s">
        <v>1326</v>
      </c>
      <c r="C945" s="1" t="s">
        <v>153</v>
      </c>
      <c r="D945" s="10" t="s">
        <v>5270</v>
      </c>
    </row>
    <row r="946" spans="1:4" s="9" customFormat="1" x14ac:dyDescent="0.2">
      <c r="A946" s="2" t="s">
        <v>1327</v>
      </c>
      <c r="B946" s="1" t="s">
        <v>1328</v>
      </c>
      <c r="C946" s="1" t="s">
        <v>153</v>
      </c>
      <c r="D946" s="3">
        <v>25</v>
      </c>
    </row>
    <row r="947" spans="1:4" s="9" customFormat="1" x14ac:dyDescent="0.2">
      <c r="A947" s="2" t="s">
        <v>1329</v>
      </c>
      <c r="B947" s="1" t="s">
        <v>1330</v>
      </c>
      <c r="C947" s="1" t="s">
        <v>153</v>
      </c>
      <c r="D947" s="10" t="s">
        <v>5270</v>
      </c>
    </row>
    <row r="948" spans="1:4" s="9" customFormat="1" x14ac:dyDescent="0.2">
      <c r="A948" s="2" t="s">
        <v>1331</v>
      </c>
      <c r="B948" s="1" t="s">
        <v>1332</v>
      </c>
      <c r="C948" s="1" t="s">
        <v>295</v>
      </c>
      <c r="D948" s="3">
        <v>25</v>
      </c>
    </row>
    <row r="949" spans="1:4" s="9" customFormat="1" x14ac:dyDescent="0.2">
      <c r="A949" s="2" t="s">
        <v>1333</v>
      </c>
      <c r="B949" s="1" t="s">
        <v>1334</v>
      </c>
      <c r="C949" s="1" t="s">
        <v>295</v>
      </c>
      <c r="D949" s="3">
        <v>25</v>
      </c>
    </row>
    <row r="950" spans="1:4" s="9" customFormat="1" x14ac:dyDescent="0.2">
      <c r="A950" s="2" t="s">
        <v>1335</v>
      </c>
      <c r="B950" s="1" t="s">
        <v>1336</v>
      </c>
      <c r="C950" s="1" t="s">
        <v>295</v>
      </c>
      <c r="D950" s="3">
        <v>25</v>
      </c>
    </row>
    <row r="951" spans="1:4" s="9" customFormat="1" x14ac:dyDescent="0.2">
      <c r="A951" s="2" t="s">
        <v>1337</v>
      </c>
      <c r="B951" s="1" t="s">
        <v>1338</v>
      </c>
      <c r="C951" s="1" t="s">
        <v>16</v>
      </c>
      <c r="D951" s="3">
        <v>25</v>
      </c>
    </row>
    <row r="952" spans="1:4" s="9" customFormat="1" x14ac:dyDescent="0.2">
      <c r="A952" s="2" t="s">
        <v>1339</v>
      </c>
      <c r="B952" s="1" t="s">
        <v>1340</v>
      </c>
      <c r="C952" s="1" t="s">
        <v>86</v>
      </c>
      <c r="D952" s="3">
        <v>25</v>
      </c>
    </row>
    <row r="953" spans="1:4" s="9" customFormat="1" x14ac:dyDescent="0.2">
      <c r="A953" s="2" t="s">
        <v>1341</v>
      </c>
      <c r="B953" s="1" t="s">
        <v>1342</v>
      </c>
      <c r="C953" s="1" t="s">
        <v>33</v>
      </c>
      <c r="D953" s="10" t="s">
        <v>5270</v>
      </c>
    </row>
    <row r="954" spans="1:4" s="9" customFormat="1" x14ac:dyDescent="0.2">
      <c r="A954" s="2" t="s">
        <v>1343</v>
      </c>
      <c r="B954" s="1" t="s">
        <v>1342</v>
      </c>
      <c r="C954" s="1" t="s">
        <v>153</v>
      </c>
      <c r="D954" s="3">
        <v>25</v>
      </c>
    </row>
    <row r="955" spans="1:4" s="9" customFormat="1" x14ac:dyDescent="0.2">
      <c r="A955" s="2" t="s">
        <v>1344</v>
      </c>
      <c r="B955" s="1" t="s">
        <v>1345</v>
      </c>
      <c r="C955" s="1" t="s">
        <v>153</v>
      </c>
      <c r="D955" s="3">
        <v>25</v>
      </c>
    </row>
    <row r="956" spans="1:4" s="9" customFormat="1" x14ac:dyDescent="0.2">
      <c r="A956" s="2" t="s">
        <v>1346</v>
      </c>
      <c r="B956" s="1" t="s">
        <v>1347</v>
      </c>
      <c r="C956" s="1" t="s">
        <v>25</v>
      </c>
      <c r="D956" s="3">
        <v>25</v>
      </c>
    </row>
    <row r="957" spans="1:4" s="9" customFormat="1" x14ac:dyDescent="0.2">
      <c r="A957" s="2" t="s">
        <v>1348</v>
      </c>
      <c r="B957" s="1" t="s">
        <v>1349</v>
      </c>
      <c r="C957" s="1" t="s">
        <v>1022</v>
      </c>
      <c r="D957" s="10" t="s">
        <v>5270</v>
      </c>
    </row>
    <row r="958" spans="1:4" s="9" customFormat="1" x14ac:dyDescent="0.2">
      <c r="A958" s="2" t="s">
        <v>1350</v>
      </c>
      <c r="B958" s="1" t="s">
        <v>1349</v>
      </c>
      <c r="C958" s="1" t="s">
        <v>153</v>
      </c>
      <c r="D958" s="3">
        <v>25</v>
      </c>
    </row>
    <row r="959" spans="1:4" s="9" customFormat="1" x14ac:dyDescent="0.2">
      <c r="A959" s="2" t="s">
        <v>1351</v>
      </c>
      <c r="B959" s="1" t="s">
        <v>1352</v>
      </c>
      <c r="C959" s="1" t="s">
        <v>153</v>
      </c>
      <c r="D959" s="3">
        <v>25</v>
      </c>
    </row>
    <row r="960" spans="1:4" s="9" customFormat="1" x14ac:dyDescent="0.2">
      <c r="A960" s="2" t="s">
        <v>1353</v>
      </c>
      <c r="B960" s="1" t="s">
        <v>1354</v>
      </c>
      <c r="C960" s="1" t="s">
        <v>86</v>
      </c>
      <c r="D960" s="3">
        <v>25</v>
      </c>
    </row>
    <row r="961" spans="1:4" s="9" customFormat="1" x14ac:dyDescent="0.2">
      <c r="A961" s="2" t="s">
        <v>1355</v>
      </c>
      <c r="B961" s="1" t="s">
        <v>1356</v>
      </c>
      <c r="C961" s="1" t="s">
        <v>153</v>
      </c>
      <c r="D961" s="3">
        <v>25</v>
      </c>
    </row>
    <row r="962" spans="1:4" s="9" customFormat="1" x14ac:dyDescent="0.2">
      <c r="A962" s="2" t="s">
        <v>1357</v>
      </c>
      <c r="B962" s="1" t="s">
        <v>1358</v>
      </c>
      <c r="C962" s="1" t="s">
        <v>153</v>
      </c>
      <c r="D962" s="10" t="s">
        <v>5270</v>
      </c>
    </row>
    <row r="963" spans="1:4" s="9" customFormat="1" x14ac:dyDescent="0.2">
      <c r="A963" s="2" t="s">
        <v>1359</v>
      </c>
      <c r="B963" s="1" t="s">
        <v>1360</v>
      </c>
      <c r="C963" s="1" t="s">
        <v>1361</v>
      </c>
      <c r="D963" s="3">
        <v>25</v>
      </c>
    </row>
    <row r="964" spans="1:4" s="9" customFormat="1" x14ac:dyDescent="0.2">
      <c r="A964" s="2" t="s">
        <v>1362</v>
      </c>
      <c r="B964" s="1" t="s">
        <v>1360</v>
      </c>
      <c r="C964" s="1" t="s">
        <v>119</v>
      </c>
      <c r="D964" s="3">
        <v>25</v>
      </c>
    </row>
    <row r="965" spans="1:4" s="9" customFormat="1" x14ac:dyDescent="0.2">
      <c r="A965" s="2" t="s">
        <v>1363</v>
      </c>
      <c r="B965" s="1" t="s">
        <v>1360</v>
      </c>
      <c r="C965" s="1" t="s">
        <v>295</v>
      </c>
      <c r="D965" s="3">
        <v>25</v>
      </c>
    </row>
    <row r="966" spans="1:4" s="9" customFormat="1" x14ac:dyDescent="0.2">
      <c r="A966" s="2" t="s">
        <v>1364</v>
      </c>
      <c r="B966" s="1" t="s">
        <v>1360</v>
      </c>
      <c r="C966" s="1" t="s">
        <v>153</v>
      </c>
      <c r="D966" s="10" t="s">
        <v>5270</v>
      </c>
    </row>
    <row r="967" spans="1:4" s="9" customFormat="1" x14ac:dyDescent="0.2">
      <c r="A967" s="2" t="s">
        <v>1365</v>
      </c>
      <c r="B967" s="1" t="s">
        <v>1366</v>
      </c>
      <c r="C967" s="1" t="s">
        <v>30</v>
      </c>
      <c r="D967" s="3">
        <v>30</v>
      </c>
    </row>
    <row r="968" spans="1:4" s="9" customFormat="1" x14ac:dyDescent="0.2">
      <c r="A968" s="2" t="s">
        <v>1367</v>
      </c>
      <c r="B968" s="1" t="s">
        <v>1368</v>
      </c>
      <c r="C968" s="1" t="s">
        <v>295</v>
      </c>
      <c r="D968" s="10" t="s">
        <v>5270</v>
      </c>
    </row>
    <row r="969" spans="1:4" s="9" customFormat="1" x14ac:dyDescent="0.2">
      <c r="A969" s="2" t="s">
        <v>1369</v>
      </c>
      <c r="B969" s="1" t="s">
        <v>1370</v>
      </c>
      <c r="C969" s="1" t="s">
        <v>295</v>
      </c>
      <c r="D969" s="3">
        <v>25</v>
      </c>
    </row>
    <row r="970" spans="1:4" s="9" customFormat="1" x14ac:dyDescent="0.2">
      <c r="A970" s="2" t="s">
        <v>1371</v>
      </c>
      <c r="B970" s="1" t="s">
        <v>1372</v>
      </c>
      <c r="C970" s="1" t="s">
        <v>33</v>
      </c>
      <c r="D970" s="3">
        <v>25</v>
      </c>
    </row>
    <row r="971" spans="1:4" s="9" customFormat="1" x14ac:dyDescent="0.2">
      <c r="A971" s="2" t="s">
        <v>1373</v>
      </c>
      <c r="B971" s="1" t="s">
        <v>1374</v>
      </c>
      <c r="C971" s="1" t="s">
        <v>153</v>
      </c>
      <c r="D971" s="3">
        <v>25</v>
      </c>
    </row>
    <row r="972" spans="1:4" s="9" customFormat="1" x14ac:dyDescent="0.2">
      <c r="A972" s="2" t="s">
        <v>1375</v>
      </c>
      <c r="B972" s="1" t="s">
        <v>1376</v>
      </c>
      <c r="C972" s="1" t="s">
        <v>86</v>
      </c>
      <c r="D972" s="3">
        <v>25</v>
      </c>
    </row>
    <row r="973" spans="1:4" s="9" customFormat="1" x14ac:dyDescent="0.2">
      <c r="A973" s="2" t="s">
        <v>1377</v>
      </c>
      <c r="B973" s="1" t="s">
        <v>1378</v>
      </c>
      <c r="C973" s="1" t="s">
        <v>153</v>
      </c>
      <c r="D973" s="3">
        <v>25</v>
      </c>
    </row>
    <row r="974" spans="1:4" s="9" customFormat="1" x14ac:dyDescent="0.2">
      <c r="A974" s="2" t="s">
        <v>1379</v>
      </c>
      <c r="B974" s="1" t="s">
        <v>1380</v>
      </c>
      <c r="C974" s="1" t="s">
        <v>295</v>
      </c>
      <c r="D974" s="3">
        <v>25</v>
      </c>
    </row>
    <row r="975" spans="1:4" s="9" customFormat="1" x14ac:dyDescent="0.2">
      <c r="A975" s="2" t="s">
        <v>1381</v>
      </c>
      <c r="B975" s="1" t="s">
        <v>1382</v>
      </c>
      <c r="C975" s="1" t="s">
        <v>490</v>
      </c>
      <c r="D975" s="3">
        <v>25</v>
      </c>
    </row>
    <row r="976" spans="1:4" s="9" customFormat="1" x14ac:dyDescent="0.2">
      <c r="A976" s="2" t="s">
        <v>1383</v>
      </c>
      <c r="B976" s="1" t="s">
        <v>1382</v>
      </c>
      <c r="C976" s="1" t="s">
        <v>153</v>
      </c>
      <c r="D976" s="3">
        <v>25</v>
      </c>
    </row>
    <row r="977" spans="1:4" s="9" customFormat="1" x14ac:dyDescent="0.2">
      <c r="A977" s="2" t="s">
        <v>1384</v>
      </c>
      <c r="B977" s="1" t="s">
        <v>1385</v>
      </c>
      <c r="C977" s="1" t="s">
        <v>295</v>
      </c>
      <c r="D977" s="3">
        <v>25</v>
      </c>
    </row>
    <row r="978" spans="1:4" s="9" customFormat="1" x14ac:dyDescent="0.2">
      <c r="A978" s="2" t="s">
        <v>1386</v>
      </c>
      <c r="B978" s="1" t="s">
        <v>1387</v>
      </c>
      <c r="C978" s="1" t="s">
        <v>153</v>
      </c>
      <c r="D978" s="3">
        <v>25</v>
      </c>
    </row>
    <row r="979" spans="1:4" s="9" customFormat="1" x14ac:dyDescent="0.2">
      <c r="A979" s="2" t="s">
        <v>1388</v>
      </c>
      <c r="B979" s="1" t="s">
        <v>1389</v>
      </c>
      <c r="C979" s="1" t="s">
        <v>86</v>
      </c>
      <c r="D979" s="3">
        <v>25</v>
      </c>
    </row>
    <row r="980" spans="1:4" s="9" customFormat="1" x14ac:dyDescent="0.2">
      <c r="A980" s="2" t="s">
        <v>1390</v>
      </c>
      <c r="B980" s="1" t="s">
        <v>1389</v>
      </c>
      <c r="C980" s="1" t="s">
        <v>33</v>
      </c>
      <c r="D980" s="3">
        <v>25</v>
      </c>
    </row>
    <row r="981" spans="1:4" s="9" customFormat="1" x14ac:dyDescent="0.2">
      <c r="A981" s="2" t="s">
        <v>1391</v>
      </c>
      <c r="B981" s="1" t="s">
        <v>1392</v>
      </c>
      <c r="C981" s="1" t="s">
        <v>86</v>
      </c>
      <c r="D981" s="3">
        <v>25</v>
      </c>
    </row>
    <row r="982" spans="1:4" s="9" customFormat="1" x14ac:dyDescent="0.2">
      <c r="A982" s="2" t="s">
        <v>1393</v>
      </c>
      <c r="B982" s="1" t="s">
        <v>1394</v>
      </c>
      <c r="C982" s="1" t="s">
        <v>153</v>
      </c>
      <c r="D982" s="3">
        <v>25</v>
      </c>
    </row>
    <row r="983" spans="1:4" s="9" customFormat="1" x14ac:dyDescent="0.2">
      <c r="A983" s="2" t="s">
        <v>1395</v>
      </c>
      <c r="B983" s="1" t="s">
        <v>1396</v>
      </c>
      <c r="C983" s="1" t="s">
        <v>25</v>
      </c>
      <c r="D983" s="10" t="s">
        <v>5270</v>
      </c>
    </row>
    <row r="984" spans="1:4" s="9" customFormat="1" x14ac:dyDescent="0.2">
      <c r="A984" s="2" t="s">
        <v>1397</v>
      </c>
      <c r="B984" s="1" t="s">
        <v>1398</v>
      </c>
      <c r="C984" s="1" t="s">
        <v>153</v>
      </c>
      <c r="D984" s="3">
        <v>25</v>
      </c>
    </row>
    <row r="985" spans="1:4" s="9" customFormat="1" x14ac:dyDescent="0.2">
      <c r="A985" s="2" t="s">
        <v>1399</v>
      </c>
      <c r="B985" s="1" t="s">
        <v>1400</v>
      </c>
      <c r="C985" s="1" t="s">
        <v>153</v>
      </c>
      <c r="D985" s="10" t="s">
        <v>5270</v>
      </c>
    </row>
    <row r="986" spans="1:4" s="9" customFormat="1" x14ac:dyDescent="0.2">
      <c r="A986" s="2" t="s">
        <v>1401</v>
      </c>
      <c r="B986" s="1" t="s">
        <v>1402</v>
      </c>
      <c r="C986" s="1" t="s">
        <v>295</v>
      </c>
      <c r="D986" s="3">
        <v>25</v>
      </c>
    </row>
    <row r="987" spans="1:4" s="9" customFormat="1" x14ac:dyDescent="0.2">
      <c r="A987" s="2" t="s">
        <v>1403</v>
      </c>
      <c r="B987" s="1" t="s">
        <v>1404</v>
      </c>
      <c r="C987" s="1" t="s">
        <v>153</v>
      </c>
      <c r="D987" s="3">
        <v>25</v>
      </c>
    </row>
    <row r="988" spans="1:4" s="9" customFormat="1" x14ac:dyDescent="0.2">
      <c r="A988" s="2" t="s">
        <v>1407</v>
      </c>
      <c r="B988" s="1" t="s">
        <v>1406</v>
      </c>
      <c r="C988" s="1" t="s">
        <v>184</v>
      </c>
      <c r="D988" s="10" t="s">
        <v>5270</v>
      </c>
    </row>
    <row r="989" spans="1:4" s="9" customFormat="1" x14ac:dyDescent="0.2">
      <c r="A989" s="2" t="s">
        <v>1408</v>
      </c>
      <c r="B989" s="1" t="s">
        <v>1406</v>
      </c>
      <c r="C989" s="1" t="s">
        <v>16</v>
      </c>
      <c r="D989" s="3">
        <v>25</v>
      </c>
    </row>
    <row r="990" spans="1:4" s="9" customFormat="1" x14ac:dyDescent="0.2">
      <c r="A990" s="2" t="s">
        <v>1409</v>
      </c>
      <c r="B990" s="1" t="s">
        <v>1406</v>
      </c>
      <c r="C990" s="1" t="s">
        <v>1012</v>
      </c>
      <c r="D990" s="3">
        <v>25</v>
      </c>
    </row>
    <row r="991" spans="1:4" s="9" customFormat="1" x14ac:dyDescent="0.2">
      <c r="A991" s="2" t="s">
        <v>1405</v>
      </c>
      <c r="B991" s="1" t="s">
        <v>1406</v>
      </c>
      <c r="C991" s="1" t="s">
        <v>39</v>
      </c>
      <c r="D991" s="10" t="s">
        <v>5270</v>
      </c>
    </row>
    <row r="992" spans="1:4" s="9" customFormat="1" x14ac:dyDescent="0.2">
      <c r="A992" s="2" t="s">
        <v>1410</v>
      </c>
      <c r="B992" s="1" t="s">
        <v>1411</v>
      </c>
      <c r="C992" s="1" t="s">
        <v>66</v>
      </c>
      <c r="D992" s="3">
        <v>25</v>
      </c>
    </row>
    <row r="993" spans="1:4" s="9" customFormat="1" x14ac:dyDescent="0.2">
      <c r="A993" s="2" t="s">
        <v>1412</v>
      </c>
      <c r="B993" s="1" t="s">
        <v>1413</v>
      </c>
      <c r="C993" s="1" t="s">
        <v>295</v>
      </c>
      <c r="D993" s="3">
        <v>25</v>
      </c>
    </row>
    <row r="994" spans="1:4" s="9" customFormat="1" x14ac:dyDescent="0.2">
      <c r="A994" s="2" t="s">
        <v>1414</v>
      </c>
      <c r="B994" s="1" t="s">
        <v>1415</v>
      </c>
      <c r="C994" s="1" t="s">
        <v>16</v>
      </c>
      <c r="D994" s="3">
        <v>25</v>
      </c>
    </row>
    <row r="995" spans="1:4" s="9" customFormat="1" x14ac:dyDescent="0.2">
      <c r="A995" s="2" t="s">
        <v>1416</v>
      </c>
      <c r="B995" s="1" t="s">
        <v>1415</v>
      </c>
      <c r="C995" s="1" t="s">
        <v>33</v>
      </c>
      <c r="D995" s="3">
        <v>25</v>
      </c>
    </row>
    <row r="996" spans="1:4" s="9" customFormat="1" x14ac:dyDescent="0.2">
      <c r="A996" s="2" t="s">
        <v>1417</v>
      </c>
      <c r="B996" s="1" t="s">
        <v>1415</v>
      </c>
      <c r="C996" s="1" t="s">
        <v>1012</v>
      </c>
      <c r="D996" s="3">
        <v>25</v>
      </c>
    </row>
    <row r="997" spans="1:4" s="9" customFormat="1" x14ac:dyDescent="0.2">
      <c r="A997" s="2" t="s">
        <v>1418</v>
      </c>
      <c r="B997" s="1" t="s">
        <v>1415</v>
      </c>
      <c r="C997" s="1" t="s">
        <v>153</v>
      </c>
      <c r="D997" s="3">
        <v>25</v>
      </c>
    </row>
    <row r="998" spans="1:4" s="9" customFormat="1" x14ac:dyDescent="0.2">
      <c r="A998" s="2" t="s">
        <v>1419</v>
      </c>
      <c r="B998" s="1" t="s">
        <v>1420</v>
      </c>
      <c r="C998" s="1" t="s">
        <v>153</v>
      </c>
      <c r="D998" s="3">
        <v>25</v>
      </c>
    </row>
    <row r="999" spans="1:4" s="9" customFormat="1" x14ac:dyDescent="0.2">
      <c r="A999" s="2" t="s">
        <v>1421</v>
      </c>
      <c r="B999" s="1" t="s">
        <v>1422</v>
      </c>
      <c r="C999" s="1" t="s">
        <v>295</v>
      </c>
      <c r="D999" s="3">
        <v>25</v>
      </c>
    </row>
    <row r="1000" spans="1:4" s="9" customFormat="1" x14ac:dyDescent="0.2">
      <c r="A1000" s="2" t="s">
        <v>1423</v>
      </c>
      <c r="B1000" s="1" t="s">
        <v>1424</v>
      </c>
      <c r="C1000" s="1" t="s">
        <v>86</v>
      </c>
      <c r="D1000" s="3">
        <v>25</v>
      </c>
    </row>
    <row r="1001" spans="1:4" s="9" customFormat="1" x14ac:dyDescent="0.2">
      <c r="A1001" s="2" t="s">
        <v>1425</v>
      </c>
      <c r="B1001" s="1" t="s">
        <v>1426</v>
      </c>
      <c r="C1001" s="1" t="s">
        <v>86</v>
      </c>
      <c r="D1001" s="3">
        <v>25</v>
      </c>
    </row>
    <row r="1002" spans="1:4" s="9" customFormat="1" x14ac:dyDescent="0.2">
      <c r="A1002" s="2" t="s">
        <v>1427</v>
      </c>
      <c r="B1002" s="1" t="s">
        <v>1428</v>
      </c>
      <c r="C1002" s="1" t="s">
        <v>30</v>
      </c>
      <c r="D1002" s="10" t="s">
        <v>5270</v>
      </c>
    </row>
    <row r="1003" spans="1:4" s="9" customFormat="1" x14ac:dyDescent="0.2">
      <c r="A1003" s="2" t="s">
        <v>1429</v>
      </c>
      <c r="B1003" s="1" t="s">
        <v>1430</v>
      </c>
      <c r="C1003" s="1" t="s">
        <v>295</v>
      </c>
      <c r="D1003" s="3">
        <v>25</v>
      </c>
    </row>
    <row r="1004" spans="1:4" s="9" customFormat="1" x14ac:dyDescent="0.2">
      <c r="A1004" s="2" t="s">
        <v>1434</v>
      </c>
      <c r="B1004" s="1" t="s">
        <v>1432</v>
      </c>
      <c r="C1004" s="1" t="s">
        <v>184</v>
      </c>
      <c r="D1004" s="10" t="s">
        <v>5270</v>
      </c>
    </row>
    <row r="1005" spans="1:4" s="9" customFormat="1" x14ac:dyDescent="0.2">
      <c r="A1005" s="2" t="s">
        <v>1433</v>
      </c>
      <c r="B1005" s="1" t="s">
        <v>1432</v>
      </c>
      <c r="C1005" s="1" t="s">
        <v>119</v>
      </c>
      <c r="D1005" s="3">
        <v>20</v>
      </c>
    </row>
    <row r="1006" spans="1:4" s="9" customFormat="1" x14ac:dyDescent="0.2">
      <c r="A1006" s="2" t="s">
        <v>1431</v>
      </c>
      <c r="B1006" s="1" t="s">
        <v>1432</v>
      </c>
      <c r="C1006" s="1" t="s">
        <v>25</v>
      </c>
      <c r="D1006" s="10" t="s">
        <v>5270</v>
      </c>
    </row>
    <row r="1007" spans="1:4" s="9" customFormat="1" x14ac:dyDescent="0.2">
      <c r="A1007" s="2" t="s">
        <v>1435</v>
      </c>
      <c r="B1007" s="1" t="s">
        <v>1436</v>
      </c>
      <c r="C1007" s="1" t="s">
        <v>153</v>
      </c>
      <c r="D1007" s="3">
        <v>25</v>
      </c>
    </row>
    <row r="1008" spans="1:4" s="9" customFormat="1" x14ac:dyDescent="0.2">
      <c r="A1008" s="2" t="s">
        <v>1439</v>
      </c>
      <c r="B1008" s="1" t="s">
        <v>1438</v>
      </c>
      <c r="C1008" s="1" t="s">
        <v>295</v>
      </c>
      <c r="D1008" s="3">
        <v>25</v>
      </c>
    </row>
    <row r="1009" spans="1:4" s="9" customFormat="1" x14ac:dyDescent="0.2">
      <c r="A1009" s="2" t="s">
        <v>1437</v>
      </c>
      <c r="B1009" s="1" t="s">
        <v>1438</v>
      </c>
      <c r="C1009" s="1" t="s">
        <v>119</v>
      </c>
      <c r="D1009" s="3">
        <v>27</v>
      </c>
    </row>
    <row r="1010" spans="1:4" s="9" customFormat="1" x14ac:dyDescent="0.2">
      <c r="A1010" s="2" t="s">
        <v>1440</v>
      </c>
      <c r="B1010" s="1" t="s">
        <v>1441</v>
      </c>
      <c r="C1010" s="1" t="s">
        <v>119</v>
      </c>
      <c r="D1010" s="3">
        <v>20</v>
      </c>
    </row>
    <row r="1011" spans="1:4" s="9" customFormat="1" x14ac:dyDescent="0.2">
      <c r="A1011" s="2" t="s">
        <v>1444</v>
      </c>
      <c r="B1011" s="1" t="s">
        <v>1443</v>
      </c>
      <c r="C1011" s="1" t="s">
        <v>295</v>
      </c>
      <c r="D1011" s="3">
        <v>15</v>
      </c>
    </row>
    <row r="1012" spans="1:4" s="9" customFormat="1" x14ac:dyDescent="0.2">
      <c r="A1012" s="2" t="s">
        <v>1442</v>
      </c>
      <c r="B1012" s="1" t="s">
        <v>1443</v>
      </c>
      <c r="C1012" s="1" t="s">
        <v>119</v>
      </c>
      <c r="D1012" s="3">
        <v>20</v>
      </c>
    </row>
    <row r="1013" spans="1:4" s="9" customFormat="1" x14ac:dyDescent="0.2">
      <c r="A1013" s="2" t="s">
        <v>1445</v>
      </c>
      <c r="B1013" s="1" t="s">
        <v>1443</v>
      </c>
      <c r="C1013" s="1" t="s">
        <v>295</v>
      </c>
      <c r="D1013" s="3">
        <v>19</v>
      </c>
    </row>
    <row r="1014" spans="1:4" s="9" customFormat="1" x14ac:dyDescent="0.2">
      <c r="A1014" s="2" t="s">
        <v>1446</v>
      </c>
      <c r="B1014" s="1" t="s">
        <v>1447</v>
      </c>
      <c r="C1014" s="1" t="s">
        <v>16</v>
      </c>
      <c r="D1014" s="10" t="s">
        <v>5270</v>
      </c>
    </row>
    <row r="1015" spans="1:4" s="9" customFormat="1" x14ac:dyDescent="0.2">
      <c r="A1015" s="2" t="s">
        <v>1448</v>
      </c>
      <c r="B1015" s="1" t="s">
        <v>1449</v>
      </c>
      <c r="C1015" s="1" t="s">
        <v>119</v>
      </c>
      <c r="D1015" s="10" t="s">
        <v>5270</v>
      </c>
    </row>
    <row r="1016" spans="1:4" s="9" customFormat="1" x14ac:dyDescent="0.2">
      <c r="A1016" s="2" t="s">
        <v>1450</v>
      </c>
      <c r="B1016" s="1" t="s">
        <v>1449</v>
      </c>
      <c r="C1016" s="1" t="s">
        <v>16</v>
      </c>
      <c r="D1016" s="10" t="s">
        <v>5270</v>
      </c>
    </row>
    <row r="1017" spans="1:4" s="9" customFormat="1" x14ac:dyDescent="0.2">
      <c r="A1017" s="2" t="s">
        <v>1451</v>
      </c>
      <c r="B1017" s="1" t="s">
        <v>1449</v>
      </c>
      <c r="C1017" s="1" t="s">
        <v>295</v>
      </c>
      <c r="D1017" s="10" t="s">
        <v>5270</v>
      </c>
    </row>
    <row r="1018" spans="1:4" s="9" customFormat="1" x14ac:dyDescent="0.2">
      <c r="A1018" s="2" t="s">
        <v>1454</v>
      </c>
      <c r="B1018" s="1" t="s">
        <v>1453</v>
      </c>
      <c r="C1018" s="1" t="s">
        <v>490</v>
      </c>
      <c r="D1018" s="3">
        <v>19</v>
      </c>
    </row>
    <row r="1019" spans="1:4" s="9" customFormat="1" x14ac:dyDescent="0.2">
      <c r="A1019" s="2" t="s">
        <v>1452</v>
      </c>
      <c r="B1019" s="1" t="s">
        <v>1453</v>
      </c>
      <c r="C1019" s="1" t="s">
        <v>33</v>
      </c>
      <c r="D1019" s="3">
        <v>18</v>
      </c>
    </row>
    <row r="1020" spans="1:4" s="9" customFormat="1" x14ac:dyDescent="0.2">
      <c r="A1020" s="2" t="s">
        <v>1455</v>
      </c>
      <c r="B1020" s="1" t="s">
        <v>1453</v>
      </c>
      <c r="C1020" s="1" t="s">
        <v>153</v>
      </c>
      <c r="D1020" s="3">
        <v>20</v>
      </c>
    </row>
    <row r="1021" spans="1:4" s="9" customFormat="1" x14ac:dyDescent="0.2">
      <c r="A1021" s="2" t="s">
        <v>1456</v>
      </c>
      <c r="B1021" s="1" t="s">
        <v>1457</v>
      </c>
      <c r="C1021" s="1" t="s">
        <v>25</v>
      </c>
      <c r="D1021" s="3">
        <v>19</v>
      </c>
    </row>
    <row r="1022" spans="1:4" s="9" customFormat="1" x14ac:dyDescent="0.2">
      <c r="A1022" s="2" t="s">
        <v>1458</v>
      </c>
      <c r="B1022" s="1" t="s">
        <v>1459</v>
      </c>
      <c r="C1022" s="1" t="s">
        <v>153</v>
      </c>
      <c r="D1022" s="3">
        <v>25</v>
      </c>
    </row>
    <row r="1023" spans="1:4" s="9" customFormat="1" x14ac:dyDescent="0.2">
      <c r="A1023" s="2" t="s">
        <v>1460</v>
      </c>
      <c r="B1023" s="1" t="s">
        <v>1461</v>
      </c>
      <c r="C1023" s="1" t="s">
        <v>153</v>
      </c>
      <c r="D1023" s="3">
        <v>25</v>
      </c>
    </row>
    <row r="1024" spans="1:4" s="9" customFormat="1" x14ac:dyDescent="0.2">
      <c r="A1024" s="2" t="s">
        <v>1462</v>
      </c>
      <c r="B1024" s="1" t="s">
        <v>1463</v>
      </c>
      <c r="C1024" s="1" t="s">
        <v>1022</v>
      </c>
      <c r="D1024" s="10" t="s">
        <v>5270</v>
      </c>
    </row>
    <row r="1025" spans="1:4" s="9" customFormat="1" x14ac:dyDescent="0.2">
      <c r="A1025" s="2" t="s">
        <v>1464</v>
      </c>
      <c r="B1025" s="1" t="s">
        <v>1465</v>
      </c>
      <c r="C1025" s="1" t="s">
        <v>16</v>
      </c>
      <c r="D1025" s="10" t="s">
        <v>5270</v>
      </c>
    </row>
    <row r="1026" spans="1:4" s="9" customFormat="1" x14ac:dyDescent="0.2">
      <c r="A1026" s="2" t="s">
        <v>1466</v>
      </c>
      <c r="B1026" s="1" t="s">
        <v>1467</v>
      </c>
      <c r="C1026" s="1" t="s">
        <v>86</v>
      </c>
      <c r="D1026" s="3">
        <v>25</v>
      </c>
    </row>
    <row r="1027" spans="1:4" s="9" customFormat="1" x14ac:dyDescent="0.2">
      <c r="A1027" s="2" t="s">
        <v>1469</v>
      </c>
      <c r="B1027" s="1" t="s">
        <v>1467</v>
      </c>
      <c r="C1027" s="1" t="s">
        <v>153</v>
      </c>
      <c r="D1027" s="3">
        <v>25</v>
      </c>
    </row>
    <row r="1028" spans="1:4" s="9" customFormat="1" x14ac:dyDescent="0.2">
      <c r="A1028" s="2" t="s">
        <v>1468</v>
      </c>
      <c r="B1028" s="1" t="s">
        <v>1467</v>
      </c>
      <c r="C1028" s="1" t="s">
        <v>66</v>
      </c>
      <c r="D1028" s="3">
        <v>25</v>
      </c>
    </row>
    <row r="1029" spans="1:4" s="9" customFormat="1" x14ac:dyDescent="0.2">
      <c r="A1029" s="2" t="s">
        <v>1470</v>
      </c>
      <c r="B1029" s="1" t="s">
        <v>1471</v>
      </c>
      <c r="C1029" s="1" t="s">
        <v>30</v>
      </c>
      <c r="D1029" s="3">
        <v>25</v>
      </c>
    </row>
    <row r="1030" spans="1:4" s="9" customFormat="1" x14ac:dyDescent="0.2">
      <c r="A1030" s="2" t="s">
        <v>1472</v>
      </c>
      <c r="B1030" s="1" t="s">
        <v>1473</v>
      </c>
      <c r="C1030" s="1" t="s">
        <v>16</v>
      </c>
      <c r="D1030" s="10" t="s">
        <v>5270</v>
      </c>
    </row>
    <row r="1031" spans="1:4" s="9" customFormat="1" x14ac:dyDescent="0.2">
      <c r="A1031" s="2" t="s">
        <v>1474</v>
      </c>
      <c r="B1031" s="1" t="s">
        <v>1475</v>
      </c>
      <c r="C1031" s="1" t="s">
        <v>16</v>
      </c>
      <c r="D1031" s="3">
        <v>25</v>
      </c>
    </row>
    <row r="1032" spans="1:4" s="9" customFormat="1" x14ac:dyDescent="0.2">
      <c r="A1032" s="2" t="s">
        <v>1476</v>
      </c>
      <c r="B1032" s="1" t="s">
        <v>1475</v>
      </c>
      <c r="C1032" s="1" t="s">
        <v>153</v>
      </c>
      <c r="D1032" s="3">
        <v>25</v>
      </c>
    </row>
    <row r="1033" spans="1:4" s="9" customFormat="1" x14ac:dyDescent="0.2">
      <c r="A1033" s="2" t="s">
        <v>1477</v>
      </c>
      <c r="B1033" s="1" t="s">
        <v>1478</v>
      </c>
      <c r="C1033" s="1" t="s">
        <v>295</v>
      </c>
      <c r="D1033" s="3">
        <v>25</v>
      </c>
    </row>
    <row r="1034" spans="1:4" s="9" customFormat="1" x14ac:dyDescent="0.2">
      <c r="A1034" s="2" t="s">
        <v>1479</v>
      </c>
      <c r="B1034" s="1" t="s">
        <v>1480</v>
      </c>
      <c r="C1034" s="1" t="s">
        <v>16</v>
      </c>
      <c r="D1034" s="10" t="s">
        <v>5270</v>
      </c>
    </row>
    <row r="1035" spans="1:4" s="9" customFormat="1" x14ac:dyDescent="0.2">
      <c r="A1035" s="2" t="s">
        <v>1481</v>
      </c>
      <c r="B1035" s="1" t="s">
        <v>1482</v>
      </c>
      <c r="C1035" s="1" t="s">
        <v>153</v>
      </c>
      <c r="D1035" s="3">
        <v>25</v>
      </c>
    </row>
    <row r="1036" spans="1:4" s="9" customFormat="1" x14ac:dyDescent="0.2">
      <c r="A1036" s="2" t="s">
        <v>1483</v>
      </c>
      <c r="B1036" s="1" t="s">
        <v>1484</v>
      </c>
      <c r="C1036" s="1" t="s">
        <v>25</v>
      </c>
      <c r="D1036" s="10" t="s">
        <v>5270</v>
      </c>
    </row>
    <row r="1037" spans="1:4" s="9" customFormat="1" x14ac:dyDescent="0.2">
      <c r="A1037" s="2" t="s">
        <v>1487</v>
      </c>
      <c r="B1037" s="1" t="s">
        <v>1486</v>
      </c>
      <c r="C1037" s="1" t="s">
        <v>33</v>
      </c>
      <c r="D1037" s="3">
        <v>25</v>
      </c>
    </row>
    <row r="1038" spans="1:4" s="9" customFormat="1" x14ac:dyDescent="0.2">
      <c r="A1038" s="2" t="s">
        <v>1488</v>
      </c>
      <c r="B1038" s="1" t="s">
        <v>1486</v>
      </c>
      <c r="C1038" s="1" t="s">
        <v>295</v>
      </c>
      <c r="D1038" s="3">
        <v>25</v>
      </c>
    </row>
    <row r="1039" spans="1:4" s="9" customFormat="1" x14ac:dyDescent="0.2">
      <c r="A1039" s="2" t="s">
        <v>1485</v>
      </c>
      <c r="B1039" s="1" t="s">
        <v>1486</v>
      </c>
      <c r="C1039" s="1" t="s">
        <v>86</v>
      </c>
      <c r="D1039" s="10" t="s">
        <v>5270</v>
      </c>
    </row>
    <row r="1040" spans="1:4" s="9" customFormat="1" x14ac:dyDescent="0.2">
      <c r="A1040" s="2" t="s">
        <v>1489</v>
      </c>
      <c r="B1040" s="1" t="s">
        <v>1490</v>
      </c>
      <c r="C1040" s="1" t="s">
        <v>16</v>
      </c>
      <c r="D1040" s="3">
        <v>25</v>
      </c>
    </row>
    <row r="1041" spans="1:4" s="9" customFormat="1" x14ac:dyDescent="0.2">
      <c r="A1041" s="2" t="s">
        <v>1491</v>
      </c>
      <c r="B1041" s="1" t="s">
        <v>1490</v>
      </c>
      <c r="C1041" s="1" t="s">
        <v>153</v>
      </c>
      <c r="D1041" s="10" t="s">
        <v>5270</v>
      </c>
    </row>
    <row r="1042" spans="1:4" s="9" customFormat="1" x14ac:dyDescent="0.2">
      <c r="A1042" s="2" t="s">
        <v>1492</v>
      </c>
      <c r="B1042" s="1" t="s">
        <v>1493</v>
      </c>
      <c r="C1042" s="1" t="s">
        <v>153</v>
      </c>
      <c r="D1042" s="3">
        <v>25</v>
      </c>
    </row>
    <row r="1043" spans="1:4" s="9" customFormat="1" x14ac:dyDescent="0.2">
      <c r="A1043" s="2" t="s">
        <v>1494</v>
      </c>
      <c r="B1043" s="1" t="s">
        <v>1495</v>
      </c>
      <c r="C1043" s="1" t="s">
        <v>66</v>
      </c>
      <c r="D1043" s="3">
        <v>25</v>
      </c>
    </row>
    <row r="1044" spans="1:4" s="9" customFormat="1" x14ac:dyDescent="0.2">
      <c r="A1044" s="2" t="s">
        <v>1496</v>
      </c>
      <c r="B1044" s="1" t="s">
        <v>1497</v>
      </c>
      <c r="C1044" s="1" t="s">
        <v>295</v>
      </c>
      <c r="D1044" s="3">
        <v>25</v>
      </c>
    </row>
    <row r="1045" spans="1:4" s="9" customFormat="1" x14ac:dyDescent="0.2">
      <c r="A1045" s="2" t="s">
        <v>1498</v>
      </c>
      <c r="B1045" s="1" t="s">
        <v>1499</v>
      </c>
      <c r="C1045" s="1" t="s">
        <v>295</v>
      </c>
      <c r="D1045" s="10" t="s">
        <v>5270</v>
      </c>
    </row>
    <row r="1046" spans="1:4" s="9" customFormat="1" x14ac:dyDescent="0.2">
      <c r="A1046" s="2" t="s">
        <v>1500</v>
      </c>
      <c r="B1046" s="1" t="s">
        <v>1501</v>
      </c>
      <c r="C1046" s="1" t="s">
        <v>86</v>
      </c>
      <c r="D1046" s="3">
        <v>25</v>
      </c>
    </row>
    <row r="1047" spans="1:4" s="9" customFormat="1" x14ac:dyDescent="0.2">
      <c r="A1047" s="2" t="s">
        <v>1502</v>
      </c>
      <c r="B1047" s="1" t="s">
        <v>1501</v>
      </c>
      <c r="C1047" s="1" t="s">
        <v>16</v>
      </c>
      <c r="D1047" s="3">
        <v>25</v>
      </c>
    </row>
    <row r="1048" spans="1:4" s="9" customFormat="1" x14ac:dyDescent="0.2">
      <c r="A1048" s="2" t="s">
        <v>1503</v>
      </c>
      <c r="B1048" s="1" t="s">
        <v>1501</v>
      </c>
      <c r="C1048" s="1" t="s">
        <v>33</v>
      </c>
      <c r="D1048" s="3">
        <v>25</v>
      </c>
    </row>
    <row r="1049" spans="1:4" s="9" customFormat="1" x14ac:dyDescent="0.2">
      <c r="A1049" s="2" t="s">
        <v>1504</v>
      </c>
      <c r="B1049" s="1" t="s">
        <v>1501</v>
      </c>
      <c r="C1049" s="1" t="s">
        <v>153</v>
      </c>
      <c r="D1049" s="3">
        <v>25</v>
      </c>
    </row>
    <row r="1050" spans="1:4" s="9" customFormat="1" x14ac:dyDescent="0.2">
      <c r="A1050" s="2" t="s">
        <v>1508</v>
      </c>
      <c r="B1050" s="1" t="s">
        <v>1506</v>
      </c>
      <c r="C1050" s="1" t="s">
        <v>1012</v>
      </c>
      <c r="D1050" s="3">
        <v>25</v>
      </c>
    </row>
    <row r="1051" spans="1:4" s="9" customFormat="1" x14ac:dyDescent="0.2">
      <c r="A1051" s="2" t="s">
        <v>1505</v>
      </c>
      <c r="B1051" s="1" t="s">
        <v>1506</v>
      </c>
      <c r="C1051" s="1" t="s">
        <v>1022</v>
      </c>
      <c r="D1051" s="10" t="s">
        <v>5270</v>
      </c>
    </row>
    <row r="1052" spans="1:4" s="9" customFormat="1" x14ac:dyDescent="0.2">
      <c r="A1052" s="2" t="s">
        <v>1507</v>
      </c>
      <c r="B1052" s="1" t="s">
        <v>1506</v>
      </c>
      <c r="C1052" s="1" t="s">
        <v>16</v>
      </c>
      <c r="D1052" s="3">
        <v>25</v>
      </c>
    </row>
    <row r="1053" spans="1:4" s="9" customFormat="1" x14ac:dyDescent="0.2">
      <c r="A1053" s="2" t="s">
        <v>1509</v>
      </c>
      <c r="B1053" s="1" t="s">
        <v>1506</v>
      </c>
      <c r="C1053" s="1" t="s">
        <v>153</v>
      </c>
      <c r="D1053" s="3">
        <v>25</v>
      </c>
    </row>
    <row r="1054" spans="1:4" s="9" customFormat="1" x14ac:dyDescent="0.2">
      <c r="A1054" s="2" t="s">
        <v>1510</v>
      </c>
      <c r="B1054" s="1" t="s">
        <v>1511</v>
      </c>
      <c r="C1054" s="1" t="s">
        <v>39</v>
      </c>
      <c r="D1054" s="3">
        <v>25</v>
      </c>
    </row>
    <row r="1055" spans="1:4" s="9" customFormat="1" x14ac:dyDescent="0.2">
      <c r="A1055" s="2" t="s">
        <v>1512</v>
      </c>
      <c r="B1055" s="1" t="s">
        <v>1511</v>
      </c>
      <c r="C1055" s="1" t="s">
        <v>86</v>
      </c>
      <c r="D1055" s="10" t="s">
        <v>5270</v>
      </c>
    </row>
    <row r="1056" spans="1:4" s="9" customFormat="1" x14ac:dyDescent="0.2">
      <c r="A1056" s="2" t="s">
        <v>1513</v>
      </c>
      <c r="B1056" s="1" t="s">
        <v>1511</v>
      </c>
      <c r="C1056" s="1" t="s">
        <v>16</v>
      </c>
      <c r="D1056" s="10" t="s">
        <v>5270</v>
      </c>
    </row>
    <row r="1057" spans="1:4" s="9" customFormat="1" x14ac:dyDescent="0.2">
      <c r="A1057" s="2" t="s">
        <v>1514</v>
      </c>
      <c r="B1057" s="1" t="s">
        <v>1511</v>
      </c>
      <c r="C1057" s="1" t="s">
        <v>153</v>
      </c>
      <c r="D1057" s="10" t="s">
        <v>5270</v>
      </c>
    </row>
    <row r="1058" spans="1:4" s="9" customFormat="1" x14ac:dyDescent="0.2">
      <c r="A1058" s="2" t="s">
        <v>1515</v>
      </c>
      <c r="B1058" s="1" t="s">
        <v>1516</v>
      </c>
      <c r="C1058" s="1" t="s">
        <v>295</v>
      </c>
      <c r="D1058" s="3">
        <v>25</v>
      </c>
    </row>
    <row r="1059" spans="1:4" s="9" customFormat="1" x14ac:dyDescent="0.2">
      <c r="A1059" s="2" t="s">
        <v>1517</v>
      </c>
      <c r="B1059" s="1" t="s">
        <v>1518</v>
      </c>
      <c r="C1059" s="1" t="s">
        <v>153</v>
      </c>
      <c r="D1059" s="10" t="s">
        <v>5270</v>
      </c>
    </row>
    <row r="1060" spans="1:4" s="9" customFormat="1" x14ac:dyDescent="0.2">
      <c r="A1060" s="2" t="s">
        <v>1519</v>
      </c>
      <c r="B1060" s="1" t="s">
        <v>1520</v>
      </c>
      <c r="C1060" s="1" t="s">
        <v>25</v>
      </c>
      <c r="D1060" s="10" t="s">
        <v>5270</v>
      </c>
    </row>
    <row r="1061" spans="1:4" s="9" customFormat="1" x14ac:dyDescent="0.2">
      <c r="A1061" s="2" t="s">
        <v>1521</v>
      </c>
      <c r="B1061" s="1" t="s">
        <v>1522</v>
      </c>
      <c r="C1061" s="1" t="s">
        <v>153</v>
      </c>
      <c r="D1061" s="3">
        <v>25</v>
      </c>
    </row>
    <row r="1062" spans="1:4" s="9" customFormat="1" x14ac:dyDescent="0.2">
      <c r="A1062" s="2" t="s">
        <v>1523</v>
      </c>
      <c r="B1062" s="1" t="s">
        <v>1524</v>
      </c>
      <c r="C1062" s="1" t="s">
        <v>153</v>
      </c>
      <c r="D1062" s="3">
        <v>25</v>
      </c>
    </row>
    <row r="1063" spans="1:4" s="9" customFormat="1" x14ac:dyDescent="0.2">
      <c r="A1063" s="2" t="s">
        <v>1525</v>
      </c>
      <c r="B1063" s="1" t="s">
        <v>1526</v>
      </c>
      <c r="C1063" s="1" t="s">
        <v>153</v>
      </c>
      <c r="D1063" s="3">
        <v>25</v>
      </c>
    </row>
    <row r="1064" spans="1:4" s="9" customFormat="1" x14ac:dyDescent="0.2">
      <c r="A1064" s="2" t="s">
        <v>1527</v>
      </c>
      <c r="B1064" s="1" t="s">
        <v>1528</v>
      </c>
      <c r="C1064" s="1" t="s">
        <v>86</v>
      </c>
      <c r="D1064" s="3">
        <v>25</v>
      </c>
    </row>
    <row r="1065" spans="1:4" s="9" customFormat="1" x14ac:dyDescent="0.2">
      <c r="A1065" s="2" t="s">
        <v>1529</v>
      </c>
      <c r="B1065" s="1" t="s">
        <v>1528</v>
      </c>
      <c r="C1065" s="1" t="s">
        <v>86</v>
      </c>
      <c r="D1065" s="3">
        <v>25</v>
      </c>
    </row>
    <row r="1066" spans="1:4" s="9" customFormat="1" x14ac:dyDescent="0.2">
      <c r="A1066" s="2" t="s">
        <v>1530</v>
      </c>
      <c r="B1066" s="1" t="s">
        <v>1531</v>
      </c>
      <c r="C1066" s="1" t="s">
        <v>86</v>
      </c>
      <c r="D1066" s="3">
        <v>18</v>
      </c>
    </row>
    <row r="1067" spans="1:4" s="9" customFormat="1" x14ac:dyDescent="0.2">
      <c r="A1067" s="2" t="s">
        <v>1532</v>
      </c>
      <c r="B1067" s="1" t="s">
        <v>1531</v>
      </c>
      <c r="C1067" s="1" t="s">
        <v>33</v>
      </c>
      <c r="D1067" s="10" t="s">
        <v>5270</v>
      </c>
    </row>
    <row r="1068" spans="1:4" s="9" customFormat="1" x14ac:dyDescent="0.2">
      <c r="A1068" s="2" t="s">
        <v>1533</v>
      </c>
      <c r="B1068" s="1" t="s">
        <v>1534</v>
      </c>
      <c r="C1068" s="1" t="s">
        <v>33</v>
      </c>
      <c r="D1068" s="3">
        <v>18</v>
      </c>
    </row>
    <row r="1069" spans="1:4" s="9" customFormat="1" x14ac:dyDescent="0.2">
      <c r="A1069" s="2" t="s">
        <v>1535</v>
      </c>
      <c r="B1069" s="1" t="s">
        <v>1536</v>
      </c>
      <c r="C1069" s="1" t="s">
        <v>1022</v>
      </c>
      <c r="D1069" s="3">
        <v>25</v>
      </c>
    </row>
    <row r="1070" spans="1:4" s="9" customFormat="1" x14ac:dyDescent="0.2">
      <c r="A1070" s="2" t="s">
        <v>1537</v>
      </c>
      <c r="B1070" s="1" t="s">
        <v>1536</v>
      </c>
      <c r="C1070" s="1" t="s">
        <v>33</v>
      </c>
      <c r="D1070" s="10" t="s">
        <v>5270</v>
      </c>
    </row>
    <row r="1071" spans="1:4" s="9" customFormat="1" x14ac:dyDescent="0.2">
      <c r="A1071" s="2" t="s">
        <v>1540</v>
      </c>
      <c r="B1071" s="1" t="s">
        <v>1539</v>
      </c>
      <c r="C1071" s="1" t="s">
        <v>153</v>
      </c>
      <c r="D1071" s="3">
        <v>25</v>
      </c>
    </row>
    <row r="1072" spans="1:4" s="9" customFormat="1" x14ac:dyDescent="0.2">
      <c r="A1072" s="2" t="s">
        <v>1538</v>
      </c>
      <c r="B1072" s="1" t="s">
        <v>1539</v>
      </c>
      <c r="C1072" s="1" t="s">
        <v>16</v>
      </c>
      <c r="D1072" s="3">
        <v>25</v>
      </c>
    </row>
    <row r="1073" spans="1:4" s="9" customFormat="1" x14ac:dyDescent="0.2">
      <c r="A1073" s="2" t="s">
        <v>1541</v>
      </c>
      <c r="B1073" s="1" t="s">
        <v>1542</v>
      </c>
      <c r="C1073" s="1" t="s">
        <v>33</v>
      </c>
      <c r="D1073" s="3">
        <v>18</v>
      </c>
    </row>
    <row r="1074" spans="1:4" s="9" customFormat="1" x14ac:dyDescent="0.2">
      <c r="A1074" s="2" t="s">
        <v>1543</v>
      </c>
      <c r="B1074" s="1" t="s">
        <v>1544</v>
      </c>
      <c r="C1074" s="1" t="s">
        <v>33</v>
      </c>
      <c r="D1074" s="3">
        <v>25</v>
      </c>
    </row>
    <row r="1075" spans="1:4" s="9" customFormat="1" x14ac:dyDescent="0.2">
      <c r="A1075" s="2" t="s">
        <v>1545</v>
      </c>
      <c r="B1075" s="1" t="s">
        <v>1546</v>
      </c>
      <c r="C1075" s="1" t="s">
        <v>33</v>
      </c>
      <c r="D1075" s="3">
        <v>25</v>
      </c>
    </row>
    <row r="1076" spans="1:4" s="9" customFormat="1" x14ac:dyDescent="0.2">
      <c r="A1076" s="2" t="s">
        <v>1547</v>
      </c>
      <c r="B1076" s="1" t="s">
        <v>1548</v>
      </c>
      <c r="C1076" s="1" t="s">
        <v>153</v>
      </c>
      <c r="D1076" s="10" t="s">
        <v>5270</v>
      </c>
    </row>
    <row r="1077" spans="1:4" s="9" customFormat="1" x14ac:dyDescent="0.2">
      <c r="A1077" s="2" t="s">
        <v>1549</v>
      </c>
      <c r="B1077" s="1" t="s">
        <v>1550</v>
      </c>
      <c r="C1077" s="1" t="s">
        <v>25</v>
      </c>
      <c r="D1077" s="3">
        <v>25</v>
      </c>
    </row>
    <row r="1078" spans="1:4" s="9" customFormat="1" x14ac:dyDescent="0.2">
      <c r="A1078" s="2" t="s">
        <v>1551</v>
      </c>
      <c r="B1078" s="1" t="s">
        <v>1552</v>
      </c>
      <c r="C1078" s="1" t="s">
        <v>66</v>
      </c>
      <c r="D1078" s="10" t="s">
        <v>5270</v>
      </c>
    </row>
    <row r="1079" spans="1:4" s="9" customFormat="1" x14ac:dyDescent="0.2">
      <c r="A1079" s="2" t="s">
        <v>1553</v>
      </c>
      <c r="B1079" s="1" t="s">
        <v>1554</v>
      </c>
      <c r="C1079" s="1" t="s">
        <v>295</v>
      </c>
      <c r="D1079" s="3">
        <v>25</v>
      </c>
    </row>
    <row r="1080" spans="1:4" s="9" customFormat="1" x14ac:dyDescent="0.2">
      <c r="A1080" s="2" t="s">
        <v>1555</v>
      </c>
      <c r="B1080" s="1" t="s">
        <v>1556</v>
      </c>
      <c r="C1080" s="1" t="s">
        <v>1557</v>
      </c>
      <c r="D1080" s="3">
        <v>25</v>
      </c>
    </row>
    <row r="1081" spans="1:4" s="9" customFormat="1" x14ac:dyDescent="0.2">
      <c r="A1081" s="2" t="s">
        <v>1558</v>
      </c>
      <c r="B1081" s="1" t="s">
        <v>1559</v>
      </c>
      <c r="C1081" s="1" t="s">
        <v>295</v>
      </c>
      <c r="D1081" s="3">
        <v>25</v>
      </c>
    </row>
    <row r="1082" spans="1:4" s="9" customFormat="1" x14ac:dyDescent="0.2">
      <c r="A1082" s="2" t="s">
        <v>1560</v>
      </c>
      <c r="B1082" s="1" t="s">
        <v>1561</v>
      </c>
      <c r="C1082" s="1" t="s">
        <v>1022</v>
      </c>
      <c r="D1082" s="3">
        <v>25</v>
      </c>
    </row>
    <row r="1083" spans="1:4" s="9" customFormat="1" x14ac:dyDescent="0.2">
      <c r="A1083" s="2" t="s">
        <v>1562</v>
      </c>
      <c r="B1083" s="1" t="s">
        <v>1561</v>
      </c>
      <c r="C1083" s="1" t="s">
        <v>16</v>
      </c>
      <c r="D1083" s="3">
        <v>25</v>
      </c>
    </row>
    <row r="1084" spans="1:4" s="9" customFormat="1" x14ac:dyDescent="0.2">
      <c r="A1084" s="2" t="s">
        <v>1563</v>
      </c>
      <c r="B1084" s="1" t="s">
        <v>1561</v>
      </c>
      <c r="C1084" s="1" t="s">
        <v>490</v>
      </c>
      <c r="D1084" s="10" t="s">
        <v>5270</v>
      </c>
    </row>
    <row r="1085" spans="1:4" s="9" customFormat="1" x14ac:dyDescent="0.2">
      <c r="A1085" s="2" t="s">
        <v>1564</v>
      </c>
      <c r="B1085" s="1" t="s">
        <v>1565</v>
      </c>
      <c r="C1085" s="1" t="s">
        <v>25</v>
      </c>
      <c r="D1085" s="10" t="s">
        <v>5270</v>
      </c>
    </row>
    <row r="1086" spans="1:4" s="9" customFormat="1" x14ac:dyDescent="0.2">
      <c r="A1086" s="2" t="s">
        <v>1566</v>
      </c>
      <c r="B1086" s="1" t="s">
        <v>1567</v>
      </c>
      <c r="C1086" s="1" t="s">
        <v>153</v>
      </c>
      <c r="D1086" s="3">
        <v>20</v>
      </c>
    </row>
    <row r="1087" spans="1:4" s="9" customFormat="1" x14ac:dyDescent="0.2">
      <c r="A1087" s="2" t="s">
        <v>1568</v>
      </c>
      <c r="B1087" s="1" t="s">
        <v>1569</v>
      </c>
      <c r="C1087" s="1" t="s">
        <v>25</v>
      </c>
      <c r="D1087" s="3">
        <v>25</v>
      </c>
    </row>
    <row r="1088" spans="1:4" s="9" customFormat="1" x14ac:dyDescent="0.2">
      <c r="A1088" s="2" t="s">
        <v>1570</v>
      </c>
      <c r="B1088" s="1" t="s">
        <v>1571</v>
      </c>
      <c r="C1088" s="1" t="s">
        <v>153</v>
      </c>
      <c r="D1088" s="3">
        <v>25</v>
      </c>
    </row>
    <row r="1089" spans="1:4" s="9" customFormat="1" x14ac:dyDescent="0.2">
      <c r="A1089" s="2" t="s">
        <v>1572</v>
      </c>
      <c r="B1089" s="1" t="s">
        <v>1573</v>
      </c>
      <c r="C1089" s="1" t="s">
        <v>39</v>
      </c>
      <c r="D1089" s="3">
        <v>25</v>
      </c>
    </row>
    <row r="1090" spans="1:4" s="9" customFormat="1" x14ac:dyDescent="0.2">
      <c r="A1090" s="2" t="s">
        <v>1574</v>
      </c>
      <c r="B1090" s="1" t="s">
        <v>1573</v>
      </c>
      <c r="C1090" s="1" t="s">
        <v>25</v>
      </c>
      <c r="D1090" s="3">
        <v>25</v>
      </c>
    </row>
    <row r="1091" spans="1:4" s="9" customFormat="1" x14ac:dyDescent="0.2">
      <c r="A1091" s="2" t="s">
        <v>1575</v>
      </c>
      <c r="B1091" s="1" t="s">
        <v>1576</v>
      </c>
      <c r="C1091" s="1" t="s">
        <v>1012</v>
      </c>
      <c r="D1091" s="3">
        <v>18</v>
      </c>
    </row>
    <row r="1092" spans="1:4" s="9" customFormat="1" x14ac:dyDescent="0.2">
      <c r="A1092" s="2" t="s">
        <v>1577</v>
      </c>
      <c r="B1092" s="1" t="s">
        <v>1578</v>
      </c>
      <c r="C1092" s="1" t="s">
        <v>30</v>
      </c>
      <c r="D1092" s="3">
        <v>25</v>
      </c>
    </row>
    <row r="1093" spans="1:4" s="9" customFormat="1" x14ac:dyDescent="0.2">
      <c r="A1093" s="2" t="s">
        <v>1579</v>
      </c>
      <c r="B1093" s="1" t="s">
        <v>1580</v>
      </c>
      <c r="C1093" s="1" t="s">
        <v>33</v>
      </c>
      <c r="D1093" s="3">
        <v>18</v>
      </c>
    </row>
    <row r="1094" spans="1:4" s="9" customFormat="1" x14ac:dyDescent="0.2">
      <c r="A1094" s="2" t="s">
        <v>1581</v>
      </c>
      <c r="B1094" s="1" t="s">
        <v>1582</v>
      </c>
      <c r="C1094" s="1" t="s">
        <v>86</v>
      </c>
      <c r="D1094" s="3">
        <v>18</v>
      </c>
    </row>
    <row r="1095" spans="1:4" s="9" customFormat="1" x14ac:dyDescent="0.2">
      <c r="A1095" s="2" t="s">
        <v>1583</v>
      </c>
      <c r="B1095" s="1" t="s">
        <v>1582</v>
      </c>
      <c r="C1095" s="1" t="s">
        <v>16</v>
      </c>
      <c r="D1095" s="3">
        <v>18</v>
      </c>
    </row>
    <row r="1096" spans="1:4" s="9" customFormat="1" x14ac:dyDescent="0.2">
      <c r="A1096" s="2" t="s">
        <v>1584</v>
      </c>
      <c r="B1096" s="1" t="s">
        <v>1582</v>
      </c>
      <c r="C1096" s="1" t="s">
        <v>33</v>
      </c>
      <c r="D1096" s="3">
        <v>18</v>
      </c>
    </row>
    <row r="1097" spans="1:4" s="9" customFormat="1" x14ac:dyDescent="0.2">
      <c r="A1097" s="2" t="s">
        <v>1585</v>
      </c>
      <c r="B1097" s="1" t="s">
        <v>1586</v>
      </c>
      <c r="C1097" s="1" t="s">
        <v>153</v>
      </c>
      <c r="D1097" s="3">
        <v>25</v>
      </c>
    </row>
    <row r="1098" spans="1:4" s="9" customFormat="1" x14ac:dyDescent="0.2">
      <c r="A1098" s="2" t="s">
        <v>1587</v>
      </c>
      <c r="B1098" s="1" t="s">
        <v>1588</v>
      </c>
      <c r="C1098" s="1" t="s">
        <v>153</v>
      </c>
      <c r="D1098" s="3">
        <v>25</v>
      </c>
    </row>
    <row r="1099" spans="1:4" s="9" customFormat="1" x14ac:dyDescent="0.2">
      <c r="A1099" s="2" t="s">
        <v>1589</v>
      </c>
      <c r="B1099" s="1" t="s">
        <v>1590</v>
      </c>
      <c r="C1099" s="1" t="s">
        <v>86</v>
      </c>
      <c r="D1099" s="3">
        <v>25</v>
      </c>
    </row>
    <row r="1100" spans="1:4" s="9" customFormat="1" x14ac:dyDescent="0.2">
      <c r="A1100" s="2" t="s">
        <v>1591</v>
      </c>
      <c r="B1100" s="1" t="s">
        <v>1590</v>
      </c>
      <c r="C1100" s="1" t="s">
        <v>184</v>
      </c>
      <c r="D1100" s="3">
        <v>25</v>
      </c>
    </row>
    <row r="1101" spans="1:4" s="9" customFormat="1" x14ac:dyDescent="0.2">
      <c r="A1101" s="2" t="s">
        <v>1592</v>
      </c>
      <c r="B1101" s="1" t="s">
        <v>1590</v>
      </c>
      <c r="C1101" s="1" t="s">
        <v>153</v>
      </c>
      <c r="D1101" s="3">
        <v>25</v>
      </c>
    </row>
    <row r="1102" spans="1:4" s="9" customFormat="1" x14ac:dyDescent="0.2">
      <c r="A1102" s="2" t="s">
        <v>1593</v>
      </c>
      <c r="B1102" s="1" t="s">
        <v>1594</v>
      </c>
      <c r="C1102" s="1" t="s">
        <v>295</v>
      </c>
      <c r="D1102" s="3">
        <v>25</v>
      </c>
    </row>
    <row r="1103" spans="1:4" s="9" customFormat="1" x14ac:dyDescent="0.2">
      <c r="A1103" s="2" t="s">
        <v>1595</v>
      </c>
      <c r="B1103" s="1" t="s">
        <v>1596</v>
      </c>
      <c r="C1103" s="1" t="s">
        <v>33</v>
      </c>
      <c r="D1103" s="3">
        <v>25</v>
      </c>
    </row>
    <row r="1104" spans="1:4" s="9" customFormat="1" x14ac:dyDescent="0.2">
      <c r="A1104" s="2" t="s">
        <v>1597</v>
      </c>
      <c r="B1104" s="1" t="s">
        <v>1596</v>
      </c>
      <c r="C1104" s="1" t="s">
        <v>490</v>
      </c>
      <c r="D1104" s="10" t="s">
        <v>5270</v>
      </c>
    </row>
    <row r="1105" spans="1:4" s="9" customFormat="1" x14ac:dyDescent="0.2">
      <c r="A1105" s="2" t="s">
        <v>1601</v>
      </c>
      <c r="B1105" s="1" t="s">
        <v>1599</v>
      </c>
      <c r="C1105" s="1" t="s">
        <v>1022</v>
      </c>
      <c r="D1105" s="10" t="s">
        <v>5270</v>
      </c>
    </row>
    <row r="1106" spans="1:4" s="9" customFormat="1" x14ac:dyDescent="0.2">
      <c r="A1106" s="2" t="s">
        <v>1600</v>
      </c>
      <c r="B1106" s="1" t="s">
        <v>1599</v>
      </c>
      <c r="C1106" s="1" t="s">
        <v>86</v>
      </c>
      <c r="D1106" s="3">
        <v>25</v>
      </c>
    </row>
    <row r="1107" spans="1:4" s="9" customFormat="1" x14ac:dyDescent="0.2">
      <c r="A1107" s="2" t="s">
        <v>1598</v>
      </c>
      <c r="B1107" s="1" t="s">
        <v>1599</v>
      </c>
      <c r="C1107" s="1" t="s">
        <v>39</v>
      </c>
      <c r="D1107" s="3">
        <v>27</v>
      </c>
    </row>
    <row r="1108" spans="1:4" s="9" customFormat="1" x14ac:dyDescent="0.2">
      <c r="A1108" s="2" t="s">
        <v>1603</v>
      </c>
      <c r="B1108" s="1" t="s">
        <v>1599</v>
      </c>
      <c r="C1108" s="1" t="s">
        <v>119</v>
      </c>
      <c r="D1108" s="3">
        <v>27</v>
      </c>
    </row>
    <row r="1109" spans="1:4" s="9" customFormat="1" x14ac:dyDescent="0.2">
      <c r="A1109" s="2" t="s">
        <v>1604</v>
      </c>
      <c r="B1109" s="1" t="s">
        <v>1599</v>
      </c>
      <c r="C1109" s="1" t="s">
        <v>153</v>
      </c>
      <c r="D1109" s="10" t="s">
        <v>5270</v>
      </c>
    </row>
    <row r="1110" spans="1:4" s="9" customFormat="1" x14ac:dyDescent="0.2">
      <c r="A1110" s="2" t="s">
        <v>1602</v>
      </c>
      <c r="B1110" s="1" t="s">
        <v>1599</v>
      </c>
      <c r="C1110" s="1" t="s">
        <v>1557</v>
      </c>
      <c r="D1110" s="10" t="s">
        <v>5270</v>
      </c>
    </row>
    <row r="1111" spans="1:4" s="9" customFormat="1" x14ac:dyDescent="0.2">
      <c r="A1111" s="2" t="s">
        <v>1605</v>
      </c>
      <c r="B1111" s="1" t="s">
        <v>1606</v>
      </c>
      <c r="C1111" s="1" t="s">
        <v>33</v>
      </c>
      <c r="D1111" s="3">
        <v>25</v>
      </c>
    </row>
    <row r="1112" spans="1:4" s="9" customFormat="1" x14ac:dyDescent="0.2">
      <c r="A1112" s="2" t="s">
        <v>1607</v>
      </c>
      <c r="B1112" s="1" t="s">
        <v>1606</v>
      </c>
      <c r="C1112" s="1" t="s">
        <v>153</v>
      </c>
      <c r="D1112" s="3">
        <v>25</v>
      </c>
    </row>
    <row r="1113" spans="1:4" s="9" customFormat="1" x14ac:dyDescent="0.2">
      <c r="A1113" s="2" t="s">
        <v>1608</v>
      </c>
      <c r="B1113" s="1" t="s">
        <v>1609</v>
      </c>
      <c r="C1113" s="1" t="s">
        <v>153</v>
      </c>
      <c r="D1113" s="3">
        <v>25</v>
      </c>
    </row>
    <row r="1114" spans="1:4" s="9" customFormat="1" x14ac:dyDescent="0.2">
      <c r="A1114" s="2" t="s">
        <v>1610</v>
      </c>
      <c r="B1114" s="1" t="s">
        <v>1611</v>
      </c>
      <c r="C1114" s="1" t="s">
        <v>153</v>
      </c>
      <c r="D1114" s="3">
        <v>25</v>
      </c>
    </row>
    <row r="1115" spans="1:4" s="9" customFormat="1" x14ac:dyDescent="0.2">
      <c r="A1115" s="2" t="s">
        <v>1612</v>
      </c>
      <c r="B1115" s="1" t="s">
        <v>1613</v>
      </c>
      <c r="C1115" s="1" t="s">
        <v>119</v>
      </c>
      <c r="D1115" s="3">
        <v>27</v>
      </c>
    </row>
    <row r="1116" spans="1:4" s="9" customFormat="1" x14ac:dyDescent="0.2">
      <c r="A1116" s="2" t="s">
        <v>1614</v>
      </c>
      <c r="B1116" s="1" t="s">
        <v>1613</v>
      </c>
      <c r="C1116" s="1" t="s">
        <v>119</v>
      </c>
      <c r="D1116" s="3">
        <v>27</v>
      </c>
    </row>
    <row r="1117" spans="1:4" s="9" customFormat="1" x14ac:dyDescent="0.2">
      <c r="A1117" s="2" t="s">
        <v>1615</v>
      </c>
      <c r="B1117" s="1" t="s">
        <v>1616</v>
      </c>
      <c r="C1117" s="1" t="s">
        <v>119</v>
      </c>
      <c r="D1117" s="3">
        <v>27</v>
      </c>
    </row>
    <row r="1118" spans="1:4" s="9" customFormat="1" x14ac:dyDescent="0.2">
      <c r="A1118" s="2" t="s">
        <v>1617</v>
      </c>
      <c r="B1118" s="1" t="s">
        <v>1618</v>
      </c>
      <c r="C1118" s="1" t="s">
        <v>295</v>
      </c>
      <c r="D1118" s="3">
        <v>25</v>
      </c>
    </row>
    <row r="1119" spans="1:4" s="9" customFormat="1" x14ac:dyDescent="0.2">
      <c r="A1119" s="2" t="s">
        <v>1619</v>
      </c>
      <c r="B1119" s="1" t="s">
        <v>1620</v>
      </c>
      <c r="C1119" s="1" t="s">
        <v>86</v>
      </c>
      <c r="D1119" s="3">
        <v>25</v>
      </c>
    </row>
    <row r="1120" spans="1:4" s="9" customFormat="1" x14ac:dyDescent="0.2">
      <c r="A1120" s="2" t="s">
        <v>1621</v>
      </c>
      <c r="B1120" s="1" t="s">
        <v>1620</v>
      </c>
      <c r="C1120" s="1" t="s">
        <v>16</v>
      </c>
      <c r="D1120" s="3">
        <v>25</v>
      </c>
    </row>
    <row r="1121" spans="1:4" s="9" customFormat="1" x14ac:dyDescent="0.2">
      <c r="A1121" s="2" t="s">
        <v>1622</v>
      </c>
      <c r="B1121" s="1" t="s">
        <v>1620</v>
      </c>
      <c r="C1121" s="1" t="s">
        <v>33</v>
      </c>
      <c r="D1121" s="3">
        <v>25</v>
      </c>
    </row>
    <row r="1122" spans="1:4" s="9" customFormat="1" x14ac:dyDescent="0.2">
      <c r="A1122" s="2" t="s">
        <v>1623</v>
      </c>
      <c r="B1122" s="1" t="s">
        <v>1620</v>
      </c>
      <c r="C1122" s="1" t="s">
        <v>153</v>
      </c>
      <c r="D1122" s="3">
        <v>25</v>
      </c>
    </row>
    <row r="1123" spans="1:4" s="9" customFormat="1" x14ac:dyDescent="0.2">
      <c r="A1123" s="2" t="s">
        <v>1624</v>
      </c>
      <c r="B1123" s="1" t="s">
        <v>1625</v>
      </c>
      <c r="C1123" s="1" t="s">
        <v>25</v>
      </c>
      <c r="D1123" s="3">
        <v>25</v>
      </c>
    </row>
    <row r="1124" spans="1:4" s="9" customFormat="1" x14ac:dyDescent="0.2">
      <c r="A1124" s="2" t="s">
        <v>1626</v>
      </c>
      <c r="B1124" s="1" t="s">
        <v>1627</v>
      </c>
      <c r="C1124" s="1" t="s">
        <v>25</v>
      </c>
      <c r="D1124" s="10" t="s">
        <v>5270</v>
      </c>
    </row>
    <row r="1125" spans="1:4" s="9" customFormat="1" x14ac:dyDescent="0.2">
      <c r="A1125" s="2" t="s">
        <v>1628</v>
      </c>
      <c r="B1125" s="1" t="s">
        <v>1629</v>
      </c>
      <c r="C1125" s="1" t="s">
        <v>153</v>
      </c>
      <c r="D1125" s="10" t="s">
        <v>5270</v>
      </c>
    </row>
    <row r="1126" spans="1:4" s="9" customFormat="1" x14ac:dyDescent="0.2">
      <c r="A1126" s="2" t="s">
        <v>1630</v>
      </c>
      <c r="B1126" s="1" t="s">
        <v>1631</v>
      </c>
      <c r="C1126" s="1" t="s">
        <v>153</v>
      </c>
      <c r="D1126" s="10" t="s">
        <v>5270</v>
      </c>
    </row>
    <row r="1127" spans="1:4" s="9" customFormat="1" x14ac:dyDescent="0.2">
      <c r="A1127" s="2" t="s">
        <v>1632</v>
      </c>
      <c r="B1127" s="1" t="s">
        <v>1633</v>
      </c>
      <c r="C1127" s="1" t="s">
        <v>153</v>
      </c>
      <c r="D1127" s="10" t="s">
        <v>5270</v>
      </c>
    </row>
    <row r="1128" spans="1:4" s="9" customFormat="1" x14ac:dyDescent="0.2">
      <c r="A1128" s="2" t="s">
        <v>1634</v>
      </c>
      <c r="B1128" s="1" t="s">
        <v>1635</v>
      </c>
      <c r="C1128" s="1" t="s">
        <v>153</v>
      </c>
      <c r="D1128" s="10" t="s">
        <v>5270</v>
      </c>
    </row>
    <row r="1129" spans="1:4" s="9" customFormat="1" x14ac:dyDescent="0.2">
      <c r="A1129" s="2" t="s">
        <v>1636</v>
      </c>
      <c r="B1129" s="1" t="s">
        <v>1637</v>
      </c>
      <c r="C1129" s="1" t="s">
        <v>153</v>
      </c>
      <c r="D1129" s="10" t="s">
        <v>5270</v>
      </c>
    </row>
    <row r="1130" spans="1:4" s="9" customFormat="1" x14ac:dyDescent="0.2">
      <c r="A1130" s="2" t="s">
        <v>1638</v>
      </c>
      <c r="B1130" s="1" t="s">
        <v>1639</v>
      </c>
      <c r="C1130" s="1" t="s">
        <v>153</v>
      </c>
      <c r="D1130" s="10" t="s">
        <v>5270</v>
      </c>
    </row>
    <row r="1131" spans="1:4" s="9" customFormat="1" x14ac:dyDescent="0.2">
      <c r="A1131" s="2" t="s">
        <v>1640</v>
      </c>
      <c r="B1131" s="1" t="s">
        <v>1641</v>
      </c>
      <c r="C1131" s="1" t="s">
        <v>153</v>
      </c>
      <c r="D1131" s="10" t="s">
        <v>5270</v>
      </c>
    </row>
    <row r="1132" spans="1:4" s="9" customFormat="1" x14ac:dyDescent="0.2">
      <c r="A1132" s="2" t="s">
        <v>1642</v>
      </c>
      <c r="B1132" s="1" t="s">
        <v>1643</v>
      </c>
      <c r="C1132" s="1" t="s">
        <v>153</v>
      </c>
      <c r="D1132" s="10" t="s">
        <v>5270</v>
      </c>
    </row>
    <row r="1133" spans="1:4" s="9" customFormat="1" x14ac:dyDescent="0.2">
      <c r="A1133" s="2" t="s">
        <v>1644</v>
      </c>
      <c r="B1133" s="1" t="s">
        <v>1645</v>
      </c>
      <c r="C1133" s="1" t="s">
        <v>1022</v>
      </c>
      <c r="D1133" s="3">
        <v>25</v>
      </c>
    </row>
    <row r="1134" spans="1:4" s="9" customFormat="1" x14ac:dyDescent="0.2">
      <c r="A1134" s="2" t="s">
        <v>1646</v>
      </c>
      <c r="B1134" s="1" t="s">
        <v>1645</v>
      </c>
      <c r="C1134" s="1" t="s">
        <v>119</v>
      </c>
      <c r="D1134" s="3">
        <v>27</v>
      </c>
    </row>
    <row r="1135" spans="1:4" s="9" customFormat="1" x14ac:dyDescent="0.2">
      <c r="A1135" s="2" t="s">
        <v>1647</v>
      </c>
      <c r="B1135" s="1" t="s">
        <v>1648</v>
      </c>
      <c r="C1135" s="1" t="s">
        <v>66</v>
      </c>
      <c r="D1135" s="3">
        <v>25</v>
      </c>
    </row>
    <row r="1136" spans="1:4" s="9" customFormat="1" x14ac:dyDescent="0.2">
      <c r="A1136" s="2" t="s">
        <v>1649</v>
      </c>
      <c r="B1136" s="1" t="s">
        <v>1650</v>
      </c>
      <c r="C1136" s="1" t="s">
        <v>295</v>
      </c>
      <c r="D1136" s="3">
        <v>25</v>
      </c>
    </row>
    <row r="1137" spans="1:4" s="9" customFormat="1" x14ac:dyDescent="0.2">
      <c r="A1137" s="2" t="s">
        <v>1654</v>
      </c>
      <c r="B1137" s="1" t="s">
        <v>1652</v>
      </c>
      <c r="C1137" s="1" t="s">
        <v>153</v>
      </c>
      <c r="D1137" s="3">
        <v>25</v>
      </c>
    </row>
    <row r="1138" spans="1:4" s="9" customFormat="1" x14ac:dyDescent="0.2">
      <c r="A1138" s="2" t="s">
        <v>1653</v>
      </c>
      <c r="B1138" s="1" t="s">
        <v>1652</v>
      </c>
      <c r="C1138" s="1" t="s">
        <v>33</v>
      </c>
      <c r="D1138" s="3">
        <v>25</v>
      </c>
    </row>
    <row r="1139" spans="1:4" s="9" customFormat="1" x14ac:dyDescent="0.2">
      <c r="A1139" s="2" t="s">
        <v>1651</v>
      </c>
      <c r="B1139" s="1" t="s">
        <v>1652</v>
      </c>
      <c r="C1139" s="1" t="s">
        <v>16</v>
      </c>
      <c r="D1139" s="10" t="s">
        <v>5270</v>
      </c>
    </row>
    <row r="1140" spans="1:4" s="9" customFormat="1" x14ac:dyDescent="0.2">
      <c r="A1140" s="2" t="s">
        <v>1655</v>
      </c>
      <c r="B1140" s="1" t="s">
        <v>1656</v>
      </c>
      <c r="C1140" s="1" t="s">
        <v>153</v>
      </c>
      <c r="D1140" s="3">
        <v>25</v>
      </c>
    </row>
    <row r="1141" spans="1:4" s="9" customFormat="1" x14ac:dyDescent="0.2">
      <c r="A1141" s="2" t="s">
        <v>1657</v>
      </c>
      <c r="B1141" s="1" t="s">
        <v>1658</v>
      </c>
      <c r="C1141" s="1" t="s">
        <v>153</v>
      </c>
      <c r="D1141" s="3">
        <v>25</v>
      </c>
    </row>
    <row r="1142" spans="1:4" s="9" customFormat="1" x14ac:dyDescent="0.2">
      <c r="A1142" s="2" t="s">
        <v>1659</v>
      </c>
      <c r="B1142" s="1" t="s">
        <v>1660</v>
      </c>
      <c r="C1142" s="1" t="s">
        <v>33</v>
      </c>
      <c r="D1142" s="3">
        <v>20</v>
      </c>
    </row>
    <row r="1143" spans="1:4" s="9" customFormat="1" x14ac:dyDescent="0.2">
      <c r="A1143" s="2" t="s">
        <v>1661</v>
      </c>
      <c r="B1143" s="1" t="s">
        <v>1662</v>
      </c>
      <c r="C1143" s="1" t="s">
        <v>39</v>
      </c>
      <c r="D1143" s="10" t="s">
        <v>5270</v>
      </c>
    </row>
    <row r="1144" spans="1:4" s="9" customFormat="1" x14ac:dyDescent="0.2">
      <c r="A1144" s="2" t="s">
        <v>1663</v>
      </c>
      <c r="B1144" s="1" t="s">
        <v>1662</v>
      </c>
      <c r="C1144" s="1" t="s">
        <v>33</v>
      </c>
      <c r="D1144" s="10" t="s">
        <v>5270</v>
      </c>
    </row>
    <row r="1145" spans="1:4" s="9" customFormat="1" x14ac:dyDescent="0.2">
      <c r="A1145" s="2" t="s">
        <v>1664</v>
      </c>
      <c r="B1145" s="1" t="s">
        <v>1662</v>
      </c>
      <c r="C1145" s="1" t="s">
        <v>153</v>
      </c>
      <c r="D1145" s="10" t="s">
        <v>5270</v>
      </c>
    </row>
    <row r="1146" spans="1:4" s="9" customFormat="1" x14ac:dyDescent="0.2">
      <c r="A1146" s="2" t="s">
        <v>1665</v>
      </c>
      <c r="B1146" s="1" t="s">
        <v>1666</v>
      </c>
      <c r="C1146" s="1" t="s">
        <v>86</v>
      </c>
      <c r="D1146" s="3">
        <v>25</v>
      </c>
    </row>
    <row r="1147" spans="1:4" s="9" customFormat="1" x14ac:dyDescent="0.2">
      <c r="A1147" s="2" t="s">
        <v>1667</v>
      </c>
      <c r="B1147" s="1" t="s">
        <v>1666</v>
      </c>
      <c r="C1147" s="1" t="s">
        <v>33</v>
      </c>
      <c r="D1147" s="3">
        <v>25</v>
      </c>
    </row>
    <row r="1148" spans="1:4" s="9" customFormat="1" x14ac:dyDescent="0.2">
      <c r="A1148" s="2" t="s">
        <v>1668</v>
      </c>
      <c r="B1148" s="1" t="s">
        <v>1666</v>
      </c>
      <c r="C1148" s="1" t="s">
        <v>153</v>
      </c>
      <c r="D1148" s="3">
        <v>25</v>
      </c>
    </row>
    <row r="1149" spans="1:4" s="9" customFormat="1" x14ac:dyDescent="0.2">
      <c r="A1149" s="2" t="s">
        <v>1669</v>
      </c>
      <c r="B1149" s="1" t="s">
        <v>1670</v>
      </c>
      <c r="C1149" s="1" t="s">
        <v>295</v>
      </c>
      <c r="D1149" s="10" t="s">
        <v>5270</v>
      </c>
    </row>
    <row r="1150" spans="1:4" s="9" customFormat="1" x14ac:dyDescent="0.2">
      <c r="A1150" s="2" t="s">
        <v>1671</v>
      </c>
      <c r="B1150" s="1" t="s">
        <v>1670</v>
      </c>
      <c r="C1150" s="1" t="s">
        <v>153</v>
      </c>
      <c r="D1150" s="3">
        <v>25</v>
      </c>
    </row>
    <row r="1151" spans="1:4" s="9" customFormat="1" x14ac:dyDescent="0.2">
      <c r="A1151" s="2" t="s">
        <v>1672</v>
      </c>
      <c r="B1151" s="1" t="s">
        <v>1673</v>
      </c>
      <c r="C1151" s="1" t="s">
        <v>295</v>
      </c>
      <c r="D1151" s="10" t="s">
        <v>5270</v>
      </c>
    </row>
    <row r="1152" spans="1:4" s="9" customFormat="1" x14ac:dyDescent="0.2">
      <c r="A1152" s="2" t="s">
        <v>1674</v>
      </c>
      <c r="B1152" s="1" t="s">
        <v>1675</v>
      </c>
      <c r="C1152" s="1" t="s">
        <v>153</v>
      </c>
      <c r="D1152" s="10" t="s">
        <v>5270</v>
      </c>
    </row>
    <row r="1153" spans="1:4" s="9" customFormat="1" x14ac:dyDescent="0.2">
      <c r="A1153" s="2" t="s">
        <v>1676</v>
      </c>
      <c r="B1153" s="1" t="s">
        <v>1677</v>
      </c>
      <c r="C1153" s="1" t="s">
        <v>153</v>
      </c>
      <c r="D1153" s="3">
        <v>25</v>
      </c>
    </row>
    <row r="1154" spans="1:4" s="9" customFormat="1" x14ac:dyDescent="0.2">
      <c r="A1154" s="2" t="s">
        <v>1678</v>
      </c>
      <c r="B1154" s="1" t="s">
        <v>1679</v>
      </c>
      <c r="C1154" s="1" t="s">
        <v>39</v>
      </c>
      <c r="D1154" s="10" t="s">
        <v>5270</v>
      </c>
    </row>
    <row r="1155" spans="1:4" s="9" customFormat="1" x14ac:dyDescent="0.2">
      <c r="A1155" s="2" t="s">
        <v>1680</v>
      </c>
      <c r="B1155" s="1" t="s">
        <v>1679</v>
      </c>
      <c r="C1155" s="1" t="s">
        <v>153</v>
      </c>
      <c r="D1155" s="10" t="s">
        <v>5270</v>
      </c>
    </row>
    <row r="1156" spans="1:4" s="9" customFormat="1" x14ac:dyDescent="0.2">
      <c r="A1156" s="2" t="s">
        <v>1683</v>
      </c>
      <c r="B1156" s="1" t="s">
        <v>1682</v>
      </c>
      <c r="C1156" s="1" t="s">
        <v>153</v>
      </c>
      <c r="D1156" s="10" t="s">
        <v>5270</v>
      </c>
    </row>
    <row r="1157" spans="1:4" s="9" customFormat="1" x14ac:dyDescent="0.2">
      <c r="A1157" s="2" t="s">
        <v>1681</v>
      </c>
      <c r="B1157" s="1" t="s">
        <v>1682</v>
      </c>
      <c r="C1157" s="1" t="s">
        <v>295</v>
      </c>
      <c r="D1157" s="10" t="s">
        <v>5270</v>
      </c>
    </row>
    <row r="1158" spans="1:4" s="9" customFormat="1" x14ac:dyDescent="0.2">
      <c r="A1158" s="2" t="s">
        <v>1684</v>
      </c>
      <c r="B1158" s="1" t="s">
        <v>1685</v>
      </c>
      <c r="C1158" s="1" t="s">
        <v>153</v>
      </c>
      <c r="D1158" s="10" t="s">
        <v>5270</v>
      </c>
    </row>
    <row r="1159" spans="1:4" s="9" customFormat="1" x14ac:dyDescent="0.2">
      <c r="A1159" s="2" t="s">
        <v>1686</v>
      </c>
      <c r="B1159" s="1" t="s">
        <v>1687</v>
      </c>
      <c r="C1159" s="1" t="s">
        <v>153</v>
      </c>
      <c r="D1159" s="3">
        <v>25</v>
      </c>
    </row>
    <row r="1160" spans="1:4" s="9" customFormat="1" x14ac:dyDescent="0.2">
      <c r="A1160" s="2" t="s">
        <v>1688</v>
      </c>
      <c r="B1160" s="1" t="s">
        <v>1687</v>
      </c>
      <c r="C1160" s="1" t="s">
        <v>153</v>
      </c>
      <c r="D1160" s="3">
        <v>25</v>
      </c>
    </row>
    <row r="1161" spans="1:4" s="9" customFormat="1" x14ac:dyDescent="0.2">
      <c r="A1161" s="2" t="s">
        <v>1689</v>
      </c>
      <c r="B1161" s="1" t="s">
        <v>1690</v>
      </c>
      <c r="C1161" s="1" t="s">
        <v>153</v>
      </c>
      <c r="D1161" s="10" t="s">
        <v>5270</v>
      </c>
    </row>
    <row r="1162" spans="1:4" s="9" customFormat="1" x14ac:dyDescent="0.2">
      <c r="A1162" s="2" t="s">
        <v>1691</v>
      </c>
      <c r="B1162" s="1" t="s">
        <v>1692</v>
      </c>
      <c r="C1162" s="1" t="s">
        <v>295</v>
      </c>
      <c r="D1162" s="10" t="s">
        <v>5270</v>
      </c>
    </row>
    <row r="1163" spans="1:4" s="9" customFormat="1" x14ac:dyDescent="0.2">
      <c r="A1163" s="2" t="s">
        <v>1693</v>
      </c>
      <c r="B1163" s="1" t="s">
        <v>1694</v>
      </c>
      <c r="C1163" s="1" t="s">
        <v>153</v>
      </c>
      <c r="D1163" s="10" t="s">
        <v>5270</v>
      </c>
    </row>
    <row r="1164" spans="1:4" s="9" customFormat="1" x14ac:dyDescent="0.2">
      <c r="A1164" s="2" t="s">
        <v>1695</v>
      </c>
      <c r="B1164" s="1" t="s">
        <v>1696</v>
      </c>
      <c r="C1164" s="1" t="s">
        <v>295</v>
      </c>
      <c r="D1164" s="3">
        <v>25</v>
      </c>
    </row>
    <row r="1165" spans="1:4" s="9" customFormat="1" x14ac:dyDescent="0.2">
      <c r="A1165" s="2" t="s">
        <v>1697</v>
      </c>
      <c r="B1165" s="1" t="s">
        <v>1698</v>
      </c>
      <c r="C1165" s="1" t="s">
        <v>295</v>
      </c>
      <c r="D1165" s="3">
        <v>25</v>
      </c>
    </row>
    <row r="1166" spans="1:4" s="9" customFormat="1" x14ac:dyDescent="0.2">
      <c r="A1166" s="2" t="s">
        <v>1699</v>
      </c>
      <c r="B1166" s="1" t="s">
        <v>1698</v>
      </c>
      <c r="C1166" s="1" t="s">
        <v>153</v>
      </c>
      <c r="D1166" s="10" t="s">
        <v>5270</v>
      </c>
    </row>
    <row r="1167" spans="1:4" s="9" customFormat="1" x14ac:dyDescent="0.2">
      <c r="A1167" s="2" t="s">
        <v>1700</v>
      </c>
      <c r="B1167" s="1" t="s">
        <v>1701</v>
      </c>
      <c r="C1167" s="1" t="s">
        <v>153</v>
      </c>
      <c r="D1167" s="3">
        <v>25</v>
      </c>
    </row>
    <row r="1168" spans="1:4" s="9" customFormat="1" x14ac:dyDescent="0.2">
      <c r="A1168" s="2" t="s">
        <v>1702</v>
      </c>
      <c r="B1168" s="1" t="s">
        <v>1703</v>
      </c>
      <c r="C1168" s="1" t="s">
        <v>295</v>
      </c>
      <c r="D1168" s="10" t="s">
        <v>5270</v>
      </c>
    </row>
    <row r="1169" spans="1:4" s="9" customFormat="1" x14ac:dyDescent="0.2">
      <c r="A1169" s="2" t="s">
        <v>1704</v>
      </c>
      <c r="B1169" s="1" t="s">
        <v>1705</v>
      </c>
      <c r="C1169" s="1" t="s">
        <v>153</v>
      </c>
      <c r="D1169" s="10" t="s">
        <v>5270</v>
      </c>
    </row>
    <row r="1170" spans="1:4" s="9" customFormat="1" x14ac:dyDescent="0.2">
      <c r="A1170" s="2" t="s">
        <v>1706</v>
      </c>
      <c r="B1170" s="1" t="s">
        <v>1707</v>
      </c>
      <c r="C1170" s="1" t="s">
        <v>153</v>
      </c>
      <c r="D1170" s="3">
        <v>25</v>
      </c>
    </row>
    <row r="1171" spans="1:4" s="9" customFormat="1" x14ac:dyDescent="0.2">
      <c r="A1171" s="2" t="s">
        <v>1708</v>
      </c>
      <c r="B1171" s="1" t="s">
        <v>1707</v>
      </c>
      <c r="C1171" s="1" t="s">
        <v>153</v>
      </c>
      <c r="D1171" s="3">
        <v>25</v>
      </c>
    </row>
    <row r="1172" spans="1:4" s="9" customFormat="1" x14ac:dyDescent="0.2">
      <c r="A1172" s="2" t="s">
        <v>1709</v>
      </c>
      <c r="B1172" s="1" t="s">
        <v>1710</v>
      </c>
      <c r="C1172" s="1" t="s">
        <v>57</v>
      </c>
      <c r="D1172" s="10" t="s">
        <v>5270</v>
      </c>
    </row>
    <row r="1173" spans="1:4" s="9" customFormat="1" x14ac:dyDescent="0.2">
      <c r="A1173" s="2" t="s">
        <v>1711</v>
      </c>
      <c r="B1173" s="1" t="s">
        <v>1712</v>
      </c>
      <c r="C1173" s="1" t="s">
        <v>33</v>
      </c>
      <c r="D1173" s="3">
        <v>25</v>
      </c>
    </row>
    <row r="1174" spans="1:4" s="9" customFormat="1" x14ac:dyDescent="0.2">
      <c r="A1174" s="2" t="s">
        <v>1713</v>
      </c>
      <c r="B1174" s="1" t="s">
        <v>1712</v>
      </c>
      <c r="C1174" s="1" t="s">
        <v>295</v>
      </c>
      <c r="D1174" s="3">
        <v>25</v>
      </c>
    </row>
    <row r="1175" spans="1:4" s="9" customFormat="1" x14ac:dyDescent="0.2">
      <c r="A1175" s="2" t="s">
        <v>1714</v>
      </c>
      <c r="B1175" s="1" t="s">
        <v>1712</v>
      </c>
      <c r="C1175" s="1" t="s">
        <v>153</v>
      </c>
      <c r="D1175" s="3">
        <v>25</v>
      </c>
    </row>
    <row r="1176" spans="1:4" s="9" customFormat="1" x14ac:dyDescent="0.2">
      <c r="A1176" s="2" t="s">
        <v>1715</v>
      </c>
      <c r="B1176" s="1" t="s">
        <v>1716</v>
      </c>
      <c r="C1176" s="1" t="s">
        <v>153</v>
      </c>
      <c r="D1176" s="3">
        <v>25</v>
      </c>
    </row>
    <row r="1177" spans="1:4" s="9" customFormat="1" x14ac:dyDescent="0.2">
      <c r="A1177" s="2" t="s">
        <v>1717</v>
      </c>
      <c r="B1177" s="1" t="s">
        <v>1718</v>
      </c>
      <c r="C1177" s="1" t="s">
        <v>295</v>
      </c>
      <c r="D1177" s="3">
        <v>25</v>
      </c>
    </row>
    <row r="1178" spans="1:4" s="9" customFormat="1" x14ac:dyDescent="0.2">
      <c r="A1178" s="2" t="s">
        <v>1719</v>
      </c>
      <c r="B1178" s="1" t="s">
        <v>1720</v>
      </c>
      <c r="C1178" s="1" t="s">
        <v>153</v>
      </c>
      <c r="D1178" s="3">
        <v>25</v>
      </c>
    </row>
    <row r="1179" spans="1:4" s="9" customFormat="1" x14ac:dyDescent="0.2">
      <c r="A1179" s="2" t="s">
        <v>1721</v>
      </c>
      <c r="B1179" s="1" t="s">
        <v>1722</v>
      </c>
      <c r="C1179" s="1" t="s">
        <v>153</v>
      </c>
      <c r="D1179" s="3">
        <v>25</v>
      </c>
    </row>
    <row r="1180" spans="1:4" s="9" customFormat="1" x14ac:dyDescent="0.2">
      <c r="A1180" s="2" t="s">
        <v>1723</v>
      </c>
      <c r="B1180" s="1" t="s">
        <v>1724</v>
      </c>
      <c r="C1180" s="1" t="s">
        <v>295</v>
      </c>
      <c r="D1180" s="3">
        <v>25</v>
      </c>
    </row>
    <row r="1181" spans="1:4" s="9" customFormat="1" x14ac:dyDescent="0.2">
      <c r="A1181" s="2" t="s">
        <v>1725</v>
      </c>
      <c r="B1181" s="1" t="s">
        <v>1724</v>
      </c>
      <c r="C1181" s="1" t="s">
        <v>153</v>
      </c>
      <c r="D1181" s="10" t="s">
        <v>5270</v>
      </c>
    </row>
    <row r="1182" spans="1:4" s="9" customFormat="1" x14ac:dyDescent="0.2">
      <c r="A1182" s="2" t="s">
        <v>1726</v>
      </c>
      <c r="B1182" s="1" t="s">
        <v>1727</v>
      </c>
      <c r="C1182" s="1" t="s">
        <v>153</v>
      </c>
      <c r="D1182" s="3">
        <v>25</v>
      </c>
    </row>
    <row r="1183" spans="1:4" s="9" customFormat="1" x14ac:dyDescent="0.2">
      <c r="A1183" s="2" t="s">
        <v>1728</v>
      </c>
      <c r="B1183" s="1" t="s">
        <v>1729</v>
      </c>
      <c r="C1183" s="1" t="s">
        <v>86</v>
      </c>
      <c r="D1183" s="10" t="s">
        <v>5270</v>
      </c>
    </row>
    <row r="1184" spans="1:4" s="9" customFormat="1" x14ac:dyDescent="0.2">
      <c r="A1184" s="2" t="s">
        <v>1730</v>
      </c>
      <c r="B1184" s="1" t="s">
        <v>1731</v>
      </c>
      <c r="C1184" s="1" t="s">
        <v>153</v>
      </c>
      <c r="D1184" s="10" t="s">
        <v>5270</v>
      </c>
    </row>
    <row r="1185" spans="1:4" s="9" customFormat="1" x14ac:dyDescent="0.2">
      <c r="A1185" s="2" t="s">
        <v>1732</v>
      </c>
      <c r="B1185" s="1" t="s">
        <v>1733</v>
      </c>
      <c r="C1185" s="1" t="s">
        <v>153</v>
      </c>
      <c r="D1185" s="3">
        <v>25</v>
      </c>
    </row>
    <row r="1186" spans="1:4" s="9" customFormat="1" x14ac:dyDescent="0.2">
      <c r="A1186" s="2" t="s">
        <v>1734</v>
      </c>
      <c r="B1186" s="1" t="s">
        <v>1735</v>
      </c>
      <c r="C1186" s="1" t="s">
        <v>295</v>
      </c>
      <c r="D1186" s="3">
        <v>25</v>
      </c>
    </row>
    <row r="1187" spans="1:4" s="9" customFormat="1" x14ac:dyDescent="0.2">
      <c r="A1187" s="2" t="s">
        <v>1738</v>
      </c>
      <c r="B1187" s="1" t="s">
        <v>1737</v>
      </c>
      <c r="C1187" s="1" t="s">
        <v>153</v>
      </c>
      <c r="D1187" s="3">
        <v>25</v>
      </c>
    </row>
    <row r="1188" spans="1:4" s="9" customFormat="1" x14ac:dyDescent="0.2">
      <c r="A1188" s="2" t="s">
        <v>1736</v>
      </c>
      <c r="B1188" s="1" t="s">
        <v>1737</v>
      </c>
      <c r="C1188" s="1" t="s">
        <v>295</v>
      </c>
      <c r="D1188" s="3">
        <v>25</v>
      </c>
    </row>
    <row r="1189" spans="1:4" s="9" customFormat="1" x14ac:dyDescent="0.2">
      <c r="A1189" s="2" t="s">
        <v>1739</v>
      </c>
      <c r="B1189" s="1" t="s">
        <v>1740</v>
      </c>
      <c r="C1189" s="1" t="s">
        <v>153</v>
      </c>
      <c r="D1189" s="3">
        <v>25</v>
      </c>
    </row>
    <row r="1190" spans="1:4" s="9" customFormat="1" x14ac:dyDescent="0.2">
      <c r="A1190" s="2" t="s">
        <v>1743</v>
      </c>
      <c r="B1190" s="1" t="s">
        <v>1742</v>
      </c>
      <c r="C1190" s="1" t="s">
        <v>295</v>
      </c>
      <c r="D1190" s="3">
        <v>19</v>
      </c>
    </row>
    <row r="1191" spans="1:4" s="9" customFormat="1" x14ac:dyDescent="0.2">
      <c r="A1191" s="2" t="s">
        <v>1741</v>
      </c>
      <c r="B1191" s="1" t="s">
        <v>1742</v>
      </c>
      <c r="C1191" s="1" t="s">
        <v>33</v>
      </c>
      <c r="D1191" s="3">
        <v>18</v>
      </c>
    </row>
    <row r="1192" spans="1:4" s="9" customFormat="1" x14ac:dyDescent="0.2">
      <c r="A1192" s="2" t="s">
        <v>1744</v>
      </c>
      <c r="B1192" s="1" t="s">
        <v>1745</v>
      </c>
      <c r="C1192" s="1" t="s">
        <v>490</v>
      </c>
      <c r="D1192" s="3">
        <v>18</v>
      </c>
    </row>
    <row r="1193" spans="1:4" s="9" customFormat="1" x14ac:dyDescent="0.2">
      <c r="A1193" s="2" t="s">
        <v>1748</v>
      </c>
      <c r="B1193" s="1" t="s">
        <v>1747</v>
      </c>
      <c r="C1193" s="1" t="s">
        <v>153</v>
      </c>
      <c r="D1193" s="3">
        <v>18</v>
      </c>
    </row>
    <row r="1194" spans="1:4" s="9" customFormat="1" x14ac:dyDescent="0.2">
      <c r="A1194" s="2" t="s">
        <v>1746</v>
      </c>
      <c r="B1194" s="1" t="s">
        <v>1747</v>
      </c>
      <c r="C1194" s="1" t="s">
        <v>295</v>
      </c>
      <c r="D1194" s="10" t="s">
        <v>5270</v>
      </c>
    </row>
    <row r="1195" spans="1:4" s="9" customFormat="1" x14ac:dyDescent="0.2">
      <c r="A1195" s="2" t="s">
        <v>1749</v>
      </c>
      <c r="B1195" s="1" t="s">
        <v>1750</v>
      </c>
      <c r="C1195" s="1" t="s">
        <v>490</v>
      </c>
      <c r="D1195" s="10" t="s">
        <v>5270</v>
      </c>
    </row>
    <row r="1196" spans="1:4" s="9" customFormat="1" x14ac:dyDescent="0.2">
      <c r="A1196" s="2" t="s">
        <v>1751</v>
      </c>
      <c r="B1196" s="1" t="s">
        <v>1752</v>
      </c>
      <c r="C1196" s="1" t="s">
        <v>153</v>
      </c>
      <c r="D1196" s="3">
        <v>25</v>
      </c>
    </row>
    <row r="1197" spans="1:4" s="9" customFormat="1" x14ac:dyDescent="0.2">
      <c r="A1197" s="2" t="s">
        <v>1753</v>
      </c>
      <c r="B1197" s="1" t="s">
        <v>1754</v>
      </c>
      <c r="C1197" s="1" t="s">
        <v>86</v>
      </c>
      <c r="D1197" s="3">
        <v>25</v>
      </c>
    </row>
    <row r="1198" spans="1:4" s="9" customFormat="1" x14ac:dyDescent="0.2">
      <c r="A1198" s="2" t="s">
        <v>1755</v>
      </c>
      <c r="B1198" s="1" t="s">
        <v>1756</v>
      </c>
      <c r="C1198" s="1" t="s">
        <v>295</v>
      </c>
      <c r="D1198" s="3">
        <v>25</v>
      </c>
    </row>
    <row r="1199" spans="1:4" s="9" customFormat="1" x14ac:dyDescent="0.2">
      <c r="A1199" s="2" t="s">
        <v>1757</v>
      </c>
      <c r="B1199" s="1" t="s">
        <v>1758</v>
      </c>
      <c r="C1199" s="1" t="s">
        <v>295</v>
      </c>
      <c r="D1199" s="10" t="s">
        <v>5270</v>
      </c>
    </row>
    <row r="1200" spans="1:4" s="9" customFormat="1" x14ac:dyDescent="0.2">
      <c r="A1200" s="2" t="s">
        <v>1759</v>
      </c>
      <c r="B1200" s="1" t="s">
        <v>1760</v>
      </c>
      <c r="C1200" s="1" t="s">
        <v>153</v>
      </c>
      <c r="D1200" s="3">
        <v>25</v>
      </c>
    </row>
    <row r="1201" spans="1:4" s="9" customFormat="1" x14ac:dyDescent="0.2">
      <c r="A1201" s="2" t="s">
        <v>1761</v>
      </c>
      <c r="B1201" s="1" t="s">
        <v>1762</v>
      </c>
      <c r="C1201" s="1" t="s">
        <v>33</v>
      </c>
      <c r="D1201" s="3">
        <v>18</v>
      </c>
    </row>
    <row r="1202" spans="1:4" s="9" customFormat="1" x14ac:dyDescent="0.2">
      <c r="A1202" s="2" t="s">
        <v>1763</v>
      </c>
      <c r="B1202" s="1" t="s">
        <v>1764</v>
      </c>
      <c r="C1202" s="1" t="s">
        <v>153</v>
      </c>
      <c r="D1202" s="3">
        <v>21</v>
      </c>
    </row>
    <row r="1203" spans="1:4" s="9" customFormat="1" x14ac:dyDescent="0.2">
      <c r="A1203" s="2" t="s">
        <v>1765</v>
      </c>
      <c r="B1203" s="1" t="s">
        <v>1766</v>
      </c>
      <c r="C1203" s="1" t="s">
        <v>39</v>
      </c>
      <c r="D1203" s="10" t="s">
        <v>5270</v>
      </c>
    </row>
    <row r="1204" spans="1:4" s="9" customFormat="1" x14ac:dyDescent="0.2">
      <c r="A1204" s="2" t="s">
        <v>1767</v>
      </c>
      <c r="B1204" s="1" t="s">
        <v>1766</v>
      </c>
      <c r="C1204" s="1" t="s">
        <v>153</v>
      </c>
      <c r="D1204" s="10" t="s">
        <v>5270</v>
      </c>
    </row>
    <row r="1205" spans="1:4" s="9" customFormat="1" x14ac:dyDescent="0.2">
      <c r="A1205" s="2" t="s">
        <v>1768</v>
      </c>
      <c r="B1205" s="1" t="s">
        <v>1769</v>
      </c>
      <c r="C1205" s="1" t="s">
        <v>153</v>
      </c>
      <c r="D1205" s="3">
        <v>25</v>
      </c>
    </row>
    <row r="1206" spans="1:4" s="9" customFormat="1" x14ac:dyDescent="0.2">
      <c r="A1206" s="2" t="s">
        <v>1772</v>
      </c>
      <c r="B1206" s="1" t="s">
        <v>1771</v>
      </c>
      <c r="C1206" s="1" t="s">
        <v>153</v>
      </c>
      <c r="D1206" s="3">
        <v>25</v>
      </c>
    </row>
    <row r="1207" spans="1:4" s="9" customFormat="1" x14ac:dyDescent="0.2">
      <c r="A1207" s="2" t="s">
        <v>1773</v>
      </c>
      <c r="B1207" s="1" t="s">
        <v>1771</v>
      </c>
      <c r="C1207" s="1" t="s">
        <v>54</v>
      </c>
      <c r="D1207" s="3">
        <v>25</v>
      </c>
    </row>
    <row r="1208" spans="1:4" s="9" customFormat="1" x14ac:dyDescent="0.2">
      <c r="A1208" s="2" t="s">
        <v>1770</v>
      </c>
      <c r="B1208" s="1" t="s">
        <v>1771</v>
      </c>
      <c r="C1208" s="1" t="s">
        <v>490</v>
      </c>
      <c r="D1208" s="10" t="s">
        <v>5270</v>
      </c>
    </row>
    <row r="1209" spans="1:4" s="9" customFormat="1" x14ac:dyDescent="0.2">
      <c r="A1209" s="2" t="s">
        <v>1774</v>
      </c>
      <c r="B1209" s="1" t="s">
        <v>1775</v>
      </c>
      <c r="C1209" s="1" t="s">
        <v>153</v>
      </c>
      <c r="D1209" s="3">
        <v>25</v>
      </c>
    </row>
    <row r="1210" spans="1:4" s="9" customFormat="1" x14ac:dyDescent="0.2">
      <c r="A1210" s="2" t="s">
        <v>1776</v>
      </c>
      <c r="B1210" s="1" t="s">
        <v>1777</v>
      </c>
      <c r="C1210" s="1" t="s">
        <v>39</v>
      </c>
      <c r="D1210" s="3">
        <v>25</v>
      </c>
    </row>
    <row r="1211" spans="1:4" s="9" customFormat="1" x14ac:dyDescent="0.2">
      <c r="A1211" s="2" t="s">
        <v>1778</v>
      </c>
      <c r="B1211" s="1" t="s">
        <v>1779</v>
      </c>
      <c r="C1211" s="1" t="s">
        <v>295</v>
      </c>
      <c r="D1211" s="3">
        <v>25</v>
      </c>
    </row>
    <row r="1212" spans="1:4" s="9" customFormat="1" x14ac:dyDescent="0.2">
      <c r="A1212" s="2" t="s">
        <v>1780</v>
      </c>
      <c r="B1212" s="1" t="s">
        <v>1781</v>
      </c>
      <c r="C1212" s="1" t="s">
        <v>153</v>
      </c>
      <c r="D1212" s="3">
        <v>25</v>
      </c>
    </row>
    <row r="1213" spans="1:4" s="9" customFormat="1" x14ac:dyDescent="0.2">
      <c r="A1213" s="2" t="s">
        <v>1782</v>
      </c>
      <c r="B1213" s="1" t="s">
        <v>1783</v>
      </c>
      <c r="C1213" s="1" t="s">
        <v>295</v>
      </c>
      <c r="D1213" s="3">
        <v>25</v>
      </c>
    </row>
    <row r="1214" spans="1:4" s="9" customFormat="1" x14ac:dyDescent="0.2">
      <c r="A1214" s="2" t="s">
        <v>1784</v>
      </c>
      <c r="B1214" s="1" t="s">
        <v>1785</v>
      </c>
      <c r="C1214" s="1" t="s">
        <v>153</v>
      </c>
      <c r="D1214" s="3">
        <v>21</v>
      </c>
    </row>
    <row r="1215" spans="1:4" s="9" customFormat="1" x14ac:dyDescent="0.2">
      <c r="A1215" s="2" t="s">
        <v>1786</v>
      </c>
      <c r="B1215" s="1" t="s">
        <v>1787</v>
      </c>
      <c r="C1215" s="1" t="s">
        <v>153</v>
      </c>
      <c r="D1215" s="3">
        <v>25</v>
      </c>
    </row>
    <row r="1216" spans="1:4" s="9" customFormat="1" x14ac:dyDescent="0.2">
      <c r="A1216" s="2" t="s">
        <v>1788</v>
      </c>
      <c r="B1216" s="1" t="s">
        <v>1789</v>
      </c>
      <c r="C1216" s="1" t="s">
        <v>33</v>
      </c>
      <c r="D1216" s="3">
        <v>25</v>
      </c>
    </row>
    <row r="1217" spans="1:4" s="9" customFormat="1" x14ac:dyDescent="0.2">
      <c r="A1217" s="2" t="s">
        <v>1790</v>
      </c>
      <c r="B1217" s="1" t="s">
        <v>1789</v>
      </c>
      <c r="C1217" s="1" t="s">
        <v>153</v>
      </c>
      <c r="D1217" s="3">
        <v>25</v>
      </c>
    </row>
    <row r="1218" spans="1:4" s="9" customFormat="1" x14ac:dyDescent="0.2">
      <c r="A1218" s="2" t="s">
        <v>1791</v>
      </c>
      <c r="B1218" s="1" t="s">
        <v>1792</v>
      </c>
      <c r="C1218" s="1" t="s">
        <v>16</v>
      </c>
      <c r="D1218" s="3">
        <v>9</v>
      </c>
    </row>
    <row r="1219" spans="1:4" s="9" customFormat="1" x14ac:dyDescent="0.2">
      <c r="A1219" s="2" t="s">
        <v>1793</v>
      </c>
      <c r="B1219" s="1" t="s">
        <v>1794</v>
      </c>
      <c r="C1219" s="1" t="s">
        <v>153</v>
      </c>
      <c r="D1219" s="10" t="s">
        <v>5270</v>
      </c>
    </row>
    <row r="1220" spans="1:4" s="9" customFormat="1" x14ac:dyDescent="0.2">
      <c r="A1220" s="2" t="s">
        <v>1795</v>
      </c>
      <c r="B1220" s="1" t="s">
        <v>1796</v>
      </c>
      <c r="C1220" s="1" t="s">
        <v>153</v>
      </c>
      <c r="D1220" s="3">
        <v>25</v>
      </c>
    </row>
    <row r="1221" spans="1:4" s="9" customFormat="1" x14ac:dyDescent="0.2">
      <c r="A1221" s="2" t="s">
        <v>1797</v>
      </c>
      <c r="B1221" s="1" t="s">
        <v>1798</v>
      </c>
      <c r="C1221" s="1" t="s">
        <v>33</v>
      </c>
      <c r="D1221" s="10" t="s">
        <v>5270</v>
      </c>
    </row>
    <row r="1222" spans="1:4" s="9" customFormat="1" x14ac:dyDescent="0.2">
      <c r="A1222" s="2" t="s">
        <v>1799</v>
      </c>
      <c r="B1222" s="1" t="s">
        <v>1800</v>
      </c>
      <c r="C1222" s="1" t="s">
        <v>153</v>
      </c>
      <c r="D1222" s="3">
        <v>25</v>
      </c>
    </row>
    <row r="1223" spans="1:4" s="9" customFormat="1" x14ac:dyDescent="0.2">
      <c r="A1223" s="2" t="s">
        <v>1801</v>
      </c>
      <c r="B1223" s="1" t="s">
        <v>1802</v>
      </c>
      <c r="C1223" s="1" t="s">
        <v>33</v>
      </c>
      <c r="D1223" s="3">
        <v>25</v>
      </c>
    </row>
    <row r="1224" spans="1:4" s="9" customFormat="1" x14ac:dyDescent="0.2">
      <c r="A1224" s="2" t="s">
        <v>1803</v>
      </c>
      <c r="B1224" s="1" t="s">
        <v>1802</v>
      </c>
      <c r="C1224" s="1" t="s">
        <v>153</v>
      </c>
      <c r="D1224" s="3">
        <v>25</v>
      </c>
    </row>
    <row r="1225" spans="1:4" s="9" customFormat="1" x14ac:dyDescent="0.2">
      <c r="A1225" s="2" t="s">
        <v>1804</v>
      </c>
      <c r="B1225" s="1" t="s">
        <v>1805</v>
      </c>
      <c r="C1225" s="1" t="s">
        <v>153</v>
      </c>
      <c r="D1225" s="10" t="s">
        <v>5270</v>
      </c>
    </row>
    <row r="1226" spans="1:4" s="9" customFormat="1" x14ac:dyDescent="0.2">
      <c r="A1226" s="2" t="s">
        <v>1806</v>
      </c>
      <c r="B1226" s="1" t="s">
        <v>1807</v>
      </c>
      <c r="C1226" s="1" t="s">
        <v>153</v>
      </c>
      <c r="D1226" s="3">
        <v>50</v>
      </c>
    </row>
    <row r="1227" spans="1:4" s="9" customFormat="1" x14ac:dyDescent="0.2">
      <c r="A1227" s="2" t="s">
        <v>1808</v>
      </c>
      <c r="B1227" s="1" t="s">
        <v>1809</v>
      </c>
      <c r="C1227" s="1" t="s">
        <v>153</v>
      </c>
      <c r="D1227" s="10" t="s">
        <v>5270</v>
      </c>
    </row>
    <row r="1228" spans="1:4" s="9" customFormat="1" x14ac:dyDescent="0.2">
      <c r="A1228" s="2" t="s">
        <v>1810</v>
      </c>
      <c r="B1228" s="1" t="s">
        <v>1811</v>
      </c>
      <c r="C1228" s="1" t="s">
        <v>153</v>
      </c>
      <c r="D1228" s="3">
        <v>25</v>
      </c>
    </row>
    <row r="1229" spans="1:4" s="9" customFormat="1" x14ac:dyDescent="0.2">
      <c r="A1229" s="2" t="s">
        <v>1812</v>
      </c>
      <c r="B1229" s="1" t="s">
        <v>1813</v>
      </c>
      <c r="C1229" s="1" t="s">
        <v>153</v>
      </c>
      <c r="D1229" s="3">
        <v>50</v>
      </c>
    </row>
    <row r="1230" spans="1:4" s="9" customFormat="1" x14ac:dyDescent="0.2">
      <c r="A1230" s="2" t="s">
        <v>1814</v>
      </c>
      <c r="B1230" s="1" t="s">
        <v>1815</v>
      </c>
      <c r="C1230" s="1" t="s">
        <v>153</v>
      </c>
      <c r="D1230" s="10" t="s">
        <v>5270</v>
      </c>
    </row>
    <row r="1231" spans="1:4" s="9" customFormat="1" x14ac:dyDescent="0.2">
      <c r="A1231" s="2" t="s">
        <v>1816</v>
      </c>
      <c r="B1231" s="1" t="s">
        <v>1817</v>
      </c>
      <c r="C1231" s="1" t="s">
        <v>153</v>
      </c>
      <c r="D1231" s="10" t="s">
        <v>5270</v>
      </c>
    </row>
    <row r="1232" spans="1:4" s="9" customFormat="1" x14ac:dyDescent="0.2">
      <c r="A1232" s="2" t="s">
        <v>1818</v>
      </c>
      <c r="B1232" s="1" t="s">
        <v>1819</v>
      </c>
      <c r="C1232" s="1" t="s">
        <v>153</v>
      </c>
      <c r="D1232" s="10" t="s">
        <v>5270</v>
      </c>
    </row>
    <row r="1233" spans="1:4" s="9" customFormat="1" x14ac:dyDescent="0.2">
      <c r="A1233" s="2" t="s">
        <v>1820</v>
      </c>
      <c r="B1233" s="1" t="s">
        <v>1821</v>
      </c>
      <c r="C1233" s="1" t="s">
        <v>153</v>
      </c>
      <c r="D1233" s="3">
        <v>25</v>
      </c>
    </row>
    <row r="1234" spans="1:4" s="9" customFormat="1" x14ac:dyDescent="0.2">
      <c r="A1234" s="2" t="s">
        <v>1822</v>
      </c>
      <c r="B1234" s="1" t="s">
        <v>1823</v>
      </c>
      <c r="C1234" s="1" t="s">
        <v>153</v>
      </c>
      <c r="D1234" s="3">
        <v>25</v>
      </c>
    </row>
    <row r="1235" spans="1:4" s="9" customFormat="1" x14ac:dyDescent="0.2">
      <c r="A1235" s="2" t="s">
        <v>1824</v>
      </c>
      <c r="B1235" s="1" t="s">
        <v>1825</v>
      </c>
      <c r="C1235" s="1" t="s">
        <v>1022</v>
      </c>
      <c r="D1235" s="3">
        <v>25</v>
      </c>
    </row>
    <row r="1236" spans="1:4" s="9" customFormat="1" x14ac:dyDescent="0.2">
      <c r="A1236" s="2" t="s">
        <v>1828</v>
      </c>
      <c r="B1236" s="1" t="s">
        <v>1827</v>
      </c>
      <c r="C1236" s="1" t="s">
        <v>427</v>
      </c>
      <c r="D1236" s="3">
        <v>25</v>
      </c>
    </row>
    <row r="1237" spans="1:4" s="9" customFormat="1" x14ac:dyDescent="0.2">
      <c r="A1237" s="2" t="s">
        <v>1826</v>
      </c>
      <c r="B1237" s="1" t="s">
        <v>1827</v>
      </c>
      <c r="C1237" s="1" t="s">
        <v>1022</v>
      </c>
      <c r="D1237" s="3">
        <v>30</v>
      </c>
    </row>
    <row r="1238" spans="1:4" s="9" customFormat="1" x14ac:dyDescent="0.2">
      <c r="A1238" s="2" t="s">
        <v>1829</v>
      </c>
      <c r="B1238" s="1" t="s">
        <v>1827</v>
      </c>
      <c r="C1238" s="1" t="s">
        <v>153</v>
      </c>
      <c r="D1238" s="10" t="s">
        <v>5270</v>
      </c>
    </row>
    <row r="1239" spans="1:4" s="9" customFormat="1" x14ac:dyDescent="0.2">
      <c r="A1239" s="2" t="s">
        <v>1830</v>
      </c>
      <c r="B1239" s="1" t="s">
        <v>1831</v>
      </c>
      <c r="C1239" s="1" t="s">
        <v>33</v>
      </c>
      <c r="D1239" s="3">
        <v>25</v>
      </c>
    </row>
    <row r="1240" spans="1:4" s="9" customFormat="1" x14ac:dyDescent="0.2">
      <c r="A1240" s="2" t="s">
        <v>1832</v>
      </c>
      <c r="B1240" s="1" t="s">
        <v>1833</v>
      </c>
      <c r="C1240" s="1" t="s">
        <v>153</v>
      </c>
      <c r="D1240" s="10" t="s">
        <v>5270</v>
      </c>
    </row>
    <row r="1241" spans="1:4" s="9" customFormat="1" x14ac:dyDescent="0.2">
      <c r="A1241" s="2" t="s">
        <v>1834</v>
      </c>
      <c r="B1241" s="1" t="s">
        <v>1835</v>
      </c>
      <c r="C1241" s="1" t="s">
        <v>153</v>
      </c>
      <c r="D1241" s="3">
        <v>40</v>
      </c>
    </row>
    <row r="1242" spans="1:4" s="9" customFormat="1" x14ac:dyDescent="0.2">
      <c r="A1242" s="2" t="s">
        <v>1836</v>
      </c>
      <c r="B1242" s="1" t="s">
        <v>1837</v>
      </c>
      <c r="C1242" s="1" t="s">
        <v>153</v>
      </c>
      <c r="D1242" s="3">
        <v>50</v>
      </c>
    </row>
    <row r="1243" spans="1:4" s="9" customFormat="1" x14ac:dyDescent="0.2">
      <c r="A1243" s="2" t="s">
        <v>1838</v>
      </c>
      <c r="B1243" s="1" t="s">
        <v>1839</v>
      </c>
      <c r="C1243" s="1" t="s">
        <v>153</v>
      </c>
      <c r="D1243" s="3">
        <v>50</v>
      </c>
    </row>
    <row r="1244" spans="1:4" s="9" customFormat="1" x14ac:dyDescent="0.2">
      <c r="A1244" s="2" t="s">
        <v>1840</v>
      </c>
      <c r="B1244" s="1" t="s">
        <v>1841</v>
      </c>
      <c r="C1244" s="1" t="s">
        <v>33</v>
      </c>
      <c r="D1244" s="10" t="s">
        <v>5270</v>
      </c>
    </row>
    <row r="1245" spans="1:4" s="9" customFormat="1" x14ac:dyDescent="0.2">
      <c r="A1245" s="2" t="s">
        <v>1842</v>
      </c>
      <c r="B1245" s="1" t="s">
        <v>1843</v>
      </c>
      <c r="C1245" s="1" t="s">
        <v>153</v>
      </c>
      <c r="D1245" s="3">
        <v>50</v>
      </c>
    </row>
    <row r="1246" spans="1:4" s="9" customFormat="1" x14ac:dyDescent="0.2">
      <c r="A1246" s="2" t="s">
        <v>1844</v>
      </c>
      <c r="B1246" s="1" t="s">
        <v>1845</v>
      </c>
      <c r="C1246" s="1" t="s">
        <v>153</v>
      </c>
      <c r="D1246" s="3">
        <v>25</v>
      </c>
    </row>
    <row r="1247" spans="1:4" s="9" customFormat="1" x14ac:dyDescent="0.2">
      <c r="A1247" s="2" t="s">
        <v>1846</v>
      </c>
      <c r="B1247" s="1" t="s">
        <v>1847</v>
      </c>
      <c r="C1247" s="1" t="s">
        <v>153</v>
      </c>
      <c r="D1247" s="10" t="s">
        <v>5270</v>
      </c>
    </row>
    <row r="1248" spans="1:4" s="9" customFormat="1" x14ac:dyDescent="0.2">
      <c r="A1248" s="2" t="s">
        <v>1848</v>
      </c>
      <c r="B1248" s="1" t="s">
        <v>1849</v>
      </c>
      <c r="C1248" s="1" t="s">
        <v>33</v>
      </c>
      <c r="D1248" s="3">
        <v>25</v>
      </c>
    </row>
    <row r="1249" spans="1:4" s="9" customFormat="1" x14ac:dyDescent="0.2">
      <c r="A1249" s="2" t="s">
        <v>1850</v>
      </c>
      <c r="B1249" s="1" t="s">
        <v>1851</v>
      </c>
      <c r="C1249" s="1" t="s">
        <v>153</v>
      </c>
      <c r="D1249" s="3">
        <v>25</v>
      </c>
    </row>
    <row r="1250" spans="1:4" s="9" customFormat="1" x14ac:dyDescent="0.2">
      <c r="A1250" s="2" t="s">
        <v>1852</v>
      </c>
      <c r="B1250" s="1" t="s">
        <v>1853</v>
      </c>
      <c r="C1250" s="1" t="s">
        <v>153</v>
      </c>
      <c r="D1250" s="10" t="s">
        <v>5270</v>
      </c>
    </row>
    <row r="1251" spans="1:4" s="9" customFormat="1" x14ac:dyDescent="0.2">
      <c r="A1251" s="2" t="s">
        <v>1854</v>
      </c>
      <c r="B1251" s="1" t="s">
        <v>1855</v>
      </c>
      <c r="C1251" s="1" t="s">
        <v>153</v>
      </c>
      <c r="D1251" s="10" t="s">
        <v>5270</v>
      </c>
    </row>
    <row r="1252" spans="1:4" s="9" customFormat="1" x14ac:dyDescent="0.2">
      <c r="A1252" s="2" t="s">
        <v>1856</v>
      </c>
      <c r="B1252" s="1" t="s">
        <v>1857</v>
      </c>
      <c r="C1252" s="1" t="s">
        <v>16</v>
      </c>
      <c r="D1252" s="10" t="s">
        <v>5270</v>
      </c>
    </row>
    <row r="1253" spans="1:4" s="9" customFormat="1" x14ac:dyDescent="0.2">
      <c r="A1253" s="2" t="s">
        <v>1858</v>
      </c>
      <c r="B1253" s="1" t="s">
        <v>1859</v>
      </c>
      <c r="C1253" s="1" t="s">
        <v>1860</v>
      </c>
      <c r="D1253" s="10" t="s">
        <v>5270</v>
      </c>
    </row>
    <row r="1254" spans="1:4" s="9" customFormat="1" x14ac:dyDescent="0.2">
      <c r="A1254" s="2" t="s">
        <v>1861</v>
      </c>
      <c r="B1254" s="1" t="s">
        <v>1862</v>
      </c>
      <c r="C1254" s="1" t="s">
        <v>66</v>
      </c>
      <c r="D1254" s="10" t="s">
        <v>5270</v>
      </c>
    </row>
    <row r="1255" spans="1:4" s="9" customFormat="1" x14ac:dyDescent="0.2">
      <c r="A1255" s="2" t="s">
        <v>1863</v>
      </c>
      <c r="B1255" s="1" t="s">
        <v>1864</v>
      </c>
      <c r="C1255" s="1" t="s">
        <v>1012</v>
      </c>
      <c r="D1255" s="10" t="s">
        <v>5270</v>
      </c>
    </row>
    <row r="1256" spans="1:4" s="9" customFormat="1" x14ac:dyDescent="0.2">
      <c r="A1256" s="2" t="s">
        <v>1865</v>
      </c>
      <c r="B1256" s="1" t="s">
        <v>1866</v>
      </c>
      <c r="C1256" s="1" t="s">
        <v>1012</v>
      </c>
      <c r="D1256" s="10" t="s">
        <v>5270</v>
      </c>
    </row>
    <row r="1257" spans="1:4" s="9" customFormat="1" x14ac:dyDescent="0.2">
      <c r="A1257" s="2" t="s">
        <v>1867</v>
      </c>
      <c r="B1257" s="1" t="s">
        <v>1868</v>
      </c>
      <c r="C1257" s="1" t="s">
        <v>66</v>
      </c>
      <c r="D1257" s="3">
        <v>50</v>
      </c>
    </row>
    <row r="1258" spans="1:4" s="9" customFormat="1" x14ac:dyDescent="0.2">
      <c r="A1258" s="2" t="s">
        <v>1869</v>
      </c>
      <c r="B1258" s="1" t="s">
        <v>1868</v>
      </c>
      <c r="C1258" s="1" t="s">
        <v>66</v>
      </c>
      <c r="D1258" s="3">
        <v>50</v>
      </c>
    </row>
    <row r="1259" spans="1:4" s="9" customFormat="1" x14ac:dyDescent="0.2">
      <c r="A1259" s="2" t="s">
        <v>1870</v>
      </c>
      <c r="B1259" s="1" t="s">
        <v>1871</v>
      </c>
      <c r="C1259" s="1" t="s">
        <v>1872</v>
      </c>
      <c r="D1259" s="3">
        <v>50</v>
      </c>
    </row>
    <row r="1260" spans="1:4" s="9" customFormat="1" x14ac:dyDescent="0.2">
      <c r="A1260" s="2" t="s">
        <v>1875</v>
      </c>
      <c r="B1260" s="1" t="s">
        <v>1874</v>
      </c>
      <c r="C1260" s="1" t="s">
        <v>1012</v>
      </c>
      <c r="D1260" s="3">
        <v>50</v>
      </c>
    </row>
    <row r="1261" spans="1:4" s="9" customFormat="1" x14ac:dyDescent="0.2">
      <c r="A1261" s="2" t="s">
        <v>1873</v>
      </c>
      <c r="B1261" s="1" t="s">
        <v>1874</v>
      </c>
      <c r="C1261" s="1" t="s">
        <v>1012</v>
      </c>
      <c r="D1261" s="3">
        <v>50</v>
      </c>
    </row>
    <row r="1262" spans="1:4" s="9" customFormat="1" x14ac:dyDescent="0.2">
      <c r="A1262" s="2" t="s">
        <v>1878</v>
      </c>
      <c r="B1262" s="1" t="s">
        <v>1877</v>
      </c>
      <c r="C1262" s="1" t="s">
        <v>66</v>
      </c>
      <c r="D1262" s="3">
        <v>50</v>
      </c>
    </row>
    <row r="1263" spans="1:4" s="9" customFormat="1" x14ac:dyDescent="0.2">
      <c r="A1263" s="2" t="s">
        <v>1876</v>
      </c>
      <c r="B1263" s="1" t="s">
        <v>1877</v>
      </c>
      <c r="C1263" s="1" t="s">
        <v>86</v>
      </c>
      <c r="D1263" s="10" t="s">
        <v>5270</v>
      </c>
    </row>
    <row r="1264" spans="1:4" s="9" customFormat="1" x14ac:dyDescent="0.2">
      <c r="A1264" s="2" t="s">
        <v>1879</v>
      </c>
      <c r="B1264" s="1" t="s">
        <v>1880</v>
      </c>
      <c r="C1264" s="1" t="s">
        <v>86</v>
      </c>
      <c r="D1264" s="10" t="s">
        <v>5270</v>
      </c>
    </row>
    <row r="1265" spans="1:4" s="9" customFormat="1" x14ac:dyDescent="0.2">
      <c r="A1265" s="2" t="s">
        <v>1881</v>
      </c>
      <c r="B1265" s="1" t="s">
        <v>1880</v>
      </c>
      <c r="C1265" s="1" t="s">
        <v>184</v>
      </c>
      <c r="D1265" s="10" t="s">
        <v>5270</v>
      </c>
    </row>
    <row r="1266" spans="1:4" s="9" customFormat="1" x14ac:dyDescent="0.2">
      <c r="A1266" s="2" t="s">
        <v>1882</v>
      </c>
      <c r="B1266" s="1" t="s">
        <v>1883</v>
      </c>
      <c r="C1266" s="1" t="s">
        <v>66</v>
      </c>
      <c r="D1266" s="10" t="s">
        <v>5270</v>
      </c>
    </row>
    <row r="1267" spans="1:4" s="9" customFormat="1" x14ac:dyDescent="0.2">
      <c r="A1267" s="2" t="s">
        <v>1884</v>
      </c>
      <c r="B1267" s="1" t="s">
        <v>1885</v>
      </c>
      <c r="C1267" s="1" t="s">
        <v>89</v>
      </c>
      <c r="D1267" s="3">
        <v>100</v>
      </c>
    </row>
    <row r="1268" spans="1:4" s="9" customFormat="1" x14ac:dyDescent="0.2">
      <c r="A1268" s="2" t="s">
        <v>1886</v>
      </c>
      <c r="B1268" s="1" t="s">
        <v>1887</v>
      </c>
      <c r="C1268" s="1" t="s">
        <v>86</v>
      </c>
      <c r="D1268" s="3">
        <v>50</v>
      </c>
    </row>
    <row r="1269" spans="1:4" s="9" customFormat="1" x14ac:dyDescent="0.2">
      <c r="A1269" s="2" t="s">
        <v>1888</v>
      </c>
      <c r="B1269" s="1" t="s">
        <v>1889</v>
      </c>
      <c r="C1269" s="1" t="s">
        <v>86</v>
      </c>
      <c r="D1269" s="3">
        <v>50</v>
      </c>
    </row>
    <row r="1270" spans="1:4" s="9" customFormat="1" x14ac:dyDescent="0.2">
      <c r="A1270" s="2" t="s">
        <v>1890</v>
      </c>
      <c r="B1270" s="1" t="s">
        <v>1891</v>
      </c>
      <c r="C1270" s="1" t="s">
        <v>1892</v>
      </c>
      <c r="D1270" s="3">
        <v>50</v>
      </c>
    </row>
    <row r="1271" spans="1:4" s="9" customFormat="1" x14ac:dyDescent="0.2">
      <c r="A1271" s="2" t="s">
        <v>1893</v>
      </c>
      <c r="B1271" s="1" t="s">
        <v>1891</v>
      </c>
      <c r="C1271" s="1" t="s">
        <v>66</v>
      </c>
      <c r="D1271" s="10" t="s">
        <v>5270</v>
      </c>
    </row>
    <row r="1272" spans="1:4" s="9" customFormat="1" x14ac:dyDescent="0.2">
      <c r="A1272" s="2" t="s">
        <v>1895</v>
      </c>
      <c r="B1272" s="1" t="s">
        <v>1891</v>
      </c>
      <c r="C1272" s="1" t="s">
        <v>66</v>
      </c>
      <c r="D1272" s="10" t="s">
        <v>5270</v>
      </c>
    </row>
    <row r="1273" spans="1:4" s="9" customFormat="1" x14ac:dyDescent="0.2">
      <c r="A1273" s="2" t="s">
        <v>1894</v>
      </c>
      <c r="B1273" s="1" t="s">
        <v>1891</v>
      </c>
      <c r="C1273" s="1" t="s">
        <v>66</v>
      </c>
      <c r="D1273" s="10" t="s">
        <v>5270</v>
      </c>
    </row>
    <row r="1274" spans="1:4" s="9" customFormat="1" x14ac:dyDescent="0.2">
      <c r="A1274" s="2" t="s">
        <v>1896</v>
      </c>
      <c r="B1274" s="1" t="s">
        <v>1897</v>
      </c>
      <c r="C1274" s="1" t="s">
        <v>1898</v>
      </c>
      <c r="D1274" s="3">
        <v>50</v>
      </c>
    </row>
    <row r="1275" spans="1:4" s="9" customFormat="1" x14ac:dyDescent="0.2">
      <c r="A1275" s="2" t="s">
        <v>1899</v>
      </c>
      <c r="B1275" s="1" t="s">
        <v>1900</v>
      </c>
      <c r="C1275" s="1" t="s">
        <v>66</v>
      </c>
      <c r="D1275" s="10" t="s">
        <v>5270</v>
      </c>
    </row>
    <row r="1276" spans="1:4" s="9" customFormat="1" x14ac:dyDescent="0.2">
      <c r="A1276" s="2" t="s">
        <v>1901</v>
      </c>
      <c r="B1276" s="1" t="s">
        <v>1902</v>
      </c>
      <c r="C1276" s="1" t="s">
        <v>22</v>
      </c>
      <c r="D1276" s="10" t="s">
        <v>5270</v>
      </c>
    </row>
    <row r="1277" spans="1:4" s="9" customFormat="1" x14ac:dyDescent="0.2">
      <c r="A1277" s="2" t="s">
        <v>1903</v>
      </c>
      <c r="B1277" s="1" t="s">
        <v>1904</v>
      </c>
      <c r="C1277" s="1" t="s">
        <v>22</v>
      </c>
      <c r="D1277" s="10" t="s">
        <v>5270</v>
      </c>
    </row>
    <row r="1278" spans="1:4" s="9" customFormat="1" x14ac:dyDescent="0.2">
      <c r="A1278" s="2" t="s">
        <v>1905</v>
      </c>
      <c r="B1278" s="1" t="s">
        <v>1906</v>
      </c>
      <c r="C1278" s="1" t="s">
        <v>16</v>
      </c>
      <c r="D1278" s="10" t="s">
        <v>5270</v>
      </c>
    </row>
    <row r="1279" spans="1:4" s="9" customFormat="1" x14ac:dyDescent="0.2">
      <c r="A1279" s="2" t="s">
        <v>1909</v>
      </c>
      <c r="B1279" s="1" t="s">
        <v>1908</v>
      </c>
      <c r="C1279" s="1" t="s">
        <v>1910</v>
      </c>
      <c r="D1279" s="10" t="s">
        <v>5270</v>
      </c>
    </row>
    <row r="1280" spans="1:4" s="9" customFormat="1" x14ac:dyDescent="0.2">
      <c r="A1280" s="2" t="s">
        <v>1911</v>
      </c>
      <c r="B1280" s="1" t="s">
        <v>1908</v>
      </c>
      <c r="C1280" s="1" t="s">
        <v>412</v>
      </c>
      <c r="D1280" s="3">
        <v>1000</v>
      </c>
    </row>
    <row r="1281" spans="1:4" s="9" customFormat="1" x14ac:dyDescent="0.2">
      <c r="A1281" s="2" t="s">
        <v>1907</v>
      </c>
      <c r="B1281" s="1" t="s">
        <v>1908</v>
      </c>
      <c r="C1281" s="1" t="s">
        <v>39</v>
      </c>
      <c r="D1281" s="10" t="s">
        <v>5270</v>
      </c>
    </row>
    <row r="1282" spans="1:4" s="9" customFormat="1" x14ac:dyDescent="0.2">
      <c r="A1282" s="2" t="s">
        <v>1912</v>
      </c>
      <c r="B1282" s="1" t="s">
        <v>1913</v>
      </c>
      <c r="C1282" s="1" t="s">
        <v>1012</v>
      </c>
      <c r="D1282" s="10" t="s">
        <v>5270</v>
      </c>
    </row>
    <row r="1283" spans="1:4" s="9" customFormat="1" x14ac:dyDescent="0.2">
      <c r="A1283" s="2" t="s">
        <v>1914</v>
      </c>
      <c r="B1283" s="1" t="s">
        <v>1915</v>
      </c>
      <c r="C1283" s="1" t="s">
        <v>412</v>
      </c>
      <c r="D1283" s="10" t="s">
        <v>5270</v>
      </c>
    </row>
    <row r="1284" spans="1:4" s="9" customFormat="1" x14ac:dyDescent="0.2">
      <c r="A1284" s="2" t="s">
        <v>1916</v>
      </c>
      <c r="B1284" s="1" t="s">
        <v>1917</v>
      </c>
      <c r="C1284" s="1" t="s">
        <v>412</v>
      </c>
      <c r="D1284" s="10" t="s">
        <v>5270</v>
      </c>
    </row>
    <row r="1285" spans="1:4" s="9" customFormat="1" x14ac:dyDescent="0.2">
      <c r="A1285" s="2" t="s">
        <v>1918</v>
      </c>
      <c r="B1285" s="1" t="s">
        <v>1919</v>
      </c>
      <c r="C1285" s="1" t="s">
        <v>412</v>
      </c>
      <c r="D1285" s="3">
        <v>1000</v>
      </c>
    </row>
    <row r="1286" spans="1:4" s="9" customFormat="1" x14ac:dyDescent="0.2">
      <c r="A1286" s="2" t="s">
        <v>1920</v>
      </c>
      <c r="B1286" s="1" t="s">
        <v>1921</v>
      </c>
      <c r="C1286" s="1" t="s">
        <v>33</v>
      </c>
      <c r="D1286" s="10" t="s">
        <v>5270</v>
      </c>
    </row>
    <row r="1287" spans="1:4" s="9" customFormat="1" x14ac:dyDescent="0.2">
      <c r="A1287" s="2" t="s">
        <v>1922</v>
      </c>
      <c r="B1287" s="1" t="s">
        <v>1923</v>
      </c>
      <c r="C1287" s="1" t="s">
        <v>1012</v>
      </c>
      <c r="D1287" s="10" t="s">
        <v>5270</v>
      </c>
    </row>
    <row r="1288" spans="1:4" s="9" customFormat="1" x14ac:dyDescent="0.2">
      <c r="A1288" s="2" t="s">
        <v>1924</v>
      </c>
      <c r="B1288" s="1" t="s">
        <v>1925</v>
      </c>
      <c r="C1288" s="1" t="s">
        <v>1012</v>
      </c>
      <c r="D1288" s="10" t="s">
        <v>5270</v>
      </c>
    </row>
    <row r="1289" spans="1:4" s="9" customFormat="1" x14ac:dyDescent="0.2">
      <c r="A1289" s="2" t="s">
        <v>1926</v>
      </c>
      <c r="B1289" s="1" t="s">
        <v>1927</v>
      </c>
      <c r="C1289" s="1" t="s">
        <v>412</v>
      </c>
      <c r="D1289" s="3">
        <v>1000</v>
      </c>
    </row>
    <row r="1290" spans="1:4" s="9" customFormat="1" x14ac:dyDescent="0.2">
      <c r="A1290" s="2" t="s">
        <v>1928</v>
      </c>
      <c r="B1290" s="1" t="s">
        <v>1929</v>
      </c>
      <c r="C1290" s="1" t="s">
        <v>39</v>
      </c>
      <c r="D1290" s="10" t="s">
        <v>5270</v>
      </c>
    </row>
    <row r="1291" spans="1:4" s="9" customFormat="1" x14ac:dyDescent="0.2">
      <c r="A1291" s="2" t="s">
        <v>1930</v>
      </c>
      <c r="B1291" s="1" t="s">
        <v>1931</v>
      </c>
      <c r="C1291" s="1" t="s">
        <v>16</v>
      </c>
      <c r="D1291" s="3">
        <v>50</v>
      </c>
    </row>
    <row r="1292" spans="1:4" s="9" customFormat="1" x14ac:dyDescent="0.2">
      <c r="A1292" s="2" t="s">
        <v>1932</v>
      </c>
      <c r="B1292" s="1" t="s">
        <v>1933</v>
      </c>
      <c r="C1292" s="1" t="s">
        <v>39</v>
      </c>
      <c r="D1292" s="10" t="s">
        <v>5270</v>
      </c>
    </row>
    <row r="1293" spans="1:4" s="9" customFormat="1" x14ac:dyDescent="0.2">
      <c r="A1293" s="2" t="s">
        <v>1934</v>
      </c>
      <c r="B1293" s="1" t="s">
        <v>1933</v>
      </c>
      <c r="C1293" s="1" t="s">
        <v>33</v>
      </c>
      <c r="D1293" s="10" t="s">
        <v>5270</v>
      </c>
    </row>
    <row r="1294" spans="1:4" s="9" customFormat="1" x14ac:dyDescent="0.2">
      <c r="A1294" s="2" t="s">
        <v>1935</v>
      </c>
      <c r="B1294" s="1" t="s">
        <v>1936</v>
      </c>
      <c r="C1294" s="1" t="s">
        <v>66</v>
      </c>
      <c r="D1294" s="3">
        <v>50</v>
      </c>
    </row>
    <row r="1295" spans="1:4" s="9" customFormat="1" x14ac:dyDescent="0.2">
      <c r="A1295" s="2" t="s">
        <v>1937</v>
      </c>
      <c r="B1295" s="1" t="s">
        <v>1938</v>
      </c>
      <c r="C1295" s="1" t="s">
        <v>1012</v>
      </c>
      <c r="D1295" s="3">
        <v>50</v>
      </c>
    </row>
    <row r="1296" spans="1:4" s="9" customFormat="1" x14ac:dyDescent="0.2">
      <c r="A1296" s="2" t="s">
        <v>1939</v>
      </c>
      <c r="B1296" s="1" t="s">
        <v>1940</v>
      </c>
      <c r="C1296" s="1" t="s">
        <v>66</v>
      </c>
      <c r="D1296" s="3">
        <v>50</v>
      </c>
    </row>
    <row r="1297" spans="1:4" s="9" customFormat="1" x14ac:dyDescent="0.2">
      <c r="A1297" s="2" t="s">
        <v>1941</v>
      </c>
      <c r="B1297" s="1" t="s">
        <v>1942</v>
      </c>
      <c r="C1297" s="1" t="s">
        <v>86</v>
      </c>
      <c r="D1297" s="3">
        <v>50</v>
      </c>
    </row>
    <row r="1298" spans="1:4" s="9" customFormat="1" x14ac:dyDescent="0.2">
      <c r="A1298" s="2" t="s">
        <v>1943</v>
      </c>
      <c r="B1298" s="1" t="s">
        <v>1944</v>
      </c>
      <c r="C1298" s="1" t="s">
        <v>66</v>
      </c>
      <c r="D1298" s="3">
        <v>50</v>
      </c>
    </row>
    <row r="1299" spans="1:4" s="9" customFormat="1" x14ac:dyDescent="0.2">
      <c r="A1299" s="2" t="s">
        <v>1945</v>
      </c>
      <c r="B1299" s="1" t="s">
        <v>1946</v>
      </c>
      <c r="C1299" s="1" t="s">
        <v>39</v>
      </c>
      <c r="D1299" s="10" t="s">
        <v>5270</v>
      </c>
    </row>
    <row r="1300" spans="1:4" s="9" customFormat="1" x14ac:dyDescent="0.2">
      <c r="A1300" s="2" t="s">
        <v>1947</v>
      </c>
      <c r="B1300" s="1" t="s">
        <v>1948</v>
      </c>
      <c r="C1300" s="1" t="s">
        <v>66</v>
      </c>
      <c r="D1300" s="3">
        <v>50</v>
      </c>
    </row>
    <row r="1301" spans="1:4" s="9" customFormat="1" x14ac:dyDescent="0.2">
      <c r="A1301" s="2" t="s">
        <v>1949</v>
      </c>
      <c r="B1301" s="1" t="s">
        <v>1950</v>
      </c>
      <c r="C1301" s="1" t="s">
        <v>66</v>
      </c>
      <c r="D1301" s="3">
        <v>50</v>
      </c>
    </row>
    <row r="1302" spans="1:4" s="9" customFormat="1" x14ac:dyDescent="0.2">
      <c r="A1302" s="2" t="s">
        <v>1951</v>
      </c>
      <c r="B1302" s="1" t="s">
        <v>1952</v>
      </c>
      <c r="C1302" s="1" t="s">
        <v>66</v>
      </c>
      <c r="D1302" s="3">
        <v>50</v>
      </c>
    </row>
    <row r="1303" spans="1:4" s="9" customFormat="1" x14ac:dyDescent="0.2">
      <c r="A1303" s="2" t="s">
        <v>1953</v>
      </c>
      <c r="B1303" s="1" t="s">
        <v>1954</v>
      </c>
      <c r="C1303" s="1" t="s">
        <v>33</v>
      </c>
      <c r="D1303" s="10" t="s">
        <v>5270</v>
      </c>
    </row>
    <row r="1304" spans="1:4" s="9" customFormat="1" x14ac:dyDescent="0.2">
      <c r="A1304" s="2" t="s">
        <v>1955</v>
      </c>
      <c r="B1304" s="1" t="s">
        <v>1956</v>
      </c>
      <c r="C1304" s="1" t="s">
        <v>66</v>
      </c>
      <c r="D1304" s="3">
        <v>50</v>
      </c>
    </row>
    <row r="1305" spans="1:4" s="9" customFormat="1" x14ac:dyDescent="0.2">
      <c r="A1305" s="2" t="s">
        <v>1957</v>
      </c>
      <c r="B1305" s="1" t="s">
        <v>1958</v>
      </c>
      <c r="C1305" s="1" t="s">
        <v>66</v>
      </c>
      <c r="D1305" s="3">
        <v>50</v>
      </c>
    </row>
    <row r="1306" spans="1:4" s="9" customFormat="1" x14ac:dyDescent="0.2">
      <c r="A1306" s="2" t="s">
        <v>1959</v>
      </c>
      <c r="B1306" s="1" t="s">
        <v>1960</v>
      </c>
      <c r="C1306" s="1" t="s">
        <v>66</v>
      </c>
      <c r="D1306" s="3">
        <v>50</v>
      </c>
    </row>
    <row r="1307" spans="1:4" s="9" customFormat="1" x14ac:dyDescent="0.2">
      <c r="A1307" s="2" t="s">
        <v>1961</v>
      </c>
      <c r="B1307" s="1" t="s">
        <v>1962</v>
      </c>
      <c r="C1307" s="1" t="s">
        <v>54</v>
      </c>
      <c r="D1307" s="3">
        <v>200</v>
      </c>
    </row>
    <row r="1308" spans="1:4" s="9" customFormat="1" x14ac:dyDescent="0.2">
      <c r="A1308" s="2" t="s">
        <v>1963</v>
      </c>
      <c r="B1308" s="1" t="s">
        <v>1964</v>
      </c>
      <c r="C1308" s="1" t="s">
        <v>66</v>
      </c>
      <c r="D1308" s="10" t="s">
        <v>5270</v>
      </c>
    </row>
    <row r="1309" spans="1:4" s="9" customFormat="1" x14ac:dyDescent="0.2">
      <c r="A1309" s="2" t="s">
        <v>1965</v>
      </c>
      <c r="B1309" s="1" t="s">
        <v>1966</v>
      </c>
      <c r="C1309" s="1" t="s">
        <v>66</v>
      </c>
      <c r="D1309" s="10" t="s">
        <v>5270</v>
      </c>
    </row>
    <row r="1310" spans="1:4" s="9" customFormat="1" x14ac:dyDescent="0.2">
      <c r="A1310" s="2" t="s">
        <v>1967</v>
      </c>
      <c r="B1310" s="1" t="s">
        <v>1968</v>
      </c>
      <c r="C1310" s="1" t="s">
        <v>1969</v>
      </c>
      <c r="D1310" s="10" t="s">
        <v>5270</v>
      </c>
    </row>
    <row r="1311" spans="1:4" s="9" customFormat="1" x14ac:dyDescent="0.2">
      <c r="A1311" s="2" t="s">
        <v>1970</v>
      </c>
      <c r="B1311" s="1" t="s">
        <v>1971</v>
      </c>
      <c r="C1311" s="1" t="s">
        <v>39</v>
      </c>
      <c r="D1311" s="10" t="s">
        <v>5270</v>
      </c>
    </row>
    <row r="1312" spans="1:4" s="9" customFormat="1" x14ac:dyDescent="0.2">
      <c r="A1312" s="2" t="s">
        <v>1972</v>
      </c>
      <c r="B1312" s="1" t="s">
        <v>1973</v>
      </c>
      <c r="C1312" s="1" t="s">
        <v>16</v>
      </c>
      <c r="D1312" s="10" t="s">
        <v>5270</v>
      </c>
    </row>
    <row r="1313" spans="1:4" s="9" customFormat="1" x14ac:dyDescent="0.2">
      <c r="A1313" s="2" t="s">
        <v>1974</v>
      </c>
      <c r="B1313" s="1" t="s">
        <v>1975</v>
      </c>
      <c r="C1313" s="1" t="s">
        <v>377</v>
      </c>
      <c r="D1313" s="3">
        <v>50</v>
      </c>
    </row>
    <row r="1314" spans="1:4" s="9" customFormat="1" x14ac:dyDescent="0.2">
      <c r="A1314" s="2" t="s">
        <v>1978</v>
      </c>
      <c r="B1314" s="1" t="s">
        <v>1977</v>
      </c>
      <c r="C1314" s="1" t="s">
        <v>124</v>
      </c>
      <c r="D1314" s="3">
        <v>9</v>
      </c>
    </row>
    <row r="1315" spans="1:4" s="9" customFormat="1" x14ac:dyDescent="0.2">
      <c r="A1315" s="2" t="s">
        <v>1976</v>
      </c>
      <c r="B1315" s="1" t="s">
        <v>1977</v>
      </c>
      <c r="C1315" s="1" t="s">
        <v>124</v>
      </c>
      <c r="D1315" s="10" t="s">
        <v>5270</v>
      </c>
    </row>
    <row r="1316" spans="1:4" s="9" customFormat="1" x14ac:dyDescent="0.2">
      <c r="A1316" s="2" t="s">
        <v>1979</v>
      </c>
      <c r="B1316" s="1" t="s">
        <v>1980</v>
      </c>
      <c r="C1316" s="1" t="s">
        <v>54</v>
      </c>
      <c r="D1316" s="10" t="s">
        <v>5270</v>
      </c>
    </row>
    <row r="1317" spans="1:4" s="9" customFormat="1" x14ac:dyDescent="0.2">
      <c r="A1317" s="2" t="s">
        <v>1981</v>
      </c>
      <c r="B1317" s="1" t="s">
        <v>1982</v>
      </c>
      <c r="C1317" s="1" t="s">
        <v>22</v>
      </c>
      <c r="D1317" s="10" t="s">
        <v>5270</v>
      </c>
    </row>
    <row r="1318" spans="1:4" s="9" customFormat="1" x14ac:dyDescent="0.2">
      <c r="A1318" s="2" t="s">
        <v>1983</v>
      </c>
      <c r="B1318" s="1" t="s">
        <v>1984</v>
      </c>
      <c r="C1318" s="1" t="s">
        <v>124</v>
      </c>
      <c r="D1318" s="10" t="s">
        <v>5270</v>
      </c>
    </row>
    <row r="1319" spans="1:4" s="9" customFormat="1" x14ac:dyDescent="0.2">
      <c r="A1319" s="2" t="s">
        <v>1985</v>
      </c>
      <c r="B1319" s="1" t="s">
        <v>1986</v>
      </c>
      <c r="C1319" s="1" t="s">
        <v>39</v>
      </c>
      <c r="D1319" s="3">
        <v>9</v>
      </c>
    </row>
    <row r="1320" spans="1:4" s="9" customFormat="1" x14ac:dyDescent="0.2">
      <c r="A1320" s="2" t="s">
        <v>1987</v>
      </c>
      <c r="B1320" s="1" t="s">
        <v>1988</v>
      </c>
      <c r="C1320" s="1" t="s">
        <v>124</v>
      </c>
      <c r="D1320" s="3">
        <v>11</v>
      </c>
    </row>
    <row r="1321" spans="1:4" s="9" customFormat="1" x14ac:dyDescent="0.2">
      <c r="A1321" s="2" t="s">
        <v>1989</v>
      </c>
      <c r="B1321" s="1" t="s">
        <v>1990</v>
      </c>
      <c r="C1321" s="1" t="s">
        <v>124</v>
      </c>
      <c r="D1321" s="10" t="s">
        <v>5270</v>
      </c>
    </row>
    <row r="1322" spans="1:4" s="9" customFormat="1" x14ac:dyDescent="0.2">
      <c r="A1322" s="2" t="s">
        <v>1991</v>
      </c>
      <c r="B1322" s="1" t="s">
        <v>1992</v>
      </c>
      <c r="C1322" s="1" t="s">
        <v>184</v>
      </c>
      <c r="D1322" s="3">
        <v>11</v>
      </c>
    </row>
    <row r="1323" spans="1:4" s="9" customFormat="1" x14ac:dyDescent="0.2">
      <c r="A1323" s="2" t="s">
        <v>1993</v>
      </c>
      <c r="B1323" s="1" t="s">
        <v>1992</v>
      </c>
      <c r="C1323" s="1" t="s">
        <v>54</v>
      </c>
      <c r="D1323" s="10" t="s">
        <v>5270</v>
      </c>
    </row>
    <row r="1324" spans="1:4" s="9" customFormat="1" x14ac:dyDescent="0.2">
      <c r="A1324" s="2" t="s">
        <v>1994</v>
      </c>
      <c r="B1324" s="1" t="s">
        <v>1995</v>
      </c>
      <c r="C1324" s="1" t="s">
        <v>124</v>
      </c>
      <c r="D1324" s="10" t="s">
        <v>5270</v>
      </c>
    </row>
    <row r="1325" spans="1:4" s="9" customFormat="1" x14ac:dyDescent="0.2">
      <c r="A1325" s="2" t="s">
        <v>1996</v>
      </c>
      <c r="B1325" s="1" t="s">
        <v>1997</v>
      </c>
      <c r="C1325" s="1" t="s">
        <v>124</v>
      </c>
      <c r="D1325" s="10" t="s">
        <v>5270</v>
      </c>
    </row>
    <row r="1326" spans="1:4" s="9" customFormat="1" x14ac:dyDescent="0.2">
      <c r="A1326" s="2" t="s">
        <v>1998</v>
      </c>
      <c r="B1326" s="1" t="s">
        <v>1999</v>
      </c>
      <c r="C1326" s="1" t="s">
        <v>2000</v>
      </c>
      <c r="D1326" s="10" t="s">
        <v>5270</v>
      </c>
    </row>
    <row r="1327" spans="1:4" s="9" customFormat="1" x14ac:dyDescent="0.2">
      <c r="A1327" s="2" t="s">
        <v>2001</v>
      </c>
      <c r="B1327" s="1" t="s">
        <v>2002</v>
      </c>
      <c r="C1327" s="1" t="s">
        <v>2000</v>
      </c>
      <c r="D1327" s="10" t="s">
        <v>5270</v>
      </c>
    </row>
    <row r="1328" spans="1:4" s="9" customFormat="1" x14ac:dyDescent="0.2">
      <c r="A1328" s="2" t="s">
        <v>2003</v>
      </c>
      <c r="B1328" s="1" t="s">
        <v>2004</v>
      </c>
      <c r="C1328" s="1" t="s">
        <v>2000</v>
      </c>
      <c r="D1328" s="10" t="s">
        <v>5270</v>
      </c>
    </row>
    <row r="1329" spans="1:4" s="9" customFormat="1" x14ac:dyDescent="0.2">
      <c r="A1329" s="2" t="s">
        <v>2005</v>
      </c>
      <c r="B1329" s="1" t="s">
        <v>2006</v>
      </c>
      <c r="C1329" s="1" t="s">
        <v>124</v>
      </c>
      <c r="D1329" s="3">
        <v>9</v>
      </c>
    </row>
    <row r="1330" spans="1:4" s="9" customFormat="1" x14ac:dyDescent="0.2">
      <c r="A1330" s="2" t="s">
        <v>2007</v>
      </c>
      <c r="B1330" s="1" t="s">
        <v>2008</v>
      </c>
      <c r="C1330" s="1" t="s">
        <v>1087</v>
      </c>
      <c r="D1330" s="10" t="s">
        <v>5270</v>
      </c>
    </row>
    <row r="1331" spans="1:4" s="9" customFormat="1" x14ac:dyDescent="0.2">
      <c r="A1331" s="2" t="s">
        <v>2009</v>
      </c>
      <c r="B1331" s="1" t="s">
        <v>2010</v>
      </c>
      <c r="C1331" s="1" t="s">
        <v>54</v>
      </c>
      <c r="D1331" s="3">
        <v>10</v>
      </c>
    </row>
    <row r="1332" spans="1:4" s="9" customFormat="1" x14ac:dyDescent="0.2">
      <c r="A1332" s="2" t="s">
        <v>2011</v>
      </c>
      <c r="B1332" s="1" t="s">
        <v>2012</v>
      </c>
      <c r="C1332" s="1" t="s">
        <v>22</v>
      </c>
      <c r="D1332" s="10" t="s">
        <v>5270</v>
      </c>
    </row>
    <row r="1333" spans="1:4" s="9" customFormat="1" x14ac:dyDescent="0.2">
      <c r="A1333" s="2" t="s">
        <v>2013</v>
      </c>
      <c r="B1333" s="1" t="s">
        <v>2014</v>
      </c>
      <c r="C1333" s="1" t="s">
        <v>22</v>
      </c>
      <c r="D1333" s="3">
        <v>11</v>
      </c>
    </row>
    <row r="1334" spans="1:4" s="9" customFormat="1" x14ac:dyDescent="0.2">
      <c r="A1334" s="2" t="s">
        <v>2015</v>
      </c>
      <c r="B1334" s="1" t="s">
        <v>2016</v>
      </c>
      <c r="C1334" s="1" t="s">
        <v>2017</v>
      </c>
      <c r="D1334" s="10" t="s">
        <v>5270</v>
      </c>
    </row>
    <row r="1335" spans="1:4" s="9" customFormat="1" x14ac:dyDescent="0.2">
      <c r="A1335" s="2" t="s">
        <v>2018</v>
      </c>
      <c r="B1335" s="1" t="s">
        <v>2019</v>
      </c>
      <c r="C1335" s="1" t="s">
        <v>287</v>
      </c>
      <c r="D1335" s="3">
        <v>9</v>
      </c>
    </row>
    <row r="1336" spans="1:4" s="9" customFormat="1" x14ac:dyDescent="0.2">
      <c r="A1336" s="2" t="s">
        <v>2020</v>
      </c>
      <c r="B1336" s="1" t="s">
        <v>2021</v>
      </c>
      <c r="C1336" s="1" t="s">
        <v>287</v>
      </c>
      <c r="D1336" s="10" t="s">
        <v>5270</v>
      </c>
    </row>
    <row r="1337" spans="1:4" s="9" customFormat="1" x14ac:dyDescent="0.2">
      <c r="A1337" s="2" t="s">
        <v>2022</v>
      </c>
      <c r="B1337" s="1" t="s">
        <v>2023</v>
      </c>
      <c r="C1337" s="1" t="s">
        <v>124</v>
      </c>
      <c r="D1337" s="3">
        <v>9</v>
      </c>
    </row>
    <row r="1338" spans="1:4" s="9" customFormat="1" x14ac:dyDescent="0.2">
      <c r="A1338" s="2" t="s">
        <v>2024</v>
      </c>
      <c r="B1338" s="1" t="s">
        <v>2025</v>
      </c>
      <c r="C1338" s="1" t="s">
        <v>287</v>
      </c>
      <c r="D1338" s="3">
        <v>9</v>
      </c>
    </row>
    <row r="1339" spans="1:4" s="9" customFormat="1" x14ac:dyDescent="0.2">
      <c r="A1339" s="2" t="s">
        <v>2026</v>
      </c>
      <c r="B1339" s="1" t="s">
        <v>2027</v>
      </c>
      <c r="C1339" s="1" t="s">
        <v>189</v>
      </c>
      <c r="D1339" s="3">
        <v>25</v>
      </c>
    </row>
    <row r="1340" spans="1:4" s="9" customFormat="1" x14ac:dyDescent="0.2">
      <c r="A1340" s="2" t="s">
        <v>2028</v>
      </c>
      <c r="B1340" s="1" t="s">
        <v>2029</v>
      </c>
      <c r="C1340" s="1" t="s">
        <v>2030</v>
      </c>
      <c r="D1340" s="10" t="s">
        <v>5270</v>
      </c>
    </row>
    <row r="1341" spans="1:4" s="9" customFormat="1" x14ac:dyDescent="0.2">
      <c r="A1341" s="2" t="s">
        <v>2031</v>
      </c>
      <c r="B1341" s="1" t="s">
        <v>2032</v>
      </c>
      <c r="C1341" s="1" t="s">
        <v>409</v>
      </c>
      <c r="D1341" s="10" t="s">
        <v>5270</v>
      </c>
    </row>
    <row r="1342" spans="1:4" s="9" customFormat="1" x14ac:dyDescent="0.2">
      <c r="A1342" s="2" t="s">
        <v>2033</v>
      </c>
      <c r="B1342" s="1" t="s">
        <v>2034</v>
      </c>
      <c r="C1342" s="1" t="s">
        <v>86</v>
      </c>
      <c r="D1342" s="3">
        <v>13</v>
      </c>
    </row>
    <row r="1343" spans="1:4" s="9" customFormat="1" x14ac:dyDescent="0.2">
      <c r="A1343" s="2" t="s">
        <v>2035</v>
      </c>
      <c r="B1343" s="1" t="s">
        <v>2036</v>
      </c>
      <c r="C1343" s="1" t="s">
        <v>33</v>
      </c>
      <c r="D1343" s="10" t="s">
        <v>5270</v>
      </c>
    </row>
    <row r="1344" spans="1:4" s="9" customFormat="1" x14ac:dyDescent="0.2">
      <c r="A1344" s="2" t="s">
        <v>2037</v>
      </c>
      <c r="B1344" s="1" t="s">
        <v>2038</v>
      </c>
      <c r="C1344" s="1" t="s">
        <v>124</v>
      </c>
      <c r="D1344" s="3">
        <v>10</v>
      </c>
    </row>
    <row r="1345" spans="1:4" s="9" customFormat="1" x14ac:dyDescent="0.2">
      <c r="A1345" s="2" t="s">
        <v>2039</v>
      </c>
      <c r="B1345" s="1" t="s">
        <v>2040</v>
      </c>
      <c r="C1345" s="1" t="s">
        <v>124</v>
      </c>
      <c r="D1345" s="3">
        <v>8</v>
      </c>
    </row>
    <row r="1346" spans="1:4" s="9" customFormat="1" x14ac:dyDescent="0.2">
      <c r="A1346" s="2" t="s">
        <v>2041</v>
      </c>
      <c r="B1346" s="1" t="s">
        <v>2042</v>
      </c>
      <c r="C1346" s="1" t="s">
        <v>39</v>
      </c>
      <c r="D1346" s="3">
        <v>25</v>
      </c>
    </row>
    <row r="1347" spans="1:4" s="9" customFormat="1" x14ac:dyDescent="0.2">
      <c r="A1347" s="2" t="s">
        <v>2043</v>
      </c>
      <c r="B1347" s="1" t="s">
        <v>2044</v>
      </c>
      <c r="C1347" s="1" t="s">
        <v>33</v>
      </c>
      <c r="D1347" s="10" t="s">
        <v>5270</v>
      </c>
    </row>
    <row r="1348" spans="1:4" s="9" customFormat="1" x14ac:dyDescent="0.2">
      <c r="A1348" s="2" t="s">
        <v>2045</v>
      </c>
      <c r="B1348" s="1" t="s">
        <v>2046</v>
      </c>
      <c r="C1348" s="1" t="s">
        <v>33</v>
      </c>
      <c r="D1348" s="3">
        <v>15</v>
      </c>
    </row>
    <row r="1349" spans="1:4" s="9" customFormat="1" x14ac:dyDescent="0.2">
      <c r="A1349" s="2" t="s">
        <v>2047</v>
      </c>
      <c r="B1349" s="1" t="s">
        <v>2048</v>
      </c>
      <c r="C1349" s="1" t="s">
        <v>33</v>
      </c>
      <c r="D1349" s="3">
        <v>15</v>
      </c>
    </row>
    <row r="1350" spans="1:4" s="9" customFormat="1" x14ac:dyDescent="0.2">
      <c r="A1350" s="2" t="s">
        <v>2051</v>
      </c>
      <c r="B1350" s="1" t="s">
        <v>2050</v>
      </c>
      <c r="C1350" s="1" t="s">
        <v>39</v>
      </c>
      <c r="D1350" s="10" t="s">
        <v>5270</v>
      </c>
    </row>
    <row r="1351" spans="1:4" s="9" customFormat="1" x14ac:dyDescent="0.2">
      <c r="A1351" s="2" t="s">
        <v>2049</v>
      </c>
      <c r="B1351" s="1" t="s">
        <v>2050</v>
      </c>
      <c r="C1351" s="1" t="s">
        <v>57</v>
      </c>
      <c r="D1351" s="3">
        <v>9</v>
      </c>
    </row>
    <row r="1352" spans="1:4" s="9" customFormat="1" x14ac:dyDescent="0.2">
      <c r="A1352" s="2" t="s">
        <v>2052</v>
      </c>
      <c r="B1352" s="1" t="s">
        <v>2053</v>
      </c>
      <c r="C1352" s="1" t="s">
        <v>22</v>
      </c>
      <c r="D1352" s="10" t="s">
        <v>5270</v>
      </c>
    </row>
    <row r="1353" spans="1:4" s="9" customFormat="1" x14ac:dyDescent="0.2">
      <c r="A1353" s="2" t="s">
        <v>2054</v>
      </c>
      <c r="B1353" s="1" t="s">
        <v>2055</v>
      </c>
      <c r="C1353" s="1" t="s">
        <v>124</v>
      </c>
      <c r="D1353" s="10" t="s">
        <v>5270</v>
      </c>
    </row>
    <row r="1354" spans="1:4" s="9" customFormat="1" x14ac:dyDescent="0.2">
      <c r="A1354" s="2" t="s">
        <v>2056</v>
      </c>
      <c r="B1354" s="1" t="s">
        <v>2057</v>
      </c>
      <c r="C1354" s="1" t="s">
        <v>124</v>
      </c>
      <c r="D1354" s="10" t="s">
        <v>5270</v>
      </c>
    </row>
    <row r="1355" spans="1:4" s="9" customFormat="1" x14ac:dyDescent="0.2">
      <c r="A1355" s="2" t="s">
        <v>2058</v>
      </c>
      <c r="B1355" s="1" t="s">
        <v>2059</v>
      </c>
      <c r="C1355" s="1" t="s">
        <v>2060</v>
      </c>
      <c r="D1355" s="3">
        <v>18</v>
      </c>
    </row>
    <row r="1356" spans="1:4" s="9" customFormat="1" x14ac:dyDescent="0.2">
      <c r="A1356" s="2" t="s">
        <v>2061</v>
      </c>
      <c r="B1356" s="1" t="s">
        <v>2062</v>
      </c>
      <c r="C1356" s="1" t="s">
        <v>124</v>
      </c>
      <c r="D1356" s="10" t="s">
        <v>5270</v>
      </c>
    </row>
    <row r="1357" spans="1:4" s="9" customFormat="1" x14ac:dyDescent="0.2">
      <c r="A1357" s="2" t="s">
        <v>2063</v>
      </c>
      <c r="B1357" s="1" t="s">
        <v>2064</v>
      </c>
      <c r="C1357" s="1" t="s">
        <v>124</v>
      </c>
      <c r="D1357" s="10" t="s">
        <v>5270</v>
      </c>
    </row>
    <row r="1358" spans="1:4" s="9" customFormat="1" x14ac:dyDescent="0.2">
      <c r="A1358" s="2" t="s">
        <v>2067</v>
      </c>
      <c r="B1358" s="1" t="s">
        <v>2066</v>
      </c>
      <c r="C1358" s="1" t="s">
        <v>22</v>
      </c>
      <c r="D1358" s="3">
        <v>9</v>
      </c>
    </row>
    <row r="1359" spans="1:4" s="9" customFormat="1" x14ac:dyDescent="0.2">
      <c r="A1359" s="2" t="s">
        <v>2065</v>
      </c>
      <c r="B1359" s="1" t="s">
        <v>2066</v>
      </c>
      <c r="C1359" s="1" t="s">
        <v>22</v>
      </c>
      <c r="D1359" s="3">
        <v>9</v>
      </c>
    </row>
    <row r="1360" spans="1:4" s="9" customFormat="1" x14ac:dyDescent="0.2">
      <c r="A1360" s="2" t="s">
        <v>2068</v>
      </c>
      <c r="B1360" s="1" t="s">
        <v>2069</v>
      </c>
      <c r="C1360" s="1" t="s">
        <v>184</v>
      </c>
      <c r="D1360" s="10" t="s">
        <v>5270</v>
      </c>
    </row>
    <row r="1361" spans="1:4" s="9" customFormat="1" x14ac:dyDescent="0.2">
      <c r="A1361" s="2" t="s">
        <v>2070</v>
      </c>
      <c r="B1361" s="1" t="s">
        <v>2071</v>
      </c>
      <c r="C1361" s="1" t="s">
        <v>57</v>
      </c>
      <c r="D1361" s="3">
        <v>13</v>
      </c>
    </row>
    <row r="1362" spans="1:4" s="9" customFormat="1" x14ac:dyDescent="0.2">
      <c r="A1362" s="2" t="s">
        <v>2072</v>
      </c>
      <c r="B1362" s="1" t="s">
        <v>2073</v>
      </c>
      <c r="C1362" s="1" t="s">
        <v>39</v>
      </c>
      <c r="D1362" s="3">
        <v>25</v>
      </c>
    </row>
    <row r="1363" spans="1:4" s="9" customFormat="1" x14ac:dyDescent="0.2">
      <c r="A1363" s="2" t="s">
        <v>2076</v>
      </c>
      <c r="B1363" s="1" t="s">
        <v>2075</v>
      </c>
      <c r="C1363" s="1" t="s">
        <v>391</v>
      </c>
      <c r="D1363" s="10" t="s">
        <v>5270</v>
      </c>
    </row>
    <row r="1364" spans="1:4" s="9" customFormat="1" x14ac:dyDescent="0.2">
      <c r="A1364" s="2" t="s">
        <v>2074</v>
      </c>
      <c r="B1364" s="1" t="s">
        <v>2075</v>
      </c>
      <c r="C1364" s="1" t="s">
        <v>124</v>
      </c>
      <c r="D1364" s="3">
        <v>10</v>
      </c>
    </row>
    <row r="1365" spans="1:4" s="9" customFormat="1" x14ac:dyDescent="0.2">
      <c r="A1365" s="2" t="s">
        <v>2077</v>
      </c>
      <c r="B1365" s="1" t="s">
        <v>2078</v>
      </c>
      <c r="C1365" s="1" t="s">
        <v>124</v>
      </c>
      <c r="D1365" s="3">
        <v>9</v>
      </c>
    </row>
    <row r="1366" spans="1:4" s="9" customFormat="1" x14ac:dyDescent="0.2">
      <c r="A1366" s="2" t="s">
        <v>2079</v>
      </c>
      <c r="B1366" s="1" t="s">
        <v>2080</v>
      </c>
      <c r="C1366" s="1" t="s">
        <v>124</v>
      </c>
      <c r="D1366" s="10" t="s">
        <v>5270</v>
      </c>
    </row>
    <row r="1367" spans="1:4" s="9" customFormat="1" x14ac:dyDescent="0.2">
      <c r="A1367" s="2" t="s">
        <v>2081</v>
      </c>
      <c r="B1367" s="1" t="s">
        <v>2082</v>
      </c>
      <c r="C1367" s="1" t="s">
        <v>124</v>
      </c>
      <c r="D1367" s="3">
        <v>10</v>
      </c>
    </row>
    <row r="1368" spans="1:4" s="9" customFormat="1" x14ac:dyDescent="0.2">
      <c r="A1368" s="2" t="s">
        <v>2083</v>
      </c>
      <c r="B1368" s="1" t="s">
        <v>2084</v>
      </c>
      <c r="C1368" s="1" t="s">
        <v>86</v>
      </c>
      <c r="D1368" s="3">
        <v>20</v>
      </c>
    </row>
    <row r="1369" spans="1:4" s="9" customFormat="1" x14ac:dyDescent="0.2">
      <c r="A1369" s="2" t="s">
        <v>2085</v>
      </c>
      <c r="B1369" s="1" t="s">
        <v>2086</v>
      </c>
      <c r="C1369" s="1" t="s">
        <v>295</v>
      </c>
      <c r="D1369" s="10" t="s">
        <v>5270</v>
      </c>
    </row>
    <row r="1370" spans="1:4" s="9" customFormat="1" x14ac:dyDescent="0.2">
      <c r="A1370" s="2" t="s">
        <v>2087</v>
      </c>
      <c r="B1370" s="1" t="s">
        <v>2088</v>
      </c>
      <c r="C1370" s="1" t="s">
        <v>124</v>
      </c>
      <c r="D1370" s="10" t="s">
        <v>5270</v>
      </c>
    </row>
    <row r="1371" spans="1:4" s="9" customFormat="1" x14ac:dyDescent="0.2">
      <c r="A1371" s="2" t="s">
        <v>2089</v>
      </c>
      <c r="B1371" s="1" t="s">
        <v>2090</v>
      </c>
      <c r="C1371" s="1" t="s">
        <v>295</v>
      </c>
      <c r="D1371" s="3">
        <v>19</v>
      </c>
    </row>
    <row r="1372" spans="1:4" s="9" customFormat="1" x14ac:dyDescent="0.2">
      <c r="A1372" s="2" t="s">
        <v>2091</v>
      </c>
      <c r="B1372" s="1" t="s">
        <v>2092</v>
      </c>
      <c r="C1372" s="1" t="s">
        <v>124</v>
      </c>
      <c r="D1372" s="10" t="s">
        <v>5270</v>
      </c>
    </row>
    <row r="1373" spans="1:4" s="9" customFormat="1" x14ac:dyDescent="0.2">
      <c r="A1373" s="2" t="s">
        <v>2093</v>
      </c>
      <c r="B1373" s="1" t="s">
        <v>2094</v>
      </c>
      <c r="C1373" s="1" t="s">
        <v>124</v>
      </c>
      <c r="D1373" s="10" t="s">
        <v>5270</v>
      </c>
    </row>
    <row r="1374" spans="1:4" s="9" customFormat="1" x14ac:dyDescent="0.2">
      <c r="A1374" s="2" t="s">
        <v>2095</v>
      </c>
      <c r="B1374" s="1" t="s">
        <v>2096</v>
      </c>
      <c r="C1374" s="1" t="s">
        <v>184</v>
      </c>
      <c r="D1374" s="10" t="s">
        <v>5270</v>
      </c>
    </row>
    <row r="1375" spans="1:4" s="9" customFormat="1" x14ac:dyDescent="0.2">
      <c r="A1375" s="2" t="s">
        <v>2097</v>
      </c>
      <c r="B1375" s="1" t="s">
        <v>2098</v>
      </c>
      <c r="C1375" s="1" t="s">
        <v>22</v>
      </c>
      <c r="D1375" s="10" t="s">
        <v>5270</v>
      </c>
    </row>
    <row r="1376" spans="1:4" s="9" customFormat="1" x14ac:dyDescent="0.2">
      <c r="A1376" s="2" t="s">
        <v>2099</v>
      </c>
      <c r="B1376" s="1" t="s">
        <v>2100</v>
      </c>
      <c r="C1376" s="1" t="s">
        <v>124</v>
      </c>
      <c r="D1376" s="10" t="s">
        <v>5270</v>
      </c>
    </row>
    <row r="1377" spans="1:4" s="9" customFormat="1" x14ac:dyDescent="0.2">
      <c r="A1377" s="2" t="s">
        <v>2101</v>
      </c>
      <c r="B1377" s="1" t="s">
        <v>2102</v>
      </c>
      <c r="C1377" s="1" t="s">
        <v>490</v>
      </c>
      <c r="D1377" s="10" t="s">
        <v>5270</v>
      </c>
    </row>
    <row r="1378" spans="1:4" s="9" customFormat="1" x14ac:dyDescent="0.2">
      <c r="A1378" s="2" t="s">
        <v>2103</v>
      </c>
      <c r="B1378" s="1" t="s">
        <v>2104</v>
      </c>
      <c r="C1378" s="1" t="s">
        <v>490</v>
      </c>
      <c r="D1378" s="3">
        <v>21</v>
      </c>
    </row>
    <row r="1379" spans="1:4" s="9" customFormat="1" x14ac:dyDescent="0.2">
      <c r="A1379" s="2" t="s">
        <v>2105</v>
      </c>
      <c r="B1379" s="1" t="s">
        <v>2106</v>
      </c>
      <c r="C1379" s="1" t="s">
        <v>33</v>
      </c>
      <c r="D1379" s="10" t="s">
        <v>5270</v>
      </c>
    </row>
    <row r="1380" spans="1:4" s="9" customFormat="1" x14ac:dyDescent="0.2">
      <c r="A1380" s="2" t="s">
        <v>2107</v>
      </c>
      <c r="B1380" s="1" t="s">
        <v>2108</v>
      </c>
      <c r="C1380" s="1" t="s">
        <v>33</v>
      </c>
      <c r="D1380" s="3">
        <v>15</v>
      </c>
    </row>
    <row r="1381" spans="1:4" s="9" customFormat="1" x14ac:dyDescent="0.2">
      <c r="A1381" s="2" t="s">
        <v>2109</v>
      </c>
      <c r="B1381" s="1" t="s">
        <v>2110</v>
      </c>
      <c r="C1381" s="1" t="s">
        <v>33</v>
      </c>
      <c r="D1381" s="10" t="s">
        <v>5270</v>
      </c>
    </row>
    <row r="1382" spans="1:4" s="9" customFormat="1" x14ac:dyDescent="0.2">
      <c r="A1382" s="2" t="s">
        <v>2111</v>
      </c>
      <c r="B1382" s="1" t="s">
        <v>2112</v>
      </c>
      <c r="C1382" s="1" t="s">
        <v>39</v>
      </c>
      <c r="D1382" s="10" t="s">
        <v>5270</v>
      </c>
    </row>
    <row r="1383" spans="1:4" s="9" customFormat="1" x14ac:dyDescent="0.2">
      <c r="A1383" s="2" t="s">
        <v>2113</v>
      </c>
      <c r="B1383" s="1" t="s">
        <v>2114</v>
      </c>
      <c r="C1383" s="1" t="s">
        <v>189</v>
      </c>
      <c r="D1383" s="10" t="s">
        <v>5270</v>
      </c>
    </row>
    <row r="1384" spans="1:4" s="9" customFormat="1" x14ac:dyDescent="0.2">
      <c r="A1384" s="2" t="s">
        <v>2115</v>
      </c>
      <c r="B1384" s="1" t="s">
        <v>2116</v>
      </c>
      <c r="C1384" s="1" t="s">
        <v>39</v>
      </c>
      <c r="D1384" s="10" t="s">
        <v>5270</v>
      </c>
    </row>
    <row r="1385" spans="1:4" s="9" customFormat="1" x14ac:dyDescent="0.2">
      <c r="A1385" s="2" t="s">
        <v>2117</v>
      </c>
      <c r="B1385" s="1" t="s">
        <v>2118</v>
      </c>
      <c r="C1385" s="1" t="s">
        <v>86</v>
      </c>
      <c r="D1385" s="10" t="s">
        <v>5270</v>
      </c>
    </row>
    <row r="1386" spans="1:4" s="9" customFormat="1" x14ac:dyDescent="0.2">
      <c r="A1386" s="2" t="s">
        <v>2119</v>
      </c>
      <c r="B1386" s="1" t="s">
        <v>2120</v>
      </c>
      <c r="C1386" s="1" t="s">
        <v>39</v>
      </c>
      <c r="D1386" s="3">
        <v>14</v>
      </c>
    </row>
    <row r="1387" spans="1:4" s="9" customFormat="1" x14ac:dyDescent="0.2">
      <c r="A1387" s="2" t="s">
        <v>2121</v>
      </c>
      <c r="B1387" s="1" t="s">
        <v>2120</v>
      </c>
      <c r="C1387" s="1" t="s">
        <v>86</v>
      </c>
      <c r="D1387" s="10" t="s">
        <v>5270</v>
      </c>
    </row>
    <row r="1388" spans="1:4" s="9" customFormat="1" x14ac:dyDescent="0.2">
      <c r="A1388" s="2" t="s">
        <v>2122</v>
      </c>
      <c r="B1388" s="1" t="s">
        <v>2123</v>
      </c>
      <c r="C1388" s="1" t="s">
        <v>2124</v>
      </c>
      <c r="D1388" s="3">
        <v>13</v>
      </c>
    </row>
    <row r="1389" spans="1:4" s="9" customFormat="1" x14ac:dyDescent="0.2">
      <c r="A1389" s="2" t="s">
        <v>2125</v>
      </c>
      <c r="B1389" s="1" t="s">
        <v>2126</v>
      </c>
      <c r="C1389" s="1" t="s">
        <v>124</v>
      </c>
      <c r="D1389" s="10" t="s">
        <v>5270</v>
      </c>
    </row>
    <row r="1390" spans="1:4" s="9" customFormat="1" x14ac:dyDescent="0.2">
      <c r="A1390" s="2" t="s">
        <v>2127</v>
      </c>
      <c r="B1390" s="1" t="s">
        <v>2128</v>
      </c>
      <c r="C1390" s="1" t="s">
        <v>124</v>
      </c>
      <c r="D1390" s="10" t="s">
        <v>5270</v>
      </c>
    </row>
    <row r="1391" spans="1:4" s="9" customFormat="1" x14ac:dyDescent="0.2">
      <c r="A1391" s="2" t="s">
        <v>2129</v>
      </c>
      <c r="B1391" s="1" t="s">
        <v>2130</v>
      </c>
      <c r="C1391" s="1" t="s">
        <v>124</v>
      </c>
      <c r="D1391" s="10" t="s">
        <v>5270</v>
      </c>
    </row>
    <row r="1392" spans="1:4" s="9" customFormat="1" x14ac:dyDescent="0.2">
      <c r="A1392" s="2" t="s">
        <v>2131</v>
      </c>
      <c r="B1392" s="1" t="s">
        <v>2132</v>
      </c>
      <c r="C1392" s="1" t="s">
        <v>124</v>
      </c>
      <c r="D1392" s="10" t="s">
        <v>5270</v>
      </c>
    </row>
    <row r="1393" spans="1:4" s="9" customFormat="1" x14ac:dyDescent="0.2">
      <c r="A1393" s="2" t="s">
        <v>2133</v>
      </c>
      <c r="B1393" s="1" t="s">
        <v>2134</v>
      </c>
      <c r="C1393" s="1" t="s">
        <v>57</v>
      </c>
      <c r="D1393" s="10" t="s">
        <v>5270</v>
      </c>
    </row>
    <row r="1394" spans="1:4" s="9" customFormat="1" x14ac:dyDescent="0.2">
      <c r="A1394" s="2" t="s">
        <v>2135</v>
      </c>
      <c r="B1394" s="1" t="s">
        <v>2136</v>
      </c>
      <c r="C1394" s="1" t="s">
        <v>124</v>
      </c>
      <c r="D1394" s="10" t="s">
        <v>5270</v>
      </c>
    </row>
    <row r="1395" spans="1:4" s="9" customFormat="1" x14ac:dyDescent="0.2">
      <c r="A1395" s="2" t="s">
        <v>2137</v>
      </c>
      <c r="B1395" s="1" t="s">
        <v>2138</v>
      </c>
      <c r="C1395" s="1" t="s">
        <v>2139</v>
      </c>
      <c r="D1395" s="10" t="s">
        <v>5270</v>
      </c>
    </row>
    <row r="1396" spans="1:4" s="9" customFormat="1" x14ac:dyDescent="0.2">
      <c r="A1396" s="2" t="s">
        <v>2140</v>
      </c>
      <c r="B1396" s="1" t="s">
        <v>2141</v>
      </c>
      <c r="C1396" s="1" t="s">
        <v>124</v>
      </c>
      <c r="D1396" s="10" t="s">
        <v>5270</v>
      </c>
    </row>
    <row r="1397" spans="1:4" s="9" customFormat="1" x14ac:dyDescent="0.2">
      <c r="A1397" s="2" t="s">
        <v>2142</v>
      </c>
      <c r="B1397" s="1" t="s">
        <v>2143</v>
      </c>
      <c r="C1397" s="1" t="s">
        <v>287</v>
      </c>
      <c r="D1397" s="3">
        <v>12</v>
      </c>
    </row>
    <row r="1398" spans="1:4" s="9" customFormat="1" x14ac:dyDescent="0.2">
      <c r="A1398" s="2" t="s">
        <v>2144</v>
      </c>
      <c r="B1398" s="1" t="s">
        <v>2145</v>
      </c>
      <c r="C1398" s="1" t="s">
        <v>124</v>
      </c>
      <c r="D1398" s="10" t="s">
        <v>5270</v>
      </c>
    </row>
    <row r="1399" spans="1:4" s="9" customFormat="1" x14ac:dyDescent="0.2">
      <c r="A1399" s="2" t="s">
        <v>2146</v>
      </c>
      <c r="B1399" s="1" t="s">
        <v>2147</v>
      </c>
      <c r="C1399" s="1" t="s">
        <v>124</v>
      </c>
      <c r="D1399" s="10" t="s">
        <v>5270</v>
      </c>
    </row>
    <row r="1400" spans="1:4" s="9" customFormat="1" x14ac:dyDescent="0.2">
      <c r="A1400" s="2" t="s">
        <v>2148</v>
      </c>
      <c r="B1400" s="1" t="s">
        <v>2149</v>
      </c>
      <c r="C1400" s="1" t="s">
        <v>124</v>
      </c>
      <c r="D1400" s="3">
        <v>9</v>
      </c>
    </row>
    <row r="1401" spans="1:4" s="9" customFormat="1" x14ac:dyDescent="0.2">
      <c r="A1401" s="2" t="s">
        <v>2150</v>
      </c>
      <c r="B1401" s="1" t="s">
        <v>2151</v>
      </c>
      <c r="C1401" s="1" t="s">
        <v>287</v>
      </c>
      <c r="D1401" s="10" t="s">
        <v>5270</v>
      </c>
    </row>
    <row r="1402" spans="1:4" s="9" customFormat="1" x14ac:dyDescent="0.2">
      <c r="A1402" s="2" t="s">
        <v>2152</v>
      </c>
      <c r="B1402" s="1" t="s">
        <v>2153</v>
      </c>
      <c r="C1402" s="1" t="s">
        <v>76</v>
      </c>
      <c r="D1402" s="10" t="s">
        <v>5270</v>
      </c>
    </row>
    <row r="1403" spans="1:4" s="9" customFormat="1" x14ac:dyDescent="0.2">
      <c r="A1403" s="2" t="s">
        <v>2154</v>
      </c>
      <c r="B1403" s="1" t="s">
        <v>2153</v>
      </c>
      <c r="C1403" s="1" t="s">
        <v>2000</v>
      </c>
      <c r="D1403" s="10" t="s">
        <v>5270</v>
      </c>
    </row>
    <row r="1404" spans="1:4" s="9" customFormat="1" x14ac:dyDescent="0.2">
      <c r="A1404" s="2" t="s">
        <v>2155</v>
      </c>
      <c r="B1404" s="1" t="s">
        <v>2153</v>
      </c>
      <c r="C1404" s="1" t="s">
        <v>2000</v>
      </c>
      <c r="D1404" s="10" t="s">
        <v>5270</v>
      </c>
    </row>
    <row r="1405" spans="1:4" s="9" customFormat="1" x14ac:dyDescent="0.2">
      <c r="A1405" s="2" t="s">
        <v>2156</v>
      </c>
      <c r="B1405" s="1" t="s">
        <v>2157</v>
      </c>
      <c r="C1405" s="1" t="s">
        <v>287</v>
      </c>
      <c r="D1405" s="3">
        <v>9</v>
      </c>
    </row>
    <row r="1406" spans="1:4" s="9" customFormat="1" x14ac:dyDescent="0.2">
      <c r="A1406" s="2" t="s">
        <v>2158</v>
      </c>
      <c r="B1406" s="1" t="s">
        <v>2159</v>
      </c>
      <c r="C1406" s="1" t="s">
        <v>287</v>
      </c>
      <c r="D1406" s="3">
        <v>9</v>
      </c>
    </row>
    <row r="1407" spans="1:4" s="9" customFormat="1" x14ac:dyDescent="0.2">
      <c r="A1407" s="2" t="s">
        <v>2160</v>
      </c>
      <c r="B1407" s="1" t="s">
        <v>2161</v>
      </c>
      <c r="C1407" s="1" t="s">
        <v>54</v>
      </c>
      <c r="D1407" s="10" t="s">
        <v>5270</v>
      </c>
    </row>
    <row r="1408" spans="1:4" s="9" customFormat="1" x14ac:dyDescent="0.2">
      <c r="A1408" s="2" t="s">
        <v>2162</v>
      </c>
      <c r="B1408" s="1" t="s">
        <v>2163</v>
      </c>
      <c r="C1408" s="1" t="s">
        <v>380</v>
      </c>
      <c r="D1408" s="3">
        <v>12</v>
      </c>
    </row>
    <row r="1409" spans="1:4" s="9" customFormat="1" x14ac:dyDescent="0.2">
      <c r="A1409" s="2" t="s">
        <v>2164</v>
      </c>
      <c r="B1409" s="1" t="s">
        <v>2165</v>
      </c>
      <c r="C1409" s="1" t="s">
        <v>287</v>
      </c>
      <c r="D1409" s="3">
        <v>25</v>
      </c>
    </row>
    <row r="1410" spans="1:4" s="9" customFormat="1" x14ac:dyDescent="0.2">
      <c r="A1410" s="2" t="s">
        <v>2166</v>
      </c>
      <c r="B1410" s="1" t="s">
        <v>2167</v>
      </c>
      <c r="C1410" s="1" t="s">
        <v>287</v>
      </c>
      <c r="D1410" s="10" t="s">
        <v>5270</v>
      </c>
    </row>
    <row r="1411" spans="1:4" s="9" customFormat="1" x14ac:dyDescent="0.2">
      <c r="A1411" s="2" t="s">
        <v>2168</v>
      </c>
      <c r="B1411" s="1" t="s">
        <v>2169</v>
      </c>
      <c r="C1411" s="1" t="s">
        <v>39</v>
      </c>
      <c r="D1411" s="10" t="s">
        <v>5270</v>
      </c>
    </row>
    <row r="1412" spans="1:4" s="9" customFormat="1" x14ac:dyDescent="0.2">
      <c r="A1412" s="2" t="s">
        <v>2170</v>
      </c>
      <c r="B1412" s="1" t="s">
        <v>2171</v>
      </c>
      <c r="C1412" s="1" t="s">
        <v>490</v>
      </c>
      <c r="D1412" s="10" t="s">
        <v>5270</v>
      </c>
    </row>
    <row r="1413" spans="1:4" s="9" customFormat="1" x14ac:dyDescent="0.2">
      <c r="A1413" s="2" t="s">
        <v>2172</v>
      </c>
      <c r="B1413" s="1" t="s">
        <v>2173</v>
      </c>
      <c r="C1413" s="1" t="s">
        <v>490</v>
      </c>
      <c r="D1413" s="3">
        <v>7</v>
      </c>
    </row>
    <row r="1414" spans="1:4" s="9" customFormat="1" x14ac:dyDescent="0.2">
      <c r="A1414" s="2" t="s">
        <v>2174</v>
      </c>
      <c r="B1414" s="1" t="s">
        <v>2175</v>
      </c>
      <c r="C1414" s="1" t="s">
        <v>39</v>
      </c>
      <c r="D1414" s="10" t="s">
        <v>5270</v>
      </c>
    </row>
    <row r="1415" spans="1:4" s="9" customFormat="1" x14ac:dyDescent="0.2">
      <c r="A1415" s="2" t="s">
        <v>2176</v>
      </c>
      <c r="B1415" s="1" t="s">
        <v>2175</v>
      </c>
      <c r="C1415" s="1" t="s">
        <v>119</v>
      </c>
      <c r="D1415" s="10" t="s">
        <v>5270</v>
      </c>
    </row>
    <row r="1416" spans="1:4" s="9" customFormat="1" x14ac:dyDescent="0.2">
      <c r="A1416" s="2" t="s">
        <v>2177</v>
      </c>
      <c r="B1416" s="1" t="s">
        <v>2178</v>
      </c>
      <c r="C1416" s="1" t="s">
        <v>39</v>
      </c>
      <c r="D1416" s="10" t="s">
        <v>5270</v>
      </c>
    </row>
    <row r="1417" spans="1:4" s="9" customFormat="1" x14ac:dyDescent="0.2">
      <c r="A1417" s="2" t="s">
        <v>2179</v>
      </c>
      <c r="B1417" s="1" t="s">
        <v>2180</v>
      </c>
      <c r="C1417" s="1" t="s">
        <v>490</v>
      </c>
      <c r="D1417" s="10" t="s">
        <v>5270</v>
      </c>
    </row>
    <row r="1418" spans="1:4" s="9" customFormat="1" x14ac:dyDescent="0.2">
      <c r="A1418" s="2" t="s">
        <v>2181</v>
      </c>
      <c r="B1418" s="1" t="s">
        <v>2182</v>
      </c>
      <c r="C1418" s="1" t="s">
        <v>2183</v>
      </c>
      <c r="D1418" s="10" t="s">
        <v>5270</v>
      </c>
    </row>
    <row r="1419" spans="1:4" s="9" customFormat="1" x14ac:dyDescent="0.2">
      <c r="A1419" s="2" t="s">
        <v>2184</v>
      </c>
      <c r="B1419" s="1" t="s">
        <v>2185</v>
      </c>
      <c r="C1419" s="1" t="s">
        <v>39</v>
      </c>
      <c r="D1419" s="3">
        <v>29</v>
      </c>
    </row>
    <row r="1420" spans="1:4" s="9" customFormat="1" x14ac:dyDescent="0.2">
      <c r="A1420" s="2" t="s">
        <v>2186</v>
      </c>
      <c r="B1420" s="1" t="s">
        <v>2187</v>
      </c>
      <c r="C1420" s="1" t="s">
        <v>54</v>
      </c>
      <c r="D1420" s="10" t="s">
        <v>5270</v>
      </c>
    </row>
    <row r="1421" spans="1:4" s="9" customFormat="1" x14ac:dyDescent="0.2">
      <c r="A1421" s="2" t="s">
        <v>2188</v>
      </c>
      <c r="B1421" s="1" t="s">
        <v>2189</v>
      </c>
      <c r="C1421" s="1" t="s">
        <v>39</v>
      </c>
      <c r="D1421" s="3">
        <v>26</v>
      </c>
    </row>
    <row r="1422" spans="1:4" s="9" customFormat="1" x14ac:dyDescent="0.2">
      <c r="A1422" s="2" t="s">
        <v>2190</v>
      </c>
      <c r="B1422" s="1" t="s">
        <v>2191</v>
      </c>
      <c r="C1422" s="1" t="s">
        <v>39</v>
      </c>
      <c r="D1422" s="3">
        <v>26</v>
      </c>
    </row>
    <row r="1423" spans="1:4" s="9" customFormat="1" x14ac:dyDescent="0.2">
      <c r="A1423" s="2" t="s">
        <v>2192</v>
      </c>
      <c r="B1423" s="1" t="s">
        <v>2193</v>
      </c>
      <c r="C1423" s="1" t="s">
        <v>39</v>
      </c>
      <c r="D1423" s="3">
        <v>21</v>
      </c>
    </row>
    <row r="1424" spans="1:4" s="9" customFormat="1" x14ac:dyDescent="0.2">
      <c r="A1424" s="2" t="s">
        <v>2194</v>
      </c>
      <c r="B1424" s="1" t="s">
        <v>2195</v>
      </c>
      <c r="C1424" s="1" t="s">
        <v>39</v>
      </c>
      <c r="D1424" s="10" t="s">
        <v>5270</v>
      </c>
    </row>
    <row r="1425" spans="1:4" s="9" customFormat="1" x14ac:dyDescent="0.2">
      <c r="A1425" s="2" t="s">
        <v>2196</v>
      </c>
      <c r="B1425" s="1" t="s">
        <v>2197</v>
      </c>
      <c r="C1425" s="1" t="s">
        <v>16</v>
      </c>
      <c r="D1425" s="3">
        <v>17</v>
      </c>
    </row>
    <row r="1426" spans="1:4" s="9" customFormat="1" x14ac:dyDescent="0.2">
      <c r="A1426" s="2" t="s">
        <v>2198</v>
      </c>
      <c r="B1426" s="1" t="s">
        <v>2199</v>
      </c>
      <c r="C1426" s="1" t="s">
        <v>39</v>
      </c>
      <c r="D1426" s="10" t="s">
        <v>5270</v>
      </c>
    </row>
    <row r="1427" spans="1:4" s="9" customFormat="1" x14ac:dyDescent="0.2">
      <c r="A1427" s="2" t="s">
        <v>2200</v>
      </c>
      <c r="B1427" s="1" t="s">
        <v>2201</v>
      </c>
      <c r="C1427" s="1" t="s">
        <v>33</v>
      </c>
      <c r="D1427" s="10" t="s">
        <v>5270</v>
      </c>
    </row>
    <row r="1428" spans="1:4" s="9" customFormat="1" x14ac:dyDescent="0.2">
      <c r="A1428" s="2" t="s">
        <v>2202</v>
      </c>
      <c r="B1428" s="1" t="s">
        <v>2203</v>
      </c>
      <c r="C1428" s="1" t="s">
        <v>66</v>
      </c>
      <c r="D1428" s="10" t="s">
        <v>5270</v>
      </c>
    </row>
    <row r="1429" spans="1:4" s="9" customFormat="1" x14ac:dyDescent="0.2">
      <c r="A1429" s="2" t="s">
        <v>2204</v>
      </c>
      <c r="B1429" s="1" t="s">
        <v>2205</v>
      </c>
      <c r="C1429" s="1" t="s">
        <v>33</v>
      </c>
      <c r="D1429" s="10" t="s">
        <v>5270</v>
      </c>
    </row>
    <row r="1430" spans="1:4" s="9" customFormat="1" x14ac:dyDescent="0.2">
      <c r="A1430" s="2" t="s">
        <v>2206</v>
      </c>
      <c r="B1430" s="1" t="s">
        <v>2207</v>
      </c>
      <c r="C1430" s="1" t="s">
        <v>116</v>
      </c>
      <c r="D1430" s="10" t="s">
        <v>5270</v>
      </c>
    </row>
    <row r="1431" spans="1:4" s="9" customFormat="1" x14ac:dyDescent="0.2">
      <c r="A1431" s="2" t="s">
        <v>2208</v>
      </c>
      <c r="B1431" s="1" t="s">
        <v>2209</v>
      </c>
      <c r="C1431" s="1" t="s">
        <v>66</v>
      </c>
      <c r="D1431" s="10" t="s">
        <v>5270</v>
      </c>
    </row>
    <row r="1432" spans="1:4" s="9" customFormat="1" x14ac:dyDescent="0.2">
      <c r="A1432" s="2" t="s">
        <v>2210</v>
      </c>
      <c r="B1432" s="1" t="s">
        <v>2211</v>
      </c>
      <c r="C1432" s="1" t="s">
        <v>2212</v>
      </c>
      <c r="D1432" s="10" t="s">
        <v>5270</v>
      </c>
    </row>
    <row r="1433" spans="1:4" s="9" customFormat="1" x14ac:dyDescent="0.2">
      <c r="A1433" s="2" t="s">
        <v>2213</v>
      </c>
      <c r="B1433" s="1" t="s">
        <v>2214</v>
      </c>
      <c r="C1433" s="1" t="s">
        <v>33</v>
      </c>
      <c r="D1433" s="3">
        <v>17</v>
      </c>
    </row>
    <row r="1434" spans="1:4" s="9" customFormat="1" x14ac:dyDescent="0.2">
      <c r="A1434" s="2" t="s">
        <v>2215</v>
      </c>
      <c r="B1434" s="1" t="s">
        <v>2216</v>
      </c>
      <c r="C1434" s="1" t="s">
        <v>2212</v>
      </c>
      <c r="D1434" s="3">
        <v>17</v>
      </c>
    </row>
    <row r="1435" spans="1:4" s="9" customFormat="1" x14ac:dyDescent="0.2">
      <c r="A1435" s="2" t="s">
        <v>2217</v>
      </c>
      <c r="B1435" s="1" t="s">
        <v>2218</v>
      </c>
      <c r="C1435" s="1" t="s">
        <v>86</v>
      </c>
      <c r="D1435" s="10" t="s">
        <v>5270</v>
      </c>
    </row>
    <row r="1436" spans="1:4" s="9" customFormat="1" x14ac:dyDescent="0.2">
      <c r="A1436" s="2" t="s">
        <v>2219</v>
      </c>
      <c r="B1436" s="1" t="s">
        <v>2220</v>
      </c>
      <c r="C1436" s="1" t="s">
        <v>57</v>
      </c>
      <c r="D1436" s="3">
        <v>25</v>
      </c>
    </row>
    <row r="1437" spans="1:4" s="9" customFormat="1" x14ac:dyDescent="0.2">
      <c r="A1437" s="2" t="s">
        <v>2221</v>
      </c>
      <c r="B1437" s="1" t="s">
        <v>2222</v>
      </c>
      <c r="C1437" s="1" t="s">
        <v>107</v>
      </c>
      <c r="D1437" s="3">
        <v>60</v>
      </c>
    </row>
    <row r="1438" spans="1:4" s="9" customFormat="1" x14ac:dyDescent="0.2">
      <c r="A1438" s="2" t="s">
        <v>2223</v>
      </c>
      <c r="B1438" s="1" t="s">
        <v>2224</v>
      </c>
      <c r="C1438" s="1" t="s">
        <v>153</v>
      </c>
      <c r="D1438" s="3">
        <v>20</v>
      </c>
    </row>
    <row r="1439" spans="1:4" s="9" customFormat="1" x14ac:dyDescent="0.2">
      <c r="A1439" s="2" t="s">
        <v>2225</v>
      </c>
      <c r="B1439" s="1" t="s">
        <v>2226</v>
      </c>
      <c r="C1439" s="1" t="s">
        <v>2227</v>
      </c>
      <c r="D1439" s="3">
        <v>8</v>
      </c>
    </row>
    <row r="1440" spans="1:4" s="9" customFormat="1" x14ac:dyDescent="0.2">
      <c r="A1440" s="2" t="s">
        <v>2228</v>
      </c>
      <c r="B1440" s="1" t="s">
        <v>2229</v>
      </c>
      <c r="C1440" s="1" t="s">
        <v>86</v>
      </c>
      <c r="D1440" s="10" t="s">
        <v>5270</v>
      </c>
    </row>
    <row r="1441" spans="1:4" s="9" customFormat="1" x14ac:dyDescent="0.2">
      <c r="A1441" s="2" t="s">
        <v>2230</v>
      </c>
      <c r="B1441" s="1" t="s">
        <v>2231</v>
      </c>
      <c r="C1441" s="1" t="s">
        <v>2232</v>
      </c>
      <c r="D1441" s="10" t="s">
        <v>5270</v>
      </c>
    </row>
    <row r="1442" spans="1:4" s="9" customFormat="1" x14ac:dyDescent="0.2">
      <c r="A1442" s="2" t="s">
        <v>2233</v>
      </c>
      <c r="B1442" s="1" t="s">
        <v>2234</v>
      </c>
      <c r="C1442" s="1" t="s">
        <v>2232</v>
      </c>
      <c r="D1442" s="10" t="s">
        <v>5270</v>
      </c>
    </row>
    <row r="1443" spans="1:4" s="9" customFormat="1" x14ac:dyDescent="0.2">
      <c r="A1443" s="2" t="s">
        <v>2235</v>
      </c>
      <c r="B1443" s="1" t="s">
        <v>2236</v>
      </c>
      <c r="C1443" s="1" t="s">
        <v>2237</v>
      </c>
      <c r="D1443" s="10" t="s">
        <v>5270</v>
      </c>
    </row>
    <row r="1444" spans="1:4" s="9" customFormat="1" x14ac:dyDescent="0.2">
      <c r="A1444" s="2" t="s">
        <v>2238</v>
      </c>
      <c r="B1444" s="1" t="s">
        <v>2239</v>
      </c>
      <c r="C1444" s="1" t="s">
        <v>2237</v>
      </c>
      <c r="D1444" s="3">
        <v>15</v>
      </c>
    </row>
    <row r="1445" spans="1:4" s="9" customFormat="1" x14ac:dyDescent="0.2">
      <c r="A1445" s="2" t="s">
        <v>2240</v>
      </c>
      <c r="B1445" s="1" t="s">
        <v>2241</v>
      </c>
      <c r="C1445" s="1" t="s">
        <v>2242</v>
      </c>
      <c r="D1445" s="10" t="s">
        <v>5270</v>
      </c>
    </row>
    <row r="1446" spans="1:4" s="9" customFormat="1" x14ac:dyDescent="0.2">
      <c r="A1446" s="2" t="s">
        <v>2243</v>
      </c>
      <c r="B1446" s="1" t="s">
        <v>2244</v>
      </c>
      <c r="C1446" s="1" t="s">
        <v>39</v>
      </c>
      <c r="D1446" s="10" t="s">
        <v>5270</v>
      </c>
    </row>
    <row r="1447" spans="1:4" s="9" customFormat="1" x14ac:dyDescent="0.2">
      <c r="A1447" s="2" t="s">
        <v>2245</v>
      </c>
      <c r="B1447" s="1" t="s">
        <v>2246</v>
      </c>
      <c r="C1447" s="1" t="s">
        <v>2247</v>
      </c>
      <c r="D1447" s="10" t="s">
        <v>5270</v>
      </c>
    </row>
    <row r="1448" spans="1:4" s="9" customFormat="1" x14ac:dyDescent="0.2">
      <c r="A1448" s="2" t="s">
        <v>2248</v>
      </c>
      <c r="B1448" s="1" t="s">
        <v>2249</v>
      </c>
      <c r="C1448" s="1" t="s">
        <v>2247</v>
      </c>
      <c r="D1448" s="10" t="s">
        <v>5270</v>
      </c>
    </row>
    <row r="1449" spans="1:4" s="9" customFormat="1" x14ac:dyDescent="0.2">
      <c r="A1449" s="2" t="s">
        <v>2250</v>
      </c>
      <c r="B1449" s="1" t="s">
        <v>2251</v>
      </c>
      <c r="C1449" s="1" t="s">
        <v>2247</v>
      </c>
      <c r="D1449" s="10" t="s">
        <v>5270</v>
      </c>
    </row>
    <row r="1450" spans="1:4" s="9" customFormat="1" x14ac:dyDescent="0.2">
      <c r="A1450" s="2" t="s">
        <v>2252</v>
      </c>
      <c r="B1450" s="1" t="s">
        <v>2253</v>
      </c>
      <c r="C1450" s="1" t="s">
        <v>2247</v>
      </c>
      <c r="D1450" s="10" t="s">
        <v>5270</v>
      </c>
    </row>
    <row r="1451" spans="1:4" s="9" customFormat="1" x14ac:dyDescent="0.2">
      <c r="A1451" s="2" t="s">
        <v>2254</v>
      </c>
      <c r="B1451" s="1" t="s">
        <v>2255</v>
      </c>
      <c r="C1451" s="1" t="s">
        <v>2247</v>
      </c>
      <c r="D1451" s="10" t="s">
        <v>5270</v>
      </c>
    </row>
    <row r="1452" spans="1:4" s="9" customFormat="1" x14ac:dyDescent="0.2">
      <c r="A1452" s="2" t="s">
        <v>2256</v>
      </c>
      <c r="B1452" s="1" t="s">
        <v>2257</v>
      </c>
      <c r="C1452" s="1" t="s">
        <v>39</v>
      </c>
      <c r="D1452" s="10" t="s">
        <v>5270</v>
      </c>
    </row>
    <row r="1453" spans="1:4" s="9" customFormat="1" x14ac:dyDescent="0.2">
      <c r="A1453" s="2" t="s">
        <v>2258</v>
      </c>
      <c r="B1453" s="1" t="s">
        <v>2259</v>
      </c>
      <c r="C1453" s="1" t="s">
        <v>2242</v>
      </c>
      <c r="D1453" s="3">
        <v>50</v>
      </c>
    </row>
    <row r="1454" spans="1:4" s="9" customFormat="1" x14ac:dyDescent="0.2">
      <c r="A1454" s="2" t="s">
        <v>2260</v>
      </c>
      <c r="B1454" s="1" t="s">
        <v>2261</v>
      </c>
      <c r="C1454" s="1" t="s">
        <v>2247</v>
      </c>
      <c r="D1454" s="3">
        <v>25</v>
      </c>
    </row>
    <row r="1455" spans="1:4" s="9" customFormat="1" x14ac:dyDescent="0.2">
      <c r="A1455" s="2" t="s">
        <v>2262</v>
      </c>
      <c r="B1455" s="1" t="s">
        <v>2263</v>
      </c>
      <c r="C1455" s="1" t="s">
        <v>153</v>
      </c>
      <c r="D1455" s="10" t="s">
        <v>5270</v>
      </c>
    </row>
    <row r="1456" spans="1:4" s="9" customFormat="1" x14ac:dyDescent="0.2">
      <c r="A1456" s="2" t="s">
        <v>2264</v>
      </c>
      <c r="B1456" s="1" t="s">
        <v>2265</v>
      </c>
      <c r="C1456" s="1" t="s">
        <v>2247</v>
      </c>
      <c r="D1456" s="3">
        <v>17</v>
      </c>
    </row>
    <row r="1457" spans="1:4" s="9" customFormat="1" x14ac:dyDescent="0.2">
      <c r="A1457" s="2" t="s">
        <v>2266</v>
      </c>
      <c r="B1457" s="1" t="s">
        <v>2267</v>
      </c>
      <c r="C1457" s="1" t="s">
        <v>2247</v>
      </c>
      <c r="D1457" s="10" t="s">
        <v>5270</v>
      </c>
    </row>
    <row r="1458" spans="1:4" s="9" customFormat="1" x14ac:dyDescent="0.2">
      <c r="A1458" s="2" t="s">
        <v>2268</v>
      </c>
      <c r="B1458" s="1" t="s">
        <v>2267</v>
      </c>
      <c r="C1458" s="1" t="s">
        <v>2269</v>
      </c>
      <c r="D1458" s="10" t="s">
        <v>5270</v>
      </c>
    </row>
    <row r="1459" spans="1:4" s="9" customFormat="1" x14ac:dyDescent="0.2">
      <c r="A1459" s="2" t="s">
        <v>2270</v>
      </c>
      <c r="B1459" s="1" t="s">
        <v>2271</v>
      </c>
      <c r="C1459" s="1" t="s">
        <v>2247</v>
      </c>
      <c r="D1459" s="10" t="s">
        <v>5270</v>
      </c>
    </row>
    <row r="1460" spans="1:4" s="9" customFormat="1" x14ac:dyDescent="0.2">
      <c r="A1460" s="2" t="s">
        <v>2272</v>
      </c>
      <c r="B1460" s="1" t="s">
        <v>2273</v>
      </c>
      <c r="C1460" s="1" t="s">
        <v>2242</v>
      </c>
      <c r="D1460" s="10" t="s">
        <v>5270</v>
      </c>
    </row>
    <row r="1461" spans="1:4" s="9" customFormat="1" x14ac:dyDescent="0.2">
      <c r="A1461" s="2" t="s">
        <v>2274</v>
      </c>
      <c r="B1461" s="1" t="s">
        <v>2275</v>
      </c>
      <c r="C1461" s="1" t="s">
        <v>2242</v>
      </c>
      <c r="D1461" s="10" t="s">
        <v>5270</v>
      </c>
    </row>
    <row r="1462" spans="1:4" s="9" customFormat="1" x14ac:dyDescent="0.2">
      <c r="A1462" s="2" t="s">
        <v>2276</v>
      </c>
      <c r="B1462" s="1" t="s">
        <v>2277</v>
      </c>
      <c r="C1462" s="1" t="s">
        <v>39</v>
      </c>
      <c r="D1462" s="10" t="s">
        <v>5270</v>
      </c>
    </row>
    <row r="1463" spans="1:4" s="9" customFormat="1" x14ac:dyDescent="0.2">
      <c r="A1463" s="2" t="s">
        <v>2278</v>
      </c>
      <c r="B1463" s="1" t="s">
        <v>2279</v>
      </c>
      <c r="C1463" s="1" t="s">
        <v>33</v>
      </c>
      <c r="D1463" s="10" t="s">
        <v>5270</v>
      </c>
    </row>
    <row r="1464" spans="1:4" s="9" customFormat="1" x14ac:dyDescent="0.2">
      <c r="A1464" s="2" t="s">
        <v>2280</v>
      </c>
      <c r="B1464" s="1" t="s">
        <v>2281</v>
      </c>
      <c r="C1464" s="1" t="s">
        <v>33</v>
      </c>
      <c r="D1464" s="3">
        <v>40</v>
      </c>
    </row>
    <row r="1465" spans="1:4" s="9" customFormat="1" x14ac:dyDescent="0.2">
      <c r="A1465" s="2" t="s">
        <v>2282</v>
      </c>
      <c r="B1465" s="1" t="s">
        <v>2283</v>
      </c>
      <c r="C1465" s="1" t="s">
        <v>33</v>
      </c>
      <c r="D1465" s="3">
        <v>40</v>
      </c>
    </row>
    <row r="1466" spans="1:4" s="9" customFormat="1" x14ac:dyDescent="0.2">
      <c r="A1466" s="2" t="s">
        <v>2284</v>
      </c>
      <c r="B1466" s="1" t="s">
        <v>2285</v>
      </c>
      <c r="C1466" s="1" t="s">
        <v>33</v>
      </c>
      <c r="D1466" s="10" t="s">
        <v>5270</v>
      </c>
    </row>
    <row r="1467" spans="1:4" s="9" customFormat="1" x14ac:dyDescent="0.2">
      <c r="A1467" s="2" t="s">
        <v>2286</v>
      </c>
      <c r="B1467" s="1" t="s">
        <v>2287</v>
      </c>
      <c r="C1467" s="1" t="s">
        <v>33</v>
      </c>
      <c r="D1467" s="10" t="s">
        <v>5270</v>
      </c>
    </row>
    <row r="1468" spans="1:4" s="9" customFormat="1" x14ac:dyDescent="0.2">
      <c r="A1468" s="2" t="s">
        <v>2288</v>
      </c>
      <c r="B1468" s="1" t="s">
        <v>2289</v>
      </c>
      <c r="C1468" s="1" t="s">
        <v>33</v>
      </c>
      <c r="D1468" s="10" t="s">
        <v>5270</v>
      </c>
    </row>
    <row r="1469" spans="1:4" s="9" customFormat="1" x14ac:dyDescent="0.2">
      <c r="A1469" s="2" t="s">
        <v>2290</v>
      </c>
      <c r="B1469" s="1" t="s">
        <v>2291</v>
      </c>
      <c r="C1469" s="1" t="s">
        <v>2247</v>
      </c>
      <c r="D1469" s="10" t="s">
        <v>5270</v>
      </c>
    </row>
    <row r="1470" spans="1:4" s="9" customFormat="1" x14ac:dyDescent="0.2">
      <c r="A1470" s="2" t="s">
        <v>2292</v>
      </c>
      <c r="B1470" s="1" t="s">
        <v>2293</v>
      </c>
      <c r="C1470" s="1" t="s">
        <v>2247</v>
      </c>
      <c r="D1470" s="10" t="s">
        <v>5270</v>
      </c>
    </row>
    <row r="1471" spans="1:4" s="9" customFormat="1" x14ac:dyDescent="0.2">
      <c r="A1471" s="2" t="s">
        <v>2296</v>
      </c>
      <c r="B1471" s="1" t="s">
        <v>2295</v>
      </c>
      <c r="C1471" s="1" t="s">
        <v>57</v>
      </c>
      <c r="D1471" s="3">
        <v>50</v>
      </c>
    </row>
    <row r="1472" spans="1:4" s="9" customFormat="1" x14ac:dyDescent="0.2">
      <c r="A1472" s="2" t="s">
        <v>2294</v>
      </c>
      <c r="B1472" s="1" t="s">
        <v>2295</v>
      </c>
      <c r="C1472" s="1" t="s">
        <v>57</v>
      </c>
      <c r="D1472" s="10" t="s">
        <v>5270</v>
      </c>
    </row>
    <row r="1473" spans="1:4" s="9" customFormat="1" x14ac:dyDescent="0.2">
      <c r="A1473" s="2" t="s">
        <v>2297</v>
      </c>
      <c r="B1473" s="1" t="s">
        <v>2298</v>
      </c>
      <c r="C1473" s="1" t="s">
        <v>39</v>
      </c>
      <c r="D1473" s="10" t="s">
        <v>5270</v>
      </c>
    </row>
    <row r="1474" spans="1:4" s="9" customFormat="1" x14ac:dyDescent="0.2">
      <c r="A1474" s="2" t="s">
        <v>2299</v>
      </c>
      <c r="B1474" s="1" t="s">
        <v>2300</v>
      </c>
      <c r="C1474" s="1" t="s">
        <v>2247</v>
      </c>
      <c r="D1474" s="10" t="s">
        <v>5270</v>
      </c>
    </row>
    <row r="1475" spans="1:4" s="9" customFormat="1" x14ac:dyDescent="0.2">
      <c r="A1475" s="2" t="s">
        <v>2301</v>
      </c>
      <c r="B1475" s="1" t="s">
        <v>2302</v>
      </c>
      <c r="C1475" s="1" t="s">
        <v>325</v>
      </c>
      <c r="D1475" s="3">
        <v>25</v>
      </c>
    </row>
    <row r="1476" spans="1:4" s="9" customFormat="1" x14ac:dyDescent="0.2">
      <c r="A1476" s="2" t="s">
        <v>2303</v>
      </c>
      <c r="B1476" s="1" t="s">
        <v>2302</v>
      </c>
      <c r="C1476" s="1" t="s">
        <v>66</v>
      </c>
      <c r="D1476" s="3">
        <v>25</v>
      </c>
    </row>
    <row r="1477" spans="1:4" s="9" customFormat="1" x14ac:dyDescent="0.2">
      <c r="A1477" s="2" t="s">
        <v>2304</v>
      </c>
      <c r="B1477" s="1" t="s">
        <v>2305</v>
      </c>
      <c r="C1477" s="1" t="s">
        <v>39</v>
      </c>
      <c r="D1477" s="3">
        <v>17</v>
      </c>
    </row>
    <row r="1478" spans="1:4" s="9" customFormat="1" x14ac:dyDescent="0.2">
      <c r="A1478" s="2" t="s">
        <v>2306</v>
      </c>
      <c r="B1478" s="1" t="s">
        <v>2307</v>
      </c>
      <c r="C1478" s="1" t="s">
        <v>57</v>
      </c>
      <c r="D1478" s="3">
        <v>21</v>
      </c>
    </row>
    <row r="1479" spans="1:4" s="9" customFormat="1" x14ac:dyDescent="0.2">
      <c r="A1479" s="2" t="s">
        <v>2308</v>
      </c>
      <c r="B1479" s="1" t="s">
        <v>2309</v>
      </c>
      <c r="C1479" s="1" t="s">
        <v>57</v>
      </c>
      <c r="D1479" s="10" t="s">
        <v>5270</v>
      </c>
    </row>
    <row r="1480" spans="1:4" s="9" customFormat="1" x14ac:dyDescent="0.2">
      <c r="A1480" s="2" t="s">
        <v>2310</v>
      </c>
      <c r="B1480" s="1" t="s">
        <v>2311</v>
      </c>
      <c r="C1480" s="1" t="s">
        <v>57</v>
      </c>
      <c r="D1480" s="10" t="s">
        <v>5270</v>
      </c>
    </row>
    <row r="1481" spans="1:4" s="9" customFormat="1" x14ac:dyDescent="0.2">
      <c r="A1481" s="2" t="s">
        <v>2312</v>
      </c>
      <c r="B1481" s="1" t="s">
        <v>2313</v>
      </c>
      <c r="C1481" s="1" t="s">
        <v>57</v>
      </c>
      <c r="D1481" s="3">
        <v>25</v>
      </c>
    </row>
    <row r="1482" spans="1:4" s="9" customFormat="1" x14ac:dyDescent="0.2">
      <c r="A1482" s="2" t="s">
        <v>2314</v>
      </c>
      <c r="B1482" s="1" t="s">
        <v>2315</v>
      </c>
      <c r="C1482" s="1" t="s">
        <v>57</v>
      </c>
      <c r="D1482" s="3">
        <v>25</v>
      </c>
    </row>
    <row r="1483" spans="1:4" s="9" customFormat="1" x14ac:dyDescent="0.2">
      <c r="A1483" s="2" t="s">
        <v>2316</v>
      </c>
      <c r="B1483" s="1" t="s">
        <v>2317</v>
      </c>
      <c r="C1483" s="1" t="s">
        <v>57</v>
      </c>
      <c r="D1483" s="3">
        <v>9</v>
      </c>
    </row>
    <row r="1484" spans="1:4" s="9" customFormat="1" x14ac:dyDescent="0.2">
      <c r="A1484" s="2" t="s">
        <v>2318</v>
      </c>
      <c r="B1484" s="1" t="s">
        <v>2319</v>
      </c>
      <c r="C1484" s="1" t="s">
        <v>57</v>
      </c>
      <c r="D1484" s="3">
        <v>15</v>
      </c>
    </row>
    <row r="1485" spans="1:4" s="9" customFormat="1" x14ac:dyDescent="0.2">
      <c r="A1485" s="2" t="s">
        <v>2320</v>
      </c>
      <c r="B1485" s="1" t="s">
        <v>2321</v>
      </c>
      <c r="C1485" s="1" t="s">
        <v>57</v>
      </c>
      <c r="D1485" s="10" t="s">
        <v>5270</v>
      </c>
    </row>
    <row r="1486" spans="1:4" s="9" customFormat="1" x14ac:dyDescent="0.2">
      <c r="A1486" s="2" t="s">
        <v>2322</v>
      </c>
      <c r="B1486" s="1" t="s">
        <v>2323</v>
      </c>
      <c r="C1486" s="1" t="s">
        <v>57</v>
      </c>
      <c r="D1486" s="10" t="s">
        <v>5270</v>
      </c>
    </row>
    <row r="1487" spans="1:4" s="9" customFormat="1" x14ac:dyDescent="0.2">
      <c r="A1487" s="2" t="s">
        <v>2324</v>
      </c>
      <c r="B1487" s="1" t="s">
        <v>2325</v>
      </c>
      <c r="C1487" s="1" t="s">
        <v>57</v>
      </c>
      <c r="D1487" s="3">
        <v>14</v>
      </c>
    </row>
    <row r="1488" spans="1:4" s="9" customFormat="1" x14ac:dyDescent="0.2">
      <c r="A1488" s="2" t="s">
        <v>2326</v>
      </c>
      <c r="B1488" s="1" t="s">
        <v>2327</v>
      </c>
      <c r="C1488" s="1" t="s">
        <v>2328</v>
      </c>
      <c r="D1488" s="10" t="s">
        <v>5270</v>
      </c>
    </row>
    <row r="1489" spans="1:4" s="9" customFormat="1" x14ac:dyDescent="0.2">
      <c r="A1489" s="2" t="s">
        <v>2329</v>
      </c>
      <c r="B1489" s="1" t="s">
        <v>2330</v>
      </c>
      <c r="C1489" s="1" t="s">
        <v>57</v>
      </c>
      <c r="D1489" s="3">
        <v>9</v>
      </c>
    </row>
    <row r="1490" spans="1:4" s="9" customFormat="1" x14ac:dyDescent="0.2">
      <c r="A1490" s="2" t="s">
        <v>2331</v>
      </c>
      <c r="B1490" s="1" t="s">
        <v>2332</v>
      </c>
      <c r="C1490" s="1" t="s">
        <v>57</v>
      </c>
      <c r="D1490" s="3">
        <v>9</v>
      </c>
    </row>
    <row r="1491" spans="1:4" s="9" customFormat="1" x14ac:dyDescent="0.2">
      <c r="A1491" s="2" t="s">
        <v>2333</v>
      </c>
      <c r="B1491" s="1" t="s">
        <v>2334</v>
      </c>
      <c r="C1491" s="1" t="s">
        <v>57</v>
      </c>
      <c r="D1491" s="10" t="s">
        <v>5270</v>
      </c>
    </row>
    <row r="1492" spans="1:4" s="9" customFormat="1" x14ac:dyDescent="0.2">
      <c r="A1492" s="2" t="s">
        <v>2335</v>
      </c>
      <c r="B1492" s="1" t="s">
        <v>2336</v>
      </c>
      <c r="C1492" s="1" t="s">
        <v>57</v>
      </c>
      <c r="D1492" s="10" t="s">
        <v>5270</v>
      </c>
    </row>
    <row r="1493" spans="1:4" s="9" customFormat="1" x14ac:dyDescent="0.2">
      <c r="A1493" s="2" t="s">
        <v>2337</v>
      </c>
      <c r="B1493" s="1" t="s">
        <v>2338</v>
      </c>
      <c r="C1493" s="1" t="s">
        <v>39</v>
      </c>
      <c r="D1493" s="3">
        <v>25</v>
      </c>
    </row>
    <row r="1494" spans="1:4" s="9" customFormat="1" x14ac:dyDescent="0.2">
      <c r="A1494" s="2" t="s">
        <v>2339</v>
      </c>
      <c r="B1494" s="1" t="s">
        <v>2340</v>
      </c>
      <c r="C1494" s="1" t="s">
        <v>2341</v>
      </c>
      <c r="D1494" s="3">
        <v>25</v>
      </c>
    </row>
    <row r="1495" spans="1:4" s="9" customFormat="1" x14ac:dyDescent="0.2">
      <c r="A1495" s="2" t="s">
        <v>2342</v>
      </c>
      <c r="B1495" s="1" t="s">
        <v>2343</v>
      </c>
      <c r="C1495" s="1" t="s">
        <v>2328</v>
      </c>
      <c r="D1495" s="3">
        <v>25</v>
      </c>
    </row>
    <row r="1496" spans="1:4" s="9" customFormat="1" x14ac:dyDescent="0.2">
      <c r="A1496" s="2" t="s">
        <v>2344</v>
      </c>
      <c r="B1496" s="1" t="s">
        <v>2343</v>
      </c>
      <c r="C1496" s="1" t="s">
        <v>2345</v>
      </c>
      <c r="D1496" s="10" t="s">
        <v>5270</v>
      </c>
    </row>
    <row r="1497" spans="1:4" s="9" customFormat="1" x14ac:dyDescent="0.2">
      <c r="A1497" s="2" t="s">
        <v>2346</v>
      </c>
      <c r="B1497" s="1" t="s">
        <v>2347</v>
      </c>
      <c r="C1497" s="1" t="s">
        <v>39</v>
      </c>
      <c r="D1497" s="3">
        <v>20</v>
      </c>
    </row>
    <row r="1498" spans="1:4" s="9" customFormat="1" x14ac:dyDescent="0.2">
      <c r="A1498" s="2" t="s">
        <v>2348</v>
      </c>
      <c r="B1498" s="1" t="s">
        <v>2347</v>
      </c>
      <c r="C1498" s="1" t="s">
        <v>1012</v>
      </c>
      <c r="D1498" s="3">
        <v>20</v>
      </c>
    </row>
    <row r="1499" spans="1:4" s="9" customFormat="1" x14ac:dyDescent="0.2">
      <c r="A1499" s="2" t="s">
        <v>2349</v>
      </c>
      <c r="B1499" s="1" t="s">
        <v>2350</v>
      </c>
      <c r="C1499" s="1" t="s">
        <v>39</v>
      </c>
      <c r="D1499" s="10" t="s">
        <v>5270</v>
      </c>
    </row>
    <row r="1500" spans="1:4" s="9" customFormat="1" x14ac:dyDescent="0.2">
      <c r="A1500" s="2" t="s">
        <v>2351</v>
      </c>
      <c r="B1500" s="1" t="s">
        <v>2352</v>
      </c>
      <c r="C1500" s="1" t="s">
        <v>2353</v>
      </c>
      <c r="D1500" s="10" t="s">
        <v>5270</v>
      </c>
    </row>
    <row r="1501" spans="1:4" s="9" customFormat="1" x14ac:dyDescent="0.2">
      <c r="A1501" s="2" t="s">
        <v>2354</v>
      </c>
      <c r="B1501" s="1" t="s">
        <v>2355</v>
      </c>
      <c r="C1501" s="1" t="s">
        <v>2356</v>
      </c>
      <c r="D1501" s="10" t="s">
        <v>5270</v>
      </c>
    </row>
    <row r="1502" spans="1:4" s="9" customFormat="1" x14ac:dyDescent="0.2">
      <c r="A1502" s="2" t="s">
        <v>2357</v>
      </c>
      <c r="B1502" s="1" t="s">
        <v>2358</v>
      </c>
      <c r="C1502" s="1" t="s">
        <v>76</v>
      </c>
      <c r="D1502" s="3">
        <v>50</v>
      </c>
    </row>
    <row r="1503" spans="1:4" s="9" customFormat="1" x14ac:dyDescent="0.2">
      <c r="A1503" s="2" t="s">
        <v>2359</v>
      </c>
      <c r="B1503" s="1" t="s">
        <v>2358</v>
      </c>
      <c r="C1503" s="1" t="s">
        <v>76</v>
      </c>
      <c r="D1503" s="3">
        <v>50</v>
      </c>
    </row>
    <row r="1504" spans="1:4" s="9" customFormat="1" x14ac:dyDescent="0.2">
      <c r="A1504" s="2" t="s">
        <v>2360</v>
      </c>
      <c r="B1504" s="1" t="s">
        <v>2358</v>
      </c>
      <c r="C1504" s="1" t="s">
        <v>76</v>
      </c>
      <c r="D1504" s="3">
        <v>50</v>
      </c>
    </row>
    <row r="1505" spans="1:4" s="9" customFormat="1" x14ac:dyDescent="0.2">
      <c r="A1505" s="2" t="s">
        <v>2361</v>
      </c>
      <c r="B1505" s="1" t="s">
        <v>2362</v>
      </c>
      <c r="C1505" s="1" t="s">
        <v>76</v>
      </c>
      <c r="D1505" s="10" t="s">
        <v>5270</v>
      </c>
    </row>
    <row r="1506" spans="1:4" s="9" customFormat="1" x14ac:dyDescent="0.2">
      <c r="A1506" s="2" t="s">
        <v>2363</v>
      </c>
      <c r="B1506" s="1" t="s">
        <v>2364</v>
      </c>
      <c r="C1506" s="1" t="s">
        <v>76</v>
      </c>
      <c r="D1506" s="3">
        <v>50</v>
      </c>
    </row>
    <row r="1507" spans="1:4" s="9" customFormat="1" x14ac:dyDescent="0.2">
      <c r="A1507" s="2" t="s">
        <v>2365</v>
      </c>
      <c r="B1507" s="1" t="s">
        <v>2366</v>
      </c>
      <c r="C1507" s="1" t="s">
        <v>76</v>
      </c>
      <c r="D1507" s="10" t="s">
        <v>5270</v>
      </c>
    </row>
    <row r="1508" spans="1:4" s="9" customFormat="1" x14ac:dyDescent="0.2">
      <c r="A1508" s="2" t="s">
        <v>2367</v>
      </c>
      <c r="B1508" s="1" t="s">
        <v>2368</v>
      </c>
      <c r="C1508" s="1" t="s">
        <v>107</v>
      </c>
      <c r="D1508" s="10" t="s">
        <v>5270</v>
      </c>
    </row>
    <row r="1509" spans="1:4" s="9" customFormat="1" x14ac:dyDescent="0.2">
      <c r="A1509" s="2" t="s">
        <v>2369</v>
      </c>
      <c r="B1509" s="1" t="s">
        <v>2370</v>
      </c>
      <c r="C1509" s="1" t="s">
        <v>76</v>
      </c>
      <c r="D1509" s="10" t="s">
        <v>5270</v>
      </c>
    </row>
    <row r="1510" spans="1:4" s="9" customFormat="1" x14ac:dyDescent="0.2">
      <c r="A1510" s="2" t="s">
        <v>2371</v>
      </c>
      <c r="B1510" s="1" t="s">
        <v>2372</v>
      </c>
      <c r="C1510" s="1" t="s">
        <v>76</v>
      </c>
      <c r="D1510" s="10" t="s">
        <v>5270</v>
      </c>
    </row>
    <row r="1511" spans="1:4" s="9" customFormat="1" x14ac:dyDescent="0.2">
      <c r="A1511" s="2" t="s">
        <v>2373</v>
      </c>
      <c r="B1511" s="1" t="s">
        <v>2374</v>
      </c>
      <c r="C1511" s="1" t="s">
        <v>76</v>
      </c>
      <c r="D1511" s="10" t="s">
        <v>5270</v>
      </c>
    </row>
    <row r="1512" spans="1:4" s="9" customFormat="1" x14ac:dyDescent="0.2">
      <c r="A1512" s="2" t="s">
        <v>2375</v>
      </c>
      <c r="B1512" s="1" t="s">
        <v>2376</v>
      </c>
      <c r="C1512" s="1" t="s">
        <v>76</v>
      </c>
      <c r="D1512" s="10" t="s">
        <v>5270</v>
      </c>
    </row>
    <row r="1513" spans="1:4" s="9" customFormat="1" x14ac:dyDescent="0.2">
      <c r="A1513" s="2" t="s">
        <v>2377</v>
      </c>
      <c r="B1513" s="1" t="s">
        <v>2378</v>
      </c>
      <c r="C1513" s="1" t="s">
        <v>76</v>
      </c>
      <c r="D1513" s="3">
        <v>13</v>
      </c>
    </row>
    <row r="1514" spans="1:4" s="9" customFormat="1" x14ac:dyDescent="0.2">
      <c r="A1514" s="2" t="s">
        <v>2379</v>
      </c>
      <c r="B1514" s="1" t="s">
        <v>2380</v>
      </c>
      <c r="C1514" s="1" t="s">
        <v>76</v>
      </c>
      <c r="D1514" s="10" t="s">
        <v>5270</v>
      </c>
    </row>
    <row r="1515" spans="1:4" s="9" customFormat="1" x14ac:dyDescent="0.2">
      <c r="A1515" s="2" t="s">
        <v>2381</v>
      </c>
      <c r="B1515" s="1" t="s">
        <v>2382</v>
      </c>
      <c r="C1515" s="1" t="s">
        <v>76</v>
      </c>
      <c r="D1515" s="10" t="s">
        <v>5270</v>
      </c>
    </row>
    <row r="1516" spans="1:4" s="9" customFormat="1" x14ac:dyDescent="0.2">
      <c r="A1516" s="2" t="s">
        <v>2383</v>
      </c>
      <c r="B1516" s="1" t="s">
        <v>2384</v>
      </c>
      <c r="C1516" s="1" t="s">
        <v>76</v>
      </c>
      <c r="D1516" s="10" t="s">
        <v>5270</v>
      </c>
    </row>
    <row r="1517" spans="1:4" s="9" customFormat="1" x14ac:dyDescent="0.2">
      <c r="A1517" s="2" t="s">
        <v>2385</v>
      </c>
      <c r="B1517" s="1" t="s">
        <v>2386</v>
      </c>
      <c r="C1517" s="1" t="s">
        <v>76</v>
      </c>
      <c r="D1517" s="10" t="s">
        <v>5270</v>
      </c>
    </row>
    <row r="1518" spans="1:4" s="9" customFormat="1" x14ac:dyDescent="0.2">
      <c r="A1518" s="2" t="s">
        <v>2387</v>
      </c>
      <c r="B1518" s="1" t="s">
        <v>2388</v>
      </c>
      <c r="C1518" s="1" t="s">
        <v>76</v>
      </c>
      <c r="D1518" s="3">
        <v>12</v>
      </c>
    </row>
    <row r="1519" spans="1:4" s="9" customFormat="1" x14ac:dyDescent="0.2">
      <c r="A1519" s="2" t="s">
        <v>2389</v>
      </c>
      <c r="B1519" s="1" t="s">
        <v>2390</v>
      </c>
      <c r="C1519" s="1" t="s">
        <v>76</v>
      </c>
      <c r="D1519" s="10" t="s">
        <v>5270</v>
      </c>
    </row>
    <row r="1520" spans="1:4" s="9" customFormat="1" x14ac:dyDescent="0.2">
      <c r="A1520" s="2" t="s">
        <v>2391</v>
      </c>
      <c r="B1520" s="1" t="s">
        <v>2392</v>
      </c>
      <c r="C1520" s="1" t="s">
        <v>76</v>
      </c>
      <c r="D1520" s="3">
        <v>18</v>
      </c>
    </row>
    <row r="1521" spans="1:4" s="9" customFormat="1" x14ac:dyDescent="0.2">
      <c r="A1521" s="2" t="s">
        <v>2393</v>
      </c>
      <c r="B1521" s="1" t="s">
        <v>2394</v>
      </c>
      <c r="C1521" s="1" t="s">
        <v>76</v>
      </c>
      <c r="D1521" s="3">
        <v>10</v>
      </c>
    </row>
    <row r="1522" spans="1:4" s="9" customFormat="1" x14ac:dyDescent="0.2">
      <c r="A1522" s="2" t="s">
        <v>2395</v>
      </c>
      <c r="B1522" s="1" t="s">
        <v>2396</v>
      </c>
      <c r="C1522" s="1" t="s">
        <v>76</v>
      </c>
      <c r="D1522" s="3">
        <v>10</v>
      </c>
    </row>
    <row r="1523" spans="1:4" s="9" customFormat="1" x14ac:dyDescent="0.2">
      <c r="A1523" s="2" t="s">
        <v>2397</v>
      </c>
      <c r="B1523" s="1" t="s">
        <v>2398</v>
      </c>
      <c r="C1523" s="1" t="s">
        <v>76</v>
      </c>
      <c r="D1523" s="10" t="s">
        <v>5270</v>
      </c>
    </row>
    <row r="1524" spans="1:4" s="9" customFormat="1" x14ac:dyDescent="0.2">
      <c r="A1524" s="2" t="s">
        <v>2399</v>
      </c>
      <c r="B1524" s="1" t="s">
        <v>2398</v>
      </c>
      <c r="C1524" s="1" t="s">
        <v>39</v>
      </c>
      <c r="D1524" s="10" t="s">
        <v>5270</v>
      </c>
    </row>
    <row r="1525" spans="1:4" s="9" customFormat="1" x14ac:dyDescent="0.2">
      <c r="A1525" s="2" t="s">
        <v>2400</v>
      </c>
      <c r="B1525" s="1" t="s">
        <v>2401</v>
      </c>
      <c r="C1525" s="1" t="s">
        <v>76</v>
      </c>
      <c r="D1525" s="3">
        <v>10</v>
      </c>
    </row>
    <row r="1526" spans="1:4" s="9" customFormat="1" x14ac:dyDescent="0.2">
      <c r="A1526" s="2" t="s">
        <v>2402</v>
      </c>
      <c r="B1526" s="1" t="s">
        <v>2403</v>
      </c>
      <c r="C1526" s="1" t="s">
        <v>76</v>
      </c>
      <c r="D1526" s="3">
        <v>10</v>
      </c>
    </row>
    <row r="1527" spans="1:4" s="9" customFormat="1" x14ac:dyDescent="0.2">
      <c r="A1527" s="2" t="s">
        <v>2404</v>
      </c>
      <c r="B1527" s="1" t="s">
        <v>2405</v>
      </c>
      <c r="C1527" s="1" t="s">
        <v>76</v>
      </c>
      <c r="D1527" s="10" t="s">
        <v>5270</v>
      </c>
    </row>
    <row r="1528" spans="1:4" s="9" customFormat="1" x14ac:dyDescent="0.2">
      <c r="A1528" s="2" t="s">
        <v>2406</v>
      </c>
      <c r="B1528" s="1" t="s">
        <v>2407</v>
      </c>
      <c r="C1528" s="1" t="s">
        <v>76</v>
      </c>
      <c r="D1528" s="10" t="s">
        <v>5270</v>
      </c>
    </row>
    <row r="1529" spans="1:4" s="9" customFormat="1" x14ac:dyDescent="0.2">
      <c r="A1529" s="2" t="s">
        <v>2408</v>
      </c>
      <c r="B1529" s="1" t="s">
        <v>2409</v>
      </c>
      <c r="C1529" s="1" t="s">
        <v>76</v>
      </c>
      <c r="D1529" s="3">
        <v>18</v>
      </c>
    </row>
    <row r="1530" spans="1:4" s="9" customFormat="1" x14ac:dyDescent="0.2">
      <c r="A1530" s="2" t="s">
        <v>2410</v>
      </c>
      <c r="B1530" s="1" t="s">
        <v>2411</v>
      </c>
      <c r="C1530" s="1" t="s">
        <v>76</v>
      </c>
      <c r="D1530" s="3">
        <v>10</v>
      </c>
    </row>
    <row r="1531" spans="1:4" s="9" customFormat="1" x14ac:dyDescent="0.2">
      <c r="A1531" s="2" t="s">
        <v>2412</v>
      </c>
      <c r="B1531" s="1" t="s">
        <v>2413</v>
      </c>
      <c r="C1531" s="1" t="s">
        <v>76</v>
      </c>
      <c r="D1531" s="3">
        <v>50</v>
      </c>
    </row>
    <row r="1532" spans="1:4" s="9" customFormat="1" x14ac:dyDescent="0.2">
      <c r="A1532" s="2" t="s">
        <v>2414</v>
      </c>
      <c r="B1532" s="1" t="s">
        <v>2415</v>
      </c>
      <c r="C1532" s="1" t="s">
        <v>76</v>
      </c>
      <c r="D1532" s="3">
        <v>18</v>
      </c>
    </row>
    <row r="1533" spans="1:4" s="9" customFormat="1" x14ac:dyDescent="0.2">
      <c r="A1533" s="2" t="s">
        <v>2416</v>
      </c>
      <c r="B1533" s="1" t="s">
        <v>2417</v>
      </c>
      <c r="C1533" s="1" t="s">
        <v>76</v>
      </c>
      <c r="D1533" s="10" t="s">
        <v>5270</v>
      </c>
    </row>
    <row r="1534" spans="1:4" s="9" customFormat="1" x14ac:dyDescent="0.2">
      <c r="A1534" s="2" t="s">
        <v>2418</v>
      </c>
      <c r="B1534" s="1" t="s">
        <v>2419</v>
      </c>
      <c r="C1534" s="1" t="s">
        <v>76</v>
      </c>
      <c r="D1534" s="10" t="s">
        <v>5270</v>
      </c>
    </row>
    <row r="1535" spans="1:4" s="9" customFormat="1" x14ac:dyDescent="0.2">
      <c r="A1535" s="2" t="s">
        <v>2420</v>
      </c>
      <c r="B1535" s="1" t="s">
        <v>2421</v>
      </c>
      <c r="C1535" s="1" t="s">
        <v>76</v>
      </c>
      <c r="D1535" s="10" t="s">
        <v>5270</v>
      </c>
    </row>
    <row r="1536" spans="1:4" s="9" customFormat="1" x14ac:dyDescent="0.2">
      <c r="A1536" s="2" t="s">
        <v>2422</v>
      </c>
      <c r="B1536" s="1" t="s">
        <v>2423</v>
      </c>
      <c r="C1536" s="1" t="s">
        <v>76</v>
      </c>
      <c r="D1536" s="3">
        <v>10</v>
      </c>
    </row>
    <row r="1537" spans="1:4" s="9" customFormat="1" x14ac:dyDescent="0.2">
      <c r="A1537" s="2" t="s">
        <v>2424</v>
      </c>
      <c r="B1537" s="1" t="s">
        <v>2425</v>
      </c>
      <c r="C1537" s="1" t="s">
        <v>76</v>
      </c>
      <c r="D1537" s="3">
        <v>14</v>
      </c>
    </row>
    <row r="1538" spans="1:4" s="9" customFormat="1" x14ac:dyDescent="0.2">
      <c r="A1538" s="2" t="s">
        <v>2426</v>
      </c>
      <c r="B1538" s="1" t="s">
        <v>2427</v>
      </c>
      <c r="C1538" s="1" t="s">
        <v>76</v>
      </c>
      <c r="D1538" s="3">
        <v>10</v>
      </c>
    </row>
    <row r="1539" spans="1:4" s="9" customFormat="1" x14ac:dyDescent="0.2">
      <c r="A1539" s="2" t="s">
        <v>2428</v>
      </c>
      <c r="B1539" s="1" t="s">
        <v>2429</v>
      </c>
      <c r="C1539" s="1" t="s">
        <v>76</v>
      </c>
      <c r="D1539" s="3">
        <v>14</v>
      </c>
    </row>
    <row r="1540" spans="1:4" s="9" customFormat="1" x14ac:dyDescent="0.2">
      <c r="A1540" s="2" t="s">
        <v>2430</v>
      </c>
      <c r="B1540" s="1" t="s">
        <v>2431</v>
      </c>
      <c r="C1540" s="1" t="s">
        <v>76</v>
      </c>
      <c r="D1540" s="10" t="s">
        <v>5270</v>
      </c>
    </row>
    <row r="1541" spans="1:4" s="9" customFormat="1" x14ac:dyDescent="0.2">
      <c r="A1541" s="2" t="s">
        <v>2432</v>
      </c>
      <c r="B1541" s="1" t="s">
        <v>2433</v>
      </c>
      <c r="C1541" s="1" t="s">
        <v>76</v>
      </c>
      <c r="D1541" s="10" t="s">
        <v>5270</v>
      </c>
    </row>
    <row r="1542" spans="1:4" s="9" customFormat="1" x14ac:dyDescent="0.2">
      <c r="A1542" s="2" t="s">
        <v>2434</v>
      </c>
      <c r="B1542" s="1" t="s">
        <v>2435</v>
      </c>
      <c r="C1542" s="1" t="s">
        <v>66</v>
      </c>
      <c r="D1542" s="3">
        <v>50</v>
      </c>
    </row>
    <row r="1543" spans="1:4" s="9" customFormat="1" x14ac:dyDescent="0.2">
      <c r="A1543" s="2" t="s">
        <v>2436</v>
      </c>
      <c r="B1543" s="1" t="s">
        <v>2437</v>
      </c>
      <c r="C1543" s="1" t="s">
        <v>129</v>
      </c>
      <c r="D1543" s="10" t="s">
        <v>5270</v>
      </c>
    </row>
    <row r="1544" spans="1:4" s="9" customFormat="1" x14ac:dyDescent="0.2">
      <c r="A1544" s="2" t="s">
        <v>2438</v>
      </c>
      <c r="B1544" s="1" t="s">
        <v>2439</v>
      </c>
      <c r="C1544" s="1" t="s">
        <v>39</v>
      </c>
      <c r="D1544" s="10" t="s">
        <v>5270</v>
      </c>
    </row>
    <row r="1545" spans="1:4" s="9" customFormat="1" x14ac:dyDescent="0.2">
      <c r="A1545" s="2" t="s">
        <v>2440</v>
      </c>
      <c r="B1545" s="1" t="s">
        <v>2441</v>
      </c>
      <c r="C1545" s="1" t="s">
        <v>39</v>
      </c>
      <c r="D1545" s="10" t="s">
        <v>5270</v>
      </c>
    </row>
    <row r="1546" spans="1:4" s="9" customFormat="1" x14ac:dyDescent="0.2">
      <c r="A1546" s="2" t="s">
        <v>2442</v>
      </c>
      <c r="B1546" s="1" t="s">
        <v>2443</v>
      </c>
      <c r="C1546" s="1" t="s">
        <v>39</v>
      </c>
      <c r="D1546" s="10" t="s">
        <v>5270</v>
      </c>
    </row>
    <row r="1547" spans="1:4" s="9" customFormat="1" x14ac:dyDescent="0.2">
      <c r="A1547" s="2" t="s">
        <v>2444</v>
      </c>
      <c r="B1547" s="1" t="s">
        <v>2445</v>
      </c>
      <c r="C1547" s="1" t="s">
        <v>39</v>
      </c>
      <c r="D1547" s="3">
        <v>20</v>
      </c>
    </row>
    <row r="1548" spans="1:4" s="9" customFormat="1" x14ac:dyDescent="0.2">
      <c r="A1548" s="2" t="s">
        <v>2446</v>
      </c>
      <c r="B1548" s="1" t="s">
        <v>2445</v>
      </c>
      <c r="C1548" s="1" t="s">
        <v>2447</v>
      </c>
      <c r="D1548" s="3">
        <v>20</v>
      </c>
    </row>
    <row r="1549" spans="1:4" s="9" customFormat="1" x14ac:dyDescent="0.2">
      <c r="A1549" s="2" t="s">
        <v>2448</v>
      </c>
      <c r="B1549" s="1" t="s">
        <v>2445</v>
      </c>
      <c r="C1549" s="1" t="s">
        <v>287</v>
      </c>
      <c r="D1549" s="3">
        <v>20</v>
      </c>
    </row>
    <row r="1550" spans="1:4" s="9" customFormat="1" x14ac:dyDescent="0.2">
      <c r="A1550" s="2" t="s">
        <v>2451</v>
      </c>
      <c r="B1550" s="1" t="s">
        <v>2450</v>
      </c>
      <c r="C1550" s="1" t="s">
        <v>89</v>
      </c>
      <c r="D1550" s="3">
        <v>20</v>
      </c>
    </row>
    <row r="1551" spans="1:4" s="9" customFormat="1" x14ac:dyDescent="0.2">
      <c r="A1551" s="2" t="s">
        <v>2449</v>
      </c>
      <c r="B1551" s="1" t="s">
        <v>2450</v>
      </c>
      <c r="C1551" s="1" t="s">
        <v>287</v>
      </c>
      <c r="D1551" s="10" t="s">
        <v>5270</v>
      </c>
    </row>
    <row r="1552" spans="1:4" s="9" customFormat="1" x14ac:dyDescent="0.2">
      <c r="A1552" s="2" t="s">
        <v>2452</v>
      </c>
      <c r="B1552" s="1" t="s">
        <v>2453</v>
      </c>
      <c r="C1552" s="1" t="s">
        <v>89</v>
      </c>
      <c r="D1552" s="3">
        <v>15</v>
      </c>
    </row>
    <row r="1553" spans="1:4" s="9" customFormat="1" x14ac:dyDescent="0.2">
      <c r="A1553" s="2" t="s">
        <v>2454</v>
      </c>
      <c r="B1553" s="1" t="s">
        <v>2455</v>
      </c>
      <c r="C1553" s="1" t="s">
        <v>39</v>
      </c>
      <c r="D1553" s="3">
        <v>20</v>
      </c>
    </row>
    <row r="1554" spans="1:4" s="9" customFormat="1" x14ac:dyDescent="0.2">
      <c r="A1554" s="2" t="s">
        <v>2456</v>
      </c>
      <c r="B1554" s="1" t="s">
        <v>2457</v>
      </c>
      <c r="C1554" s="1" t="s">
        <v>89</v>
      </c>
      <c r="D1554" s="10" t="s">
        <v>5270</v>
      </c>
    </row>
    <row r="1555" spans="1:4" s="9" customFormat="1" x14ac:dyDescent="0.2">
      <c r="A1555" s="2" t="s">
        <v>2458</v>
      </c>
      <c r="B1555" s="1" t="s">
        <v>2459</v>
      </c>
      <c r="C1555" s="1" t="s">
        <v>39</v>
      </c>
      <c r="D1555" s="10" t="s">
        <v>5270</v>
      </c>
    </row>
    <row r="1556" spans="1:4" s="9" customFormat="1" x14ac:dyDescent="0.2">
      <c r="A1556" s="2" t="s">
        <v>2460</v>
      </c>
      <c r="B1556" s="1" t="s">
        <v>2461</v>
      </c>
      <c r="C1556" s="1" t="s">
        <v>89</v>
      </c>
      <c r="D1556" s="3">
        <v>17</v>
      </c>
    </row>
    <row r="1557" spans="1:4" s="9" customFormat="1" x14ac:dyDescent="0.2">
      <c r="A1557" s="2" t="s">
        <v>2462</v>
      </c>
      <c r="B1557" s="1" t="s">
        <v>2463</v>
      </c>
      <c r="C1557" s="1" t="s">
        <v>89</v>
      </c>
      <c r="D1557" s="10" t="s">
        <v>5270</v>
      </c>
    </row>
    <row r="1558" spans="1:4" s="9" customFormat="1" x14ac:dyDescent="0.2">
      <c r="A1558" s="2" t="s">
        <v>2464</v>
      </c>
      <c r="B1558" s="1" t="s">
        <v>2465</v>
      </c>
      <c r="C1558" s="1" t="s">
        <v>2466</v>
      </c>
      <c r="D1558" s="3">
        <v>22</v>
      </c>
    </row>
    <row r="1559" spans="1:4" s="9" customFormat="1" x14ac:dyDescent="0.2">
      <c r="A1559" s="2" t="s">
        <v>2467</v>
      </c>
      <c r="B1559" s="1" t="s">
        <v>2468</v>
      </c>
      <c r="C1559" s="1" t="s">
        <v>39</v>
      </c>
      <c r="D1559" s="3">
        <v>50</v>
      </c>
    </row>
    <row r="1560" spans="1:4" s="9" customFormat="1" x14ac:dyDescent="0.2">
      <c r="A1560" s="2" t="s">
        <v>2469</v>
      </c>
      <c r="B1560" s="1" t="s">
        <v>2470</v>
      </c>
      <c r="C1560" s="1" t="s">
        <v>2471</v>
      </c>
      <c r="D1560" s="3">
        <v>50</v>
      </c>
    </row>
    <row r="1561" spans="1:4" s="9" customFormat="1" x14ac:dyDescent="0.2">
      <c r="A1561" s="2" t="s">
        <v>2472</v>
      </c>
      <c r="B1561" s="1" t="s">
        <v>2473</v>
      </c>
      <c r="C1561" s="1" t="s">
        <v>89</v>
      </c>
      <c r="D1561" s="10" t="s">
        <v>5270</v>
      </c>
    </row>
    <row r="1562" spans="1:4" s="9" customFormat="1" x14ac:dyDescent="0.2">
      <c r="A1562" s="2" t="s">
        <v>2474</v>
      </c>
      <c r="B1562" s="1" t="s">
        <v>2475</v>
      </c>
      <c r="C1562" s="1" t="s">
        <v>2476</v>
      </c>
      <c r="D1562" s="10" t="s">
        <v>5270</v>
      </c>
    </row>
    <row r="1563" spans="1:4" s="9" customFormat="1" x14ac:dyDescent="0.2">
      <c r="A1563" s="2" t="s">
        <v>2477</v>
      </c>
      <c r="B1563" s="1" t="s">
        <v>2478</v>
      </c>
      <c r="C1563" s="1" t="s">
        <v>2476</v>
      </c>
      <c r="D1563" s="3">
        <v>15</v>
      </c>
    </row>
    <row r="1564" spans="1:4" s="9" customFormat="1" x14ac:dyDescent="0.2">
      <c r="A1564" s="2" t="s">
        <v>2479</v>
      </c>
      <c r="B1564" s="1" t="s">
        <v>2480</v>
      </c>
      <c r="C1564" s="1" t="s">
        <v>153</v>
      </c>
      <c r="D1564" s="3">
        <v>15</v>
      </c>
    </row>
    <row r="1565" spans="1:4" s="9" customFormat="1" x14ac:dyDescent="0.2">
      <c r="A1565" s="2" t="s">
        <v>2481</v>
      </c>
      <c r="B1565" s="1" t="s">
        <v>2482</v>
      </c>
      <c r="C1565" s="1" t="s">
        <v>2483</v>
      </c>
      <c r="D1565" s="3">
        <v>2500</v>
      </c>
    </row>
    <row r="1566" spans="1:4" s="9" customFormat="1" x14ac:dyDescent="0.2">
      <c r="A1566" s="2" t="s">
        <v>2484</v>
      </c>
      <c r="B1566" s="1" t="s">
        <v>2485</v>
      </c>
      <c r="C1566" s="1" t="s">
        <v>2486</v>
      </c>
      <c r="D1566" s="10" t="s">
        <v>5270</v>
      </c>
    </row>
    <row r="1567" spans="1:4" s="9" customFormat="1" x14ac:dyDescent="0.2">
      <c r="A1567" s="2" t="s">
        <v>2487</v>
      </c>
      <c r="B1567" s="1" t="s">
        <v>2488</v>
      </c>
      <c r="C1567" s="1" t="s">
        <v>2447</v>
      </c>
      <c r="D1567" s="3">
        <v>25</v>
      </c>
    </row>
    <row r="1568" spans="1:4" s="9" customFormat="1" x14ac:dyDescent="0.2">
      <c r="A1568" s="2" t="s">
        <v>2489</v>
      </c>
      <c r="B1568" s="1" t="s">
        <v>2490</v>
      </c>
      <c r="C1568" s="1" t="s">
        <v>39</v>
      </c>
      <c r="D1568" s="10" t="s">
        <v>5270</v>
      </c>
    </row>
    <row r="1569" spans="1:4" s="9" customFormat="1" x14ac:dyDescent="0.2">
      <c r="A1569" s="2" t="s">
        <v>2491</v>
      </c>
      <c r="B1569" s="1" t="s">
        <v>2492</v>
      </c>
      <c r="C1569" s="1" t="s">
        <v>295</v>
      </c>
      <c r="D1569" s="3">
        <v>25</v>
      </c>
    </row>
    <row r="1570" spans="1:4" s="9" customFormat="1" x14ac:dyDescent="0.2">
      <c r="A1570" s="2" t="s">
        <v>2493</v>
      </c>
      <c r="B1570" s="1" t="s">
        <v>2494</v>
      </c>
      <c r="C1570" s="1" t="s">
        <v>436</v>
      </c>
      <c r="D1570" s="10" t="s">
        <v>5270</v>
      </c>
    </row>
    <row r="1571" spans="1:4" s="9" customFormat="1" x14ac:dyDescent="0.2">
      <c r="A1571" s="2" t="s">
        <v>2495</v>
      </c>
      <c r="B1571" s="1" t="s">
        <v>2496</v>
      </c>
      <c r="C1571" s="1" t="s">
        <v>436</v>
      </c>
      <c r="D1571" s="3">
        <v>25</v>
      </c>
    </row>
    <row r="1572" spans="1:4" s="9" customFormat="1" x14ac:dyDescent="0.2">
      <c r="A1572" s="2" t="s">
        <v>2497</v>
      </c>
      <c r="B1572" s="1" t="s">
        <v>2498</v>
      </c>
      <c r="C1572" s="1" t="s">
        <v>325</v>
      </c>
      <c r="D1572" s="10" t="s">
        <v>5270</v>
      </c>
    </row>
    <row r="1573" spans="1:4" s="9" customFormat="1" x14ac:dyDescent="0.2">
      <c r="A1573" s="2" t="s">
        <v>2499</v>
      </c>
      <c r="B1573" s="1" t="s">
        <v>2500</v>
      </c>
      <c r="C1573" s="1" t="s">
        <v>2139</v>
      </c>
      <c r="D1573" s="3">
        <v>50</v>
      </c>
    </row>
    <row r="1574" spans="1:4" s="9" customFormat="1" x14ac:dyDescent="0.2">
      <c r="A1574" s="2" t="s">
        <v>2501</v>
      </c>
      <c r="B1574" s="1" t="s">
        <v>2502</v>
      </c>
      <c r="C1574" s="1" t="s">
        <v>2139</v>
      </c>
      <c r="D1574" s="3">
        <v>50</v>
      </c>
    </row>
    <row r="1575" spans="1:4" s="9" customFormat="1" x14ac:dyDescent="0.2">
      <c r="A1575" s="2" t="s">
        <v>2503</v>
      </c>
      <c r="B1575" s="1" t="s">
        <v>2504</v>
      </c>
      <c r="C1575" s="1" t="s">
        <v>325</v>
      </c>
      <c r="D1575" s="10" t="s">
        <v>5270</v>
      </c>
    </row>
    <row r="1576" spans="1:4" s="9" customFormat="1" x14ac:dyDescent="0.2">
      <c r="A1576" s="2" t="s">
        <v>2505</v>
      </c>
      <c r="B1576" s="1" t="s">
        <v>2506</v>
      </c>
      <c r="C1576" s="1" t="s">
        <v>325</v>
      </c>
      <c r="D1576" s="3">
        <v>20</v>
      </c>
    </row>
    <row r="1577" spans="1:4" s="9" customFormat="1" x14ac:dyDescent="0.2">
      <c r="A1577" s="2" t="s">
        <v>2507</v>
      </c>
      <c r="B1577" s="1" t="s">
        <v>2508</v>
      </c>
      <c r="C1577" s="1" t="s">
        <v>30</v>
      </c>
      <c r="D1577" s="3">
        <v>25</v>
      </c>
    </row>
    <row r="1578" spans="1:4" s="9" customFormat="1" x14ac:dyDescent="0.2">
      <c r="A1578" s="2" t="s">
        <v>2509</v>
      </c>
      <c r="B1578" s="1" t="s">
        <v>2510</v>
      </c>
      <c r="C1578" s="1" t="s">
        <v>30</v>
      </c>
      <c r="D1578" s="3">
        <v>25</v>
      </c>
    </row>
    <row r="1579" spans="1:4" s="9" customFormat="1" x14ac:dyDescent="0.2">
      <c r="A1579" s="2" t="s">
        <v>2511</v>
      </c>
      <c r="B1579" s="1" t="s">
        <v>2512</v>
      </c>
      <c r="C1579" s="1" t="s">
        <v>153</v>
      </c>
      <c r="D1579" s="3">
        <v>25</v>
      </c>
    </row>
    <row r="1580" spans="1:4" s="9" customFormat="1" x14ac:dyDescent="0.2">
      <c r="A1580" s="2" t="s">
        <v>2513</v>
      </c>
      <c r="B1580" s="1" t="s">
        <v>2514</v>
      </c>
      <c r="C1580" s="1" t="s">
        <v>436</v>
      </c>
      <c r="D1580" s="10" t="s">
        <v>5270</v>
      </c>
    </row>
    <row r="1581" spans="1:4" s="9" customFormat="1" x14ac:dyDescent="0.2">
      <c r="A1581" s="2" t="s">
        <v>2515</v>
      </c>
      <c r="B1581" s="1" t="s">
        <v>2516</v>
      </c>
      <c r="C1581" s="1" t="s">
        <v>30</v>
      </c>
      <c r="D1581" s="3">
        <v>25</v>
      </c>
    </row>
    <row r="1582" spans="1:4" s="9" customFormat="1" x14ac:dyDescent="0.2">
      <c r="A1582" s="2" t="s">
        <v>2517</v>
      </c>
      <c r="B1582" s="1" t="s">
        <v>2518</v>
      </c>
      <c r="C1582" s="1" t="s">
        <v>30</v>
      </c>
      <c r="D1582" s="10" t="s">
        <v>5270</v>
      </c>
    </row>
    <row r="1583" spans="1:4" s="9" customFormat="1" x14ac:dyDescent="0.2">
      <c r="A1583" s="2" t="s">
        <v>2519</v>
      </c>
      <c r="B1583" s="1" t="s">
        <v>2520</v>
      </c>
      <c r="C1583" s="1" t="s">
        <v>30</v>
      </c>
      <c r="D1583" s="10" t="s">
        <v>5270</v>
      </c>
    </row>
    <row r="1584" spans="1:4" s="9" customFormat="1" x14ac:dyDescent="0.2">
      <c r="A1584" s="2" t="s">
        <v>2521</v>
      </c>
      <c r="B1584" s="1" t="s">
        <v>2522</v>
      </c>
      <c r="C1584" s="1" t="s">
        <v>30</v>
      </c>
      <c r="D1584" s="10" t="s">
        <v>5270</v>
      </c>
    </row>
    <row r="1585" spans="1:4" s="9" customFormat="1" x14ac:dyDescent="0.2">
      <c r="A1585" s="2" t="s">
        <v>2523</v>
      </c>
      <c r="B1585" s="1" t="s">
        <v>2524</v>
      </c>
      <c r="C1585" s="1" t="s">
        <v>153</v>
      </c>
      <c r="D1585" s="3">
        <v>25</v>
      </c>
    </row>
    <row r="1586" spans="1:4" s="9" customFormat="1" x14ac:dyDescent="0.2">
      <c r="A1586" s="2" t="s">
        <v>2525</v>
      </c>
      <c r="B1586" s="1" t="s">
        <v>2526</v>
      </c>
      <c r="C1586" s="1" t="s">
        <v>153</v>
      </c>
      <c r="D1586" s="3">
        <v>25</v>
      </c>
    </row>
    <row r="1587" spans="1:4" s="9" customFormat="1" x14ac:dyDescent="0.2">
      <c r="A1587" s="2" t="s">
        <v>2527</v>
      </c>
      <c r="B1587" s="1" t="s">
        <v>2528</v>
      </c>
      <c r="C1587" s="1" t="s">
        <v>30</v>
      </c>
      <c r="D1587" s="10" t="s">
        <v>5270</v>
      </c>
    </row>
    <row r="1588" spans="1:4" s="9" customFormat="1" x14ac:dyDescent="0.2">
      <c r="A1588" s="2" t="s">
        <v>2529</v>
      </c>
      <c r="B1588" s="1" t="s">
        <v>2530</v>
      </c>
      <c r="C1588" s="1" t="s">
        <v>30</v>
      </c>
      <c r="D1588" s="3">
        <v>25</v>
      </c>
    </row>
    <row r="1589" spans="1:4" s="9" customFormat="1" x14ac:dyDescent="0.2">
      <c r="A1589" s="2" t="s">
        <v>2531</v>
      </c>
      <c r="B1589" s="1" t="s">
        <v>2530</v>
      </c>
      <c r="C1589" s="1" t="s">
        <v>153</v>
      </c>
      <c r="D1589" s="3">
        <v>25</v>
      </c>
    </row>
    <row r="1590" spans="1:4" s="9" customFormat="1" x14ac:dyDescent="0.2">
      <c r="A1590" s="2" t="s">
        <v>2532</v>
      </c>
      <c r="B1590" s="1" t="s">
        <v>2533</v>
      </c>
      <c r="C1590" s="1" t="s">
        <v>325</v>
      </c>
      <c r="D1590" s="10" t="s">
        <v>5270</v>
      </c>
    </row>
    <row r="1591" spans="1:4" s="9" customFormat="1" x14ac:dyDescent="0.2">
      <c r="A1591" s="2" t="s">
        <v>2534</v>
      </c>
      <c r="B1591" s="1" t="s">
        <v>2535</v>
      </c>
      <c r="C1591" s="1" t="s">
        <v>16</v>
      </c>
      <c r="D1591" s="3">
        <v>25</v>
      </c>
    </row>
    <row r="1592" spans="1:4" s="9" customFormat="1" x14ac:dyDescent="0.2">
      <c r="A1592" s="2" t="s">
        <v>2538</v>
      </c>
      <c r="B1592" s="1" t="s">
        <v>2537</v>
      </c>
      <c r="C1592" s="1" t="s">
        <v>295</v>
      </c>
      <c r="D1592" s="3">
        <v>25</v>
      </c>
    </row>
    <row r="1593" spans="1:4" s="9" customFormat="1" x14ac:dyDescent="0.2">
      <c r="A1593" s="2" t="s">
        <v>2539</v>
      </c>
      <c r="B1593" s="1" t="s">
        <v>2537</v>
      </c>
      <c r="C1593" s="1" t="s">
        <v>153</v>
      </c>
      <c r="D1593" s="3">
        <v>25</v>
      </c>
    </row>
    <row r="1594" spans="1:4" s="9" customFormat="1" x14ac:dyDescent="0.2">
      <c r="A1594" s="2" t="s">
        <v>2536</v>
      </c>
      <c r="B1594" s="1" t="s">
        <v>2537</v>
      </c>
      <c r="C1594" s="1" t="s">
        <v>436</v>
      </c>
      <c r="D1594" s="10" t="s">
        <v>5270</v>
      </c>
    </row>
    <row r="1595" spans="1:4" s="9" customFormat="1" x14ac:dyDescent="0.2">
      <c r="A1595" s="2" t="s">
        <v>2540</v>
      </c>
      <c r="B1595" s="1" t="s">
        <v>2541</v>
      </c>
      <c r="C1595" s="1" t="s">
        <v>325</v>
      </c>
      <c r="D1595" s="10" t="s">
        <v>5270</v>
      </c>
    </row>
    <row r="1596" spans="1:4" s="9" customFormat="1" x14ac:dyDescent="0.2">
      <c r="A1596" s="2" t="s">
        <v>2542</v>
      </c>
      <c r="B1596" s="1" t="s">
        <v>2543</v>
      </c>
      <c r="C1596" s="1" t="s">
        <v>66</v>
      </c>
      <c r="D1596" s="3">
        <v>25</v>
      </c>
    </row>
    <row r="1597" spans="1:4" s="9" customFormat="1" x14ac:dyDescent="0.2">
      <c r="A1597" s="2" t="s">
        <v>2544</v>
      </c>
      <c r="B1597" s="1" t="s">
        <v>2543</v>
      </c>
      <c r="C1597" s="1" t="s">
        <v>153</v>
      </c>
      <c r="D1597" s="3">
        <v>25</v>
      </c>
    </row>
    <row r="1598" spans="1:4" s="9" customFormat="1" x14ac:dyDescent="0.2">
      <c r="A1598" s="2" t="s">
        <v>2545</v>
      </c>
      <c r="B1598" s="1" t="s">
        <v>2546</v>
      </c>
      <c r="C1598" s="1" t="s">
        <v>39</v>
      </c>
      <c r="D1598" s="3">
        <v>25</v>
      </c>
    </row>
    <row r="1599" spans="1:4" s="9" customFormat="1" x14ac:dyDescent="0.2">
      <c r="A1599" s="2" t="s">
        <v>2547</v>
      </c>
      <c r="B1599" s="1" t="s">
        <v>2548</v>
      </c>
      <c r="C1599" s="1" t="s">
        <v>30</v>
      </c>
      <c r="D1599" s="3">
        <v>25</v>
      </c>
    </row>
    <row r="1600" spans="1:4" s="9" customFormat="1" x14ac:dyDescent="0.2">
      <c r="A1600" s="2" t="s">
        <v>2549</v>
      </c>
      <c r="B1600" s="1" t="s">
        <v>2550</v>
      </c>
      <c r="C1600" s="1" t="s">
        <v>184</v>
      </c>
      <c r="D1600" s="10" t="s">
        <v>5270</v>
      </c>
    </row>
    <row r="1601" spans="1:4" s="9" customFormat="1" x14ac:dyDescent="0.2">
      <c r="A1601" s="2" t="s">
        <v>2551</v>
      </c>
      <c r="B1601" s="1" t="s">
        <v>2552</v>
      </c>
      <c r="C1601" s="1" t="s">
        <v>66</v>
      </c>
      <c r="D1601" s="10" t="s">
        <v>5270</v>
      </c>
    </row>
    <row r="1602" spans="1:4" s="9" customFormat="1" x14ac:dyDescent="0.2">
      <c r="A1602" s="2" t="s">
        <v>2553</v>
      </c>
      <c r="B1602" s="1" t="s">
        <v>2552</v>
      </c>
      <c r="C1602" s="1" t="s">
        <v>153</v>
      </c>
      <c r="D1602" s="3">
        <v>25</v>
      </c>
    </row>
    <row r="1603" spans="1:4" s="9" customFormat="1" x14ac:dyDescent="0.2">
      <c r="A1603" s="2" t="s">
        <v>2554</v>
      </c>
      <c r="B1603" s="1" t="s">
        <v>2555</v>
      </c>
      <c r="C1603" s="1" t="s">
        <v>16</v>
      </c>
      <c r="D1603" s="3">
        <v>25</v>
      </c>
    </row>
    <row r="1604" spans="1:4" s="9" customFormat="1" x14ac:dyDescent="0.2">
      <c r="A1604" s="2" t="s">
        <v>2558</v>
      </c>
      <c r="B1604" s="1" t="s">
        <v>2557</v>
      </c>
      <c r="C1604" s="1" t="s">
        <v>153</v>
      </c>
      <c r="D1604" s="3">
        <v>25</v>
      </c>
    </row>
    <row r="1605" spans="1:4" s="9" customFormat="1" x14ac:dyDescent="0.2">
      <c r="A1605" s="2" t="s">
        <v>2556</v>
      </c>
      <c r="B1605" s="1" t="s">
        <v>2557</v>
      </c>
      <c r="C1605" s="1" t="s">
        <v>66</v>
      </c>
      <c r="D1605" s="3">
        <v>25</v>
      </c>
    </row>
    <row r="1606" spans="1:4" s="9" customFormat="1" x14ac:dyDescent="0.2">
      <c r="A1606" s="2" t="s">
        <v>2559</v>
      </c>
      <c r="B1606" s="1" t="s">
        <v>2560</v>
      </c>
      <c r="C1606" s="1" t="s">
        <v>287</v>
      </c>
      <c r="D1606" s="3">
        <v>25</v>
      </c>
    </row>
    <row r="1607" spans="1:4" s="9" customFormat="1" x14ac:dyDescent="0.2">
      <c r="A1607" s="2" t="s">
        <v>2561</v>
      </c>
      <c r="B1607" s="1" t="s">
        <v>2562</v>
      </c>
      <c r="C1607" s="1" t="s">
        <v>287</v>
      </c>
      <c r="D1607" s="10" t="s">
        <v>5270</v>
      </c>
    </row>
    <row r="1608" spans="1:4" s="9" customFormat="1" x14ac:dyDescent="0.2">
      <c r="A1608" s="2" t="s">
        <v>2563</v>
      </c>
      <c r="B1608" s="1" t="s">
        <v>2564</v>
      </c>
      <c r="C1608" s="1" t="s">
        <v>153</v>
      </c>
      <c r="D1608" s="3">
        <v>25</v>
      </c>
    </row>
    <row r="1609" spans="1:4" s="9" customFormat="1" x14ac:dyDescent="0.2">
      <c r="A1609" s="2" t="s">
        <v>2565</v>
      </c>
      <c r="B1609" s="1" t="s">
        <v>2566</v>
      </c>
      <c r="C1609" s="1" t="s">
        <v>153</v>
      </c>
      <c r="D1609" s="3">
        <v>25</v>
      </c>
    </row>
    <row r="1610" spans="1:4" s="9" customFormat="1" x14ac:dyDescent="0.2">
      <c r="A1610" s="2" t="s">
        <v>2567</v>
      </c>
      <c r="B1610" s="1" t="s">
        <v>2568</v>
      </c>
      <c r="C1610" s="1" t="s">
        <v>86</v>
      </c>
      <c r="D1610" s="3">
        <v>25</v>
      </c>
    </row>
    <row r="1611" spans="1:4" s="9" customFormat="1" x14ac:dyDescent="0.2">
      <c r="A1611" s="2" t="s">
        <v>2569</v>
      </c>
      <c r="B1611" s="1" t="s">
        <v>2570</v>
      </c>
      <c r="C1611" s="1" t="s">
        <v>153</v>
      </c>
      <c r="D1611" s="3">
        <v>25</v>
      </c>
    </row>
    <row r="1612" spans="1:4" s="9" customFormat="1" x14ac:dyDescent="0.2">
      <c r="A1612" s="2" t="s">
        <v>2571</v>
      </c>
      <c r="B1612" s="1" t="s">
        <v>2572</v>
      </c>
      <c r="C1612" s="1" t="s">
        <v>325</v>
      </c>
      <c r="D1612" s="10" t="s">
        <v>5270</v>
      </c>
    </row>
    <row r="1613" spans="1:4" s="9" customFormat="1" x14ac:dyDescent="0.2">
      <c r="A1613" s="2" t="s">
        <v>2573</v>
      </c>
      <c r="B1613" s="1" t="s">
        <v>2574</v>
      </c>
      <c r="C1613" s="1" t="s">
        <v>436</v>
      </c>
      <c r="D1613" s="10" t="s">
        <v>5270</v>
      </c>
    </row>
    <row r="1614" spans="1:4" s="9" customFormat="1" x14ac:dyDescent="0.2">
      <c r="A1614" s="2" t="s">
        <v>2577</v>
      </c>
      <c r="B1614" s="1" t="s">
        <v>2576</v>
      </c>
      <c r="C1614" s="1" t="s">
        <v>89</v>
      </c>
      <c r="D1614" s="10" t="s">
        <v>5270</v>
      </c>
    </row>
    <row r="1615" spans="1:4" s="9" customFormat="1" x14ac:dyDescent="0.2">
      <c r="A1615" s="2" t="s">
        <v>2575</v>
      </c>
      <c r="B1615" s="1" t="s">
        <v>2576</v>
      </c>
      <c r="C1615" s="1" t="s">
        <v>39</v>
      </c>
      <c r="D1615" s="3">
        <v>25</v>
      </c>
    </row>
    <row r="1616" spans="1:4" s="9" customFormat="1" x14ac:dyDescent="0.2">
      <c r="A1616" s="2" t="s">
        <v>2578</v>
      </c>
      <c r="B1616" s="1" t="s">
        <v>2579</v>
      </c>
      <c r="C1616" s="1" t="s">
        <v>33</v>
      </c>
      <c r="D1616" s="10" t="s">
        <v>5270</v>
      </c>
    </row>
    <row r="1617" spans="1:4" s="9" customFormat="1" x14ac:dyDescent="0.2">
      <c r="A1617" s="2" t="s">
        <v>2580</v>
      </c>
      <c r="B1617" s="1" t="s">
        <v>2581</v>
      </c>
      <c r="C1617" s="1" t="s">
        <v>39</v>
      </c>
      <c r="D1617" s="10" t="s">
        <v>5270</v>
      </c>
    </row>
    <row r="1618" spans="1:4" s="9" customFormat="1" x14ac:dyDescent="0.2">
      <c r="A1618" s="2" t="s">
        <v>2582</v>
      </c>
      <c r="B1618" s="1" t="s">
        <v>2581</v>
      </c>
      <c r="C1618" s="1" t="s">
        <v>16</v>
      </c>
      <c r="D1618" s="10" t="s">
        <v>5270</v>
      </c>
    </row>
    <row r="1619" spans="1:4" s="9" customFormat="1" x14ac:dyDescent="0.2">
      <c r="A1619" s="2" t="s">
        <v>2583</v>
      </c>
      <c r="B1619" s="1" t="s">
        <v>2584</v>
      </c>
      <c r="C1619" s="1" t="s">
        <v>86</v>
      </c>
      <c r="D1619" s="3">
        <v>25</v>
      </c>
    </row>
    <row r="1620" spans="1:4" s="9" customFormat="1" x14ac:dyDescent="0.2">
      <c r="A1620" s="2" t="s">
        <v>2585</v>
      </c>
      <c r="B1620" s="1" t="s">
        <v>2586</v>
      </c>
      <c r="C1620" s="1" t="s">
        <v>66</v>
      </c>
      <c r="D1620" s="3">
        <v>25</v>
      </c>
    </row>
    <row r="1621" spans="1:4" s="9" customFormat="1" x14ac:dyDescent="0.2">
      <c r="A1621" s="2" t="s">
        <v>2587</v>
      </c>
      <c r="B1621" s="1" t="s">
        <v>2588</v>
      </c>
      <c r="C1621" s="1" t="s">
        <v>287</v>
      </c>
      <c r="D1621" s="10" t="s">
        <v>5270</v>
      </c>
    </row>
    <row r="1622" spans="1:4" s="9" customFormat="1" x14ac:dyDescent="0.2">
      <c r="A1622" s="2" t="s">
        <v>2589</v>
      </c>
      <c r="B1622" s="1" t="s">
        <v>2590</v>
      </c>
      <c r="C1622" s="1" t="s">
        <v>287</v>
      </c>
      <c r="D1622" s="10" t="s">
        <v>5270</v>
      </c>
    </row>
    <row r="1623" spans="1:4" s="9" customFormat="1" x14ac:dyDescent="0.2">
      <c r="A1623" s="2" t="s">
        <v>2591</v>
      </c>
      <c r="B1623" s="1" t="s">
        <v>2592</v>
      </c>
      <c r="C1623" s="1" t="s">
        <v>66</v>
      </c>
      <c r="D1623" s="3">
        <v>25</v>
      </c>
    </row>
    <row r="1624" spans="1:4" s="9" customFormat="1" x14ac:dyDescent="0.2">
      <c r="A1624" s="2" t="s">
        <v>2593</v>
      </c>
      <c r="B1624" s="1" t="s">
        <v>2594</v>
      </c>
      <c r="C1624" s="1" t="s">
        <v>66</v>
      </c>
      <c r="D1624" s="3">
        <v>25</v>
      </c>
    </row>
    <row r="1625" spans="1:4" s="9" customFormat="1" x14ac:dyDescent="0.2">
      <c r="A1625" s="2" t="s">
        <v>2595</v>
      </c>
      <c r="B1625" s="1" t="s">
        <v>2594</v>
      </c>
      <c r="C1625" s="1" t="s">
        <v>66</v>
      </c>
      <c r="D1625" s="3">
        <v>25</v>
      </c>
    </row>
    <row r="1626" spans="1:4" s="9" customFormat="1" x14ac:dyDescent="0.2">
      <c r="A1626" s="2" t="s">
        <v>2596</v>
      </c>
      <c r="B1626" s="1" t="s">
        <v>2597</v>
      </c>
      <c r="C1626" s="1" t="s">
        <v>25</v>
      </c>
      <c r="D1626" s="3">
        <v>25</v>
      </c>
    </row>
    <row r="1627" spans="1:4" s="9" customFormat="1" x14ac:dyDescent="0.2">
      <c r="A1627" s="2" t="s">
        <v>2598</v>
      </c>
      <c r="B1627" s="1" t="s">
        <v>2599</v>
      </c>
      <c r="C1627" s="1" t="s">
        <v>66</v>
      </c>
      <c r="D1627" s="3">
        <v>25</v>
      </c>
    </row>
    <row r="1628" spans="1:4" s="9" customFormat="1" x14ac:dyDescent="0.2">
      <c r="A1628" s="2" t="s">
        <v>2600</v>
      </c>
      <c r="B1628" s="1" t="s">
        <v>2599</v>
      </c>
      <c r="C1628" s="1" t="s">
        <v>153</v>
      </c>
      <c r="D1628" s="10" t="s">
        <v>5270</v>
      </c>
    </row>
    <row r="1629" spans="1:4" s="9" customFormat="1" x14ac:dyDescent="0.2">
      <c r="A1629" s="2" t="s">
        <v>2601</v>
      </c>
      <c r="B1629" s="1" t="s">
        <v>2602</v>
      </c>
      <c r="C1629" s="1" t="s">
        <v>16</v>
      </c>
      <c r="D1629" s="3">
        <v>25</v>
      </c>
    </row>
    <row r="1630" spans="1:4" s="9" customFormat="1" x14ac:dyDescent="0.2">
      <c r="A1630" s="2" t="s">
        <v>2603</v>
      </c>
      <c r="B1630" s="1" t="s">
        <v>2604</v>
      </c>
      <c r="C1630" s="1" t="s">
        <v>153</v>
      </c>
      <c r="D1630" s="3">
        <v>25</v>
      </c>
    </row>
    <row r="1631" spans="1:4" s="9" customFormat="1" x14ac:dyDescent="0.2">
      <c r="A1631" s="2" t="s">
        <v>2605</v>
      </c>
      <c r="B1631" s="1" t="s">
        <v>2606</v>
      </c>
      <c r="C1631" s="1" t="s">
        <v>153</v>
      </c>
      <c r="D1631" s="3">
        <v>25</v>
      </c>
    </row>
    <row r="1632" spans="1:4" s="9" customFormat="1" x14ac:dyDescent="0.2">
      <c r="A1632" s="2" t="s">
        <v>2607</v>
      </c>
      <c r="B1632" s="1" t="s">
        <v>2608</v>
      </c>
      <c r="C1632" s="1" t="s">
        <v>16</v>
      </c>
      <c r="D1632" s="10" t="s">
        <v>5270</v>
      </c>
    </row>
    <row r="1633" spans="1:4" s="9" customFormat="1" x14ac:dyDescent="0.2">
      <c r="A1633" s="2" t="s">
        <v>2609</v>
      </c>
      <c r="B1633" s="1" t="s">
        <v>2610</v>
      </c>
      <c r="C1633" s="1" t="s">
        <v>1087</v>
      </c>
      <c r="D1633" s="3">
        <v>25</v>
      </c>
    </row>
    <row r="1634" spans="1:4" s="9" customFormat="1" x14ac:dyDescent="0.2">
      <c r="A1634" s="2" t="s">
        <v>2611</v>
      </c>
      <c r="B1634" s="1" t="s">
        <v>2610</v>
      </c>
      <c r="C1634" s="1" t="s">
        <v>1087</v>
      </c>
      <c r="D1634" s="3">
        <v>25</v>
      </c>
    </row>
    <row r="1635" spans="1:4" s="9" customFormat="1" x14ac:dyDescent="0.2">
      <c r="A1635" s="2" t="s">
        <v>2612</v>
      </c>
      <c r="B1635" s="1" t="s">
        <v>2613</v>
      </c>
      <c r="C1635" s="1" t="s">
        <v>66</v>
      </c>
      <c r="D1635" s="10" t="s">
        <v>5270</v>
      </c>
    </row>
    <row r="1636" spans="1:4" s="9" customFormat="1" x14ac:dyDescent="0.2">
      <c r="A1636" s="2" t="s">
        <v>2614</v>
      </c>
      <c r="B1636" s="1" t="s">
        <v>2615</v>
      </c>
      <c r="C1636" s="1" t="s">
        <v>66</v>
      </c>
      <c r="D1636" s="3">
        <v>25</v>
      </c>
    </row>
    <row r="1637" spans="1:4" s="9" customFormat="1" x14ac:dyDescent="0.2">
      <c r="A1637" s="2" t="s">
        <v>2616</v>
      </c>
      <c r="B1637" s="1" t="s">
        <v>2617</v>
      </c>
      <c r="C1637" s="1" t="s">
        <v>66</v>
      </c>
      <c r="D1637" s="3">
        <v>25</v>
      </c>
    </row>
    <row r="1638" spans="1:4" s="9" customFormat="1" x14ac:dyDescent="0.2">
      <c r="A1638" s="2" t="s">
        <v>2618</v>
      </c>
      <c r="B1638" s="1" t="s">
        <v>2619</v>
      </c>
      <c r="C1638" s="1" t="s">
        <v>30</v>
      </c>
      <c r="D1638" s="10" t="s">
        <v>5270</v>
      </c>
    </row>
    <row r="1639" spans="1:4" s="9" customFormat="1" x14ac:dyDescent="0.2">
      <c r="A1639" s="2" t="s">
        <v>2620</v>
      </c>
      <c r="B1639" s="1" t="s">
        <v>2621</v>
      </c>
      <c r="C1639" s="1" t="s">
        <v>16</v>
      </c>
      <c r="D1639" s="3">
        <v>25</v>
      </c>
    </row>
    <row r="1640" spans="1:4" s="9" customFormat="1" x14ac:dyDescent="0.2">
      <c r="A1640" s="2" t="s">
        <v>2622</v>
      </c>
      <c r="B1640" s="1" t="s">
        <v>2623</v>
      </c>
      <c r="C1640" s="1" t="s">
        <v>16</v>
      </c>
      <c r="D1640" s="3">
        <v>25</v>
      </c>
    </row>
    <row r="1641" spans="1:4" s="9" customFormat="1" x14ac:dyDescent="0.2">
      <c r="A1641" s="2" t="s">
        <v>2624</v>
      </c>
      <c r="B1641" s="1" t="s">
        <v>2625</v>
      </c>
      <c r="C1641" s="1" t="s">
        <v>325</v>
      </c>
      <c r="D1641" s="3">
        <v>25</v>
      </c>
    </row>
    <row r="1642" spans="1:4" s="9" customFormat="1" x14ac:dyDescent="0.2">
      <c r="A1642" s="2" t="s">
        <v>2626</v>
      </c>
      <c r="B1642" s="1" t="s">
        <v>2627</v>
      </c>
      <c r="C1642" s="1" t="s">
        <v>25</v>
      </c>
      <c r="D1642" s="3">
        <v>25</v>
      </c>
    </row>
    <row r="1643" spans="1:4" s="9" customFormat="1" x14ac:dyDescent="0.2">
      <c r="A1643" s="2" t="s">
        <v>2628</v>
      </c>
      <c r="B1643" s="1" t="s">
        <v>2629</v>
      </c>
      <c r="C1643" s="1" t="s">
        <v>16</v>
      </c>
      <c r="D1643" s="10" t="s">
        <v>5270</v>
      </c>
    </row>
    <row r="1644" spans="1:4" s="9" customFormat="1" x14ac:dyDescent="0.2">
      <c r="A1644" s="2" t="s">
        <v>2630</v>
      </c>
      <c r="B1644" s="1" t="s">
        <v>2631</v>
      </c>
      <c r="C1644" s="1" t="s">
        <v>295</v>
      </c>
      <c r="D1644" s="10" t="s">
        <v>5270</v>
      </c>
    </row>
    <row r="1645" spans="1:4" s="9" customFormat="1" x14ac:dyDescent="0.2">
      <c r="A1645" s="2" t="s">
        <v>2632</v>
      </c>
      <c r="B1645" s="1" t="s">
        <v>2633</v>
      </c>
      <c r="C1645" s="1" t="s">
        <v>16</v>
      </c>
      <c r="D1645" s="10" t="s">
        <v>5270</v>
      </c>
    </row>
    <row r="1646" spans="1:4" s="9" customFormat="1" x14ac:dyDescent="0.2">
      <c r="A1646" s="2" t="s">
        <v>2634</v>
      </c>
      <c r="B1646" s="1" t="s">
        <v>2635</v>
      </c>
      <c r="C1646" s="1" t="s">
        <v>153</v>
      </c>
      <c r="D1646" s="10" t="s">
        <v>5270</v>
      </c>
    </row>
    <row r="1647" spans="1:4" s="9" customFormat="1" x14ac:dyDescent="0.2">
      <c r="A1647" s="2" t="s">
        <v>2636</v>
      </c>
      <c r="B1647" s="1" t="s">
        <v>2637</v>
      </c>
      <c r="C1647" s="1" t="s">
        <v>287</v>
      </c>
      <c r="D1647" s="3">
        <v>25</v>
      </c>
    </row>
    <row r="1648" spans="1:4" s="9" customFormat="1" x14ac:dyDescent="0.2">
      <c r="A1648" s="2" t="s">
        <v>2638</v>
      </c>
      <c r="B1648" s="1" t="s">
        <v>2637</v>
      </c>
      <c r="C1648" s="1" t="s">
        <v>66</v>
      </c>
      <c r="D1648" s="3">
        <v>25</v>
      </c>
    </row>
    <row r="1649" spans="1:4" s="9" customFormat="1" x14ac:dyDescent="0.2">
      <c r="A1649" s="2" t="s">
        <v>2639</v>
      </c>
      <c r="B1649" s="1" t="s">
        <v>2640</v>
      </c>
      <c r="C1649" s="1" t="s">
        <v>287</v>
      </c>
      <c r="D1649" s="3">
        <v>25</v>
      </c>
    </row>
    <row r="1650" spans="1:4" s="9" customFormat="1" x14ac:dyDescent="0.2">
      <c r="A1650" s="2" t="s">
        <v>2641</v>
      </c>
      <c r="B1650" s="1" t="s">
        <v>2642</v>
      </c>
      <c r="C1650" s="1" t="s">
        <v>66</v>
      </c>
      <c r="D1650" s="3">
        <v>25</v>
      </c>
    </row>
    <row r="1651" spans="1:4" s="9" customFormat="1" x14ac:dyDescent="0.2">
      <c r="A1651" s="2" t="s">
        <v>2643</v>
      </c>
      <c r="B1651" s="1" t="s">
        <v>2644</v>
      </c>
      <c r="C1651" s="1" t="s">
        <v>16</v>
      </c>
      <c r="D1651" s="3">
        <v>25</v>
      </c>
    </row>
    <row r="1652" spans="1:4" s="9" customFormat="1" x14ac:dyDescent="0.2">
      <c r="A1652" s="2" t="s">
        <v>2645</v>
      </c>
      <c r="B1652" s="1" t="s">
        <v>2646</v>
      </c>
      <c r="C1652" s="1" t="s">
        <v>153</v>
      </c>
      <c r="D1652" s="3">
        <v>25</v>
      </c>
    </row>
    <row r="1653" spans="1:4" s="9" customFormat="1" x14ac:dyDescent="0.2">
      <c r="A1653" s="2" t="s">
        <v>2647</v>
      </c>
      <c r="B1653" s="1" t="s">
        <v>2648</v>
      </c>
      <c r="C1653" s="1" t="s">
        <v>16</v>
      </c>
      <c r="D1653" s="10" t="s">
        <v>5270</v>
      </c>
    </row>
    <row r="1654" spans="1:4" s="9" customFormat="1" x14ac:dyDescent="0.2">
      <c r="A1654" s="2" t="s">
        <v>2649</v>
      </c>
      <c r="B1654" s="1" t="s">
        <v>2650</v>
      </c>
      <c r="C1654" s="1" t="s">
        <v>16</v>
      </c>
      <c r="D1654" s="3">
        <v>25</v>
      </c>
    </row>
    <row r="1655" spans="1:4" s="9" customFormat="1" x14ac:dyDescent="0.2">
      <c r="A1655" s="2" t="s">
        <v>2651</v>
      </c>
      <c r="B1655" s="1" t="s">
        <v>2652</v>
      </c>
      <c r="C1655" s="1" t="s">
        <v>39</v>
      </c>
      <c r="D1655" s="3">
        <v>25</v>
      </c>
    </row>
    <row r="1656" spans="1:4" s="9" customFormat="1" x14ac:dyDescent="0.2">
      <c r="A1656" s="2" t="s">
        <v>2653</v>
      </c>
      <c r="B1656" s="1" t="s">
        <v>2654</v>
      </c>
      <c r="C1656" s="1" t="s">
        <v>325</v>
      </c>
      <c r="D1656" s="3">
        <v>15</v>
      </c>
    </row>
    <row r="1657" spans="1:4" s="9" customFormat="1" x14ac:dyDescent="0.2">
      <c r="A1657" s="2" t="s">
        <v>2655</v>
      </c>
      <c r="B1657" s="1" t="s">
        <v>2656</v>
      </c>
      <c r="C1657" s="1" t="s">
        <v>436</v>
      </c>
      <c r="D1657" s="10" t="s">
        <v>5270</v>
      </c>
    </row>
    <row r="1658" spans="1:4" s="9" customFormat="1" x14ac:dyDescent="0.2">
      <c r="A1658" s="2" t="s">
        <v>2657</v>
      </c>
      <c r="B1658" s="1" t="s">
        <v>2658</v>
      </c>
      <c r="C1658" s="1" t="s">
        <v>153</v>
      </c>
      <c r="D1658" s="10" t="s">
        <v>5270</v>
      </c>
    </row>
    <row r="1659" spans="1:4" s="9" customFormat="1" x14ac:dyDescent="0.2">
      <c r="A1659" s="2" t="s">
        <v>2659</v>
      </c>
      <c r="B1659" s="1" t="s">
        <v>2660</v>
      </c>
      <c r="C1659" s="1" t="s">
        <v>2661</v>
      </c>
      <c r="D1659" s="3">
        <v>50</v>
      </c>
    </row>
    <row r="1660" spans="1:4" s="9" customFormat="1" x14ac:dyDescent="0.2">
      <c r="A1660" s="2" t="s">
        <v>2662</v>
      </c>
      <c r="B1660" s="1" t="s">
        <v>2663</v>
      </c>
      <c r="C1660" s="1" t="s">
        <v>2664</v>
      </c>
      <c r="D1660" s="3">
        <v>65</v>
      </c>
    </row>
    <row r="1661" spans="1:4" s="9" customFormat="1" x14ac:dyDescent="0.2">
      <c r="A1661" s="2" t="s">
        <v>2665</v>
      </c>
      <c r="B1661" s="1" t="s">
        <v>2666</v>
      </c>
      <c r="C1661" s="1" t="s">
        <v>39</v>
      </c>
      <c r="D1661" s="10" t="s">
        <v>5270</v>
      </c>
    </row>
    <row r="1662" spans="1:4" s="9" customFormat="1" x14ac:dyDescent="0.2">
      <c r="A1662" s="2" t="s">
        <v>2667</v>
      </c>
      <c r="B1662" s="1" t="s">
        <v>2668</v>
      </c>
      <c r="C1662" s="1" t="s">
        <v>336</v>
      </c>
      <c r="D1662" s="3">
        <v>65</v>
      </c>
    </row>
    <row r="1663" spans="1:4" s="9" customFormat="1" x14ac:dyDescent="0.2">
      <c r="A1663" s="2" t="s">
        <v>2669</v>
      </c>
      <c r="B1663" s="1" t="s">
        <v>2668</v>
      </c>
      <c r="C1663" s="1" t="s">
        <v>2670</v>
      </c>
      <c r="D1663" s="3">
        <v>65</v>
      </c>
    </row>
    <row r="1664" spans="1:4" s="9" customFormat="1" x14ac:dyDescent="0.2">
      <c r="A1664" s="2" t="s">
        <v>2671</v>
      </c>
      <c r="B1664" s="1" t="s">
        <v>2672</v>
      </c>
      <c r="C1664" s="1" t="s">
        <v>86</v>
      </c>
      <c r="D1664" s="3">
        <v>50</v>
      </c>
    </row>
    <row r="1665" spans="1:4" s="9" customFormat="1" x14ac:dyDescent="0.2">
      <c r="A1665" s="2" t="s">
        <v>2673</v>
      </c>
      <c r="B1665" s="1" t="s">
        <v>2674</v>
      </c>
      <c r="C1665" s="1" t="s">
        <v>39</v>
      </c>
      <c r="D1665" s="10" t="s">
        <v>5270</v>
      </c>
    </row>
    <row r="1666" spans="1:4" s="9" customFormat="1" x14ac:dyDescent="0.2">
      <c r="A1666" s="2" t="s">
        <v>2675</v>
      </c>
      <c r="B1666" s="1" t="s">
        <v>2676</v>
      </c>
      <c r="C1666" s="1" t="s">
        <v>353</v>
      </c>
      <c r="D1666" s="10" t="s">
        <v>5270</v>
      </c>
    </row>
    <row r="1667" spans="1:4" s="9" customFormat="1" x14ac:dyDescent="0.2">
      <c r="A1667" s="2" t="s">
        <v>2677</v>
      </c>
      <c r="B1667" s="1" t="s">
        <v>2678</v>
      </c>
      <c r="C1667" s="1" t="s">
        <v>2679</v>
      </c>
      <c r="D1667" s="10" t="s">
        <v>5270</v>
      </c>
    </row>
    <row r="1668" spans="1:4" s="9" customFormat="1" x14ac:dyDescent="0.2">
      <c r="A1668" s="2" t="s">
        <v>2680</v>
      </c>
      <c r="B1668" s="1" t="s">
        <v>2681</v>
      </c>
      <c r="C1668" s="1" t="s">
        <v>2682</v>
      </c>
      <c r="D1668" s="10" t="s">
        <v>5270</v>
      </c>
    </row>
    <row r="1669" spans="1:4" s="9" customFormat="1" x14ac:dyDescent="0.2">
      <c r="A1669" s="2" t="s">
        <v>2683</v>
      </c>
      <c r="B1669" s="1" t="s">
        <v>2684</v>
      </c>
      <c r="C1669" s="1" t="s">
        <v>33</v>
      </c>
      <c r="D1669" s="10" t="s">
        <v>5270</v>
      </c>
    </row>
    <row r="1670" spans="1:4" s="9" customFormat="1" x14ac:dyDescent="0.2">
      <c r="A1670" s="2" t="s">
        <v>2685</v>
      </c>
      <c r="B1670" s="1" t="s">
        <v>2686</v>
      </c>
      <c r="C1670" s="1" t="s">
        <v>33</v>
      </c>
      <c r="D1670" s="10" t="s">
        <v>5270</v>
      </c>
    </row>
    <row r="1671" spans="1:4" s="9" customFormat="1" x14ac:dyDescent="0.2">
      <c r="A1671" s="2" t="s">
        <v>2687</v>
      </c>
      <c r="B1671" s="1" t="s">
        <v>2688</v>
      </c>
      <c r="C1671" s="1" t="s">
        <v>33</v>
      </c>
      <c r="D1671" s="3">
        <v>18</v>
      </c>
    </row>
    <row r="1672" spans="1:4" s="9" customFormat="1" x14ac:dyDescent="0.2">
      <c r="A1672" s="2" t="s">
        <v>2689</v>
      </c>
      <c r="B1672" s="1" t="s">
        <v>2690</v>
      </c>
      <c r="C1672" s="1" t="s">
        <v>33</v>
      </c>
      <c r="D1672" s="3">
        <v>13</v>
      </c>
    </row>
    <row r="1673" spans="1:4" s="9" customFormat="1" x14ac:dyDescent="0.2">
      <c r="A1673" s="2" t="s">
        <v>2691</v>
      </c>
      <c r="B1673" s="1" t="s">
        <v>2692</v>
      </c>
      <c r="C1673" s="1" t="s">
        <v>33</v>
      </c>
      <c r="D1673" s="10" t="s">
        <v>5270</v>
      </c>
    </row>
    <row r="1674" spans="1:4" s="9" customFormat="1" x14ac:dyDescent="0.2">
      <c r="A1674" s="2" t="s">
        <v>2693</v>
      </c>
      <c r="B1674" s="1" t="s">
        <v>2694</v>
      </c>
      <c r="C1674" s="1" t="s">
        <v>33</v>
      </c>
      <c r="D1674" s="10" t="s">
        <v>5270</v>
      </c>
    </row>
    <row r="1675" spans="1:4" s="9" customFormat="1" x14ac:dyDescent="0.2">
      <c r="A1675" s="2" t="s">
        <v>2695</v>
      </c>
      <c r="B1675" s="1" t="s">
        <v>2696</v>
      </c>
      <c r="C1675" s="1" t="s">
        <v>287</v>
      </c>
      <c r="D1675" s="10" t="s">
        <v>5270</v>
      </c>
    </row>
    <row r="1676" spans="1:4" s="9" customFormat="1" x14ac:dyDescent="0.2">
      <c r="A1676" s="2" t="s">
        <v>2697</v>
      </c>
      <c r="B1676" s="1" t="s">
        <v>2698</v>
      </c>
      <c r="C1676" s="1" t="s">
        <v>380</v>
      </c>
      <c r="D1676" s="10" t="s">
        <v>5270</v>
      </c>
    </row>
    <row r="1677" spans="1:4" s="9" customFormat="1" x14ac:dyDescent="0.2">
      <c r="A1677" s="2" t="s">
        <v>2699</v>
      </c>
      <c r="B1677" s="1" t="s">
        <v>2700</v>
      </c>
      <c r="C1677" s="1" t="s">
        <v>380</v>
      </c>
      <c r="D1677" s="10" t="s">
        <v>5270</v>
      </c>
    </row>
    <row r="1678" spans="1:4" s="9" customFormat="1" x14ac:dyDescent="0.2">
      <c r="A1678" s="2" t="s">
        <v>2701</v>
      </c>
      <c r="B1678" s="1" t="s">
        <v>2702</v>
      </c>
      <c r="C1678" s="1" t="s">
        <v>380</v>
      </c>
      <c r="D1678" s="3">
        <v>9</v>
      </c>
    </row>
    <row r="1679" spans="1:4" s="9" customFormat="1" x14ac:dyDescent="0.2">
      <c r="A1679" s="2" t="s">
        <v>2703</v>
      </c>
      <c r="B1679" s="1" t="s">
        <v>2704</v>
      </c>
      <c r="C1679" s="1" t="s">
        <v>2212</v>
      </c>
      <c r="D1679" s="3">
        <v>30</v>
      </c>
    </row>
    <row r="1680" spans="1:4" s="9" customFormat="1" x14ac:dyDescent="0.2">
      <c r="A1680" s="2" t="s">
        <v>2705</v>
      </c>
      <c r="B1680" s="1" t="s">
        <v>2706</v>
      </c>
      <c r="C1680" s="1" t="s">
        <v>2212</v>
      </c>
      <c r="D1680" s="10" t="s">
        <v>5270</v>
      </c>
    </row>
    <row r="1681" spans="1:4" s="9" customFormat="1" x14ac:dyDescent="0.2">
      <c r="A1681" s="2" t="s">
        <v>2707</v>
      </c>
      <c r="B1681" s="1" t="s">
        <v>2708</v>
      </c>
      <c r="C1681" s="1" t="s">
        <v>2212</v>
      </c>
      <c r="D1681" s="10" t="s">
        <v>5270</v>
      </c>
    </row>
    <row r="1682" spans="1:4" s="9" customFormat="1" x14ac:dyDescent="0.2">
      <c r="A1682" s="2" t="s">
        <v>2709</v>
      </c>
      <c r="B1682" s="1" t="s">
        <v>2710</v>
      </c>
      <c r="C1682" s="1" t="s">
        <v>124</v>
      </c>
      <c r="D1682" s="10" t="s">
        <v>5270</v>
      </c>
    </row>
    <row r="1683" spans="1:4" s="9" customFormat="1" x14ac:dyDescent="0.2">
      <c r="A1683" s="2" t="s">
        <v>2711</v>
      </c>
      <c r="B1683" s="1" t="s">
        <v>2712</v>
      </c>
      <c r="C1683" s="1" t="s">
        <v>22</v>
      </c>
      <c r="D1683" s="10" t="s">
        <v>5270</v>
      </c>
    </row>
    <row r="1684" spans="1:4" s="9" customFormat="1" x14ac:dyDescent="0.2">
      <c r="A1684" s="2" t="s">
        <v>2713</v>
      </c>
      <c r="B1684" s="1" t="s">
        <v>2714</v>
      </c>
      <c r="C1684" s="1" t="s">
        <v>22</v>
      </c>
      <c r="D1684" s="10" t="s">
        <v>5270</v>
      </c>
    </row>
    <row r="1685" spans="1:4" s="9" customFormat="1" x14ac:dyDescent="0.2">
      <c r="A1685" s="2" t="s">
        <v>2715</v>
      </c>
      <c r="B1685" s="1" t="s">
        <v>2716</v>
      </c>
      <c r="C1685" s="1" t="s">
        <v>22</v>
      </c>
      <c r="D1685" s="3">
        <v>13</v>
      </c>
    </row>
    <row r="1686" spans="1:4" s="9" customFormat="1" x14ac:dyDescent="0.2">
      <c r="A1686" s="2" t="s">
        <v>2717</v>
      </c>
      <c r="B1686" s="1" t="s">
        <v>2718</v>
      </c>
      <c r="C1686" s="1" t="s">
        <v>22</v>
      </c>
      <c r="D1686" s="3">
        <v>24</v>
      </c>
    </row>
    <row r="1687" spans="1:4" s="9" customFormat="1" x14ac:dyDescent="0.2">
      <c r="A1687" s="2" t="s">
        <v>2719</v>
      </c>
      <c r="B1687" s="1" t="s">
        <v>2720</v>
      </c>
      <c r="C1687" s="1" t="s">
        <v>22</v>
      </c>
      <c r="D1687" s="10" t="s">
        <v>5270</v>
      </c>
    </row>
    <row r="1688" spans="1:4" s="9" customFormat="1" x14ac:dyDescent="0.2">
      <c r="A1688" s="2" t="s">
        <v>2721</v>
      </c>
      <c r="B1688" s="1" t="s">
        <v>2722</v>
      </c>
      <c r="C1688" s="1" t="s">
        <v>22</v>
      </c>
      <c r="D1688" s="3">
        <v>8</v>
      </c>
    </row>
    <row r="1689" spans="1:4" s="9" customFormat="1" x14ac:dyDescent="0.2">
      <c r="A1689" s="2" t="s">
        <v>2723</v>
      </c>
      <c r="B1689" s="1" t="s">
        <v>2724</v>
      </c>
      <c r="C1689" s="1" t="s">
        <v>22</v>
      </c>
      <c r="D1689" s="3">
        <v>9</v>
      </c>
    </row>
    <row r="1690" spans="1:4" s="9" customFormat="1" x14ac:dyDescent="0.2">
      <c r="A1690" s="2" t="s">
        <v>2725</v>
      </c>
      <c r="B1690" s="1" t="s">
        <v>2726</v>
      </c>
      <c r="C1690" s="1" t="s">
        <v>22</v>
      </c>
      <c r="D1690" s="3">
        <v>9</v>
      </c>
    </row>
    <row r="1691" spans="1:4" s="9" customFormat="1" x14ac:dyDescent="0.2">
      <c r="A1691" s="2" t="s">
        <v>2727</v>
      </c>
      <c r="B1691" s="1" t="s">
        <v>2728</v>
      </c>
      <c r="C1691" s="1" t="s">
        <v>33</v>
      </c>
      <c r="D1691" s="3">
        <v>25</v>
      </c>
    </row>
    <row r="1692" spans="1:4" s="9" customFormat="1" x14ac:dyDescent="0.2">
      <c r="A1692" s="2" t="s">
        <v>2729</v>
      </c>
      <c r="B1692" s="1" t="s">
        <v>2730</v>
      </c>
      <c r="C1692" s="1" t="s">
        <v>33</v>
      </c>
      <c r="D1692" s="3">
        <v>18</v>
      </c>
    </row>
    <row r="1693" spans="1:4" s="9" customFormat="1" x14ac:dyDescent="0.2">
      <c r="A1693" s="2" t="s">
        <v>2731</v>
      </c>
      <c r="B1693" s="1" t="s">
        <v>2732</v>
      </c>
      <c r="C1693" s="1" t="s">
        <v>287</v>
      </c>
      <c r="D1693" s="3">
        <v>25</v>
      </c>
    </row>
    <row r="1694" spans="1:4" s="9" customFormat="1" x14ac:dyDescent="0.2">
      <c r="A1694" s="2" t="s">
        <v>2733</v>
      </c>
      <c r="B1694" s="1" t="s">
        <v>2734</v>
      </c>
      <c r="C1694" s="1" t="s">
        <v>2682</v>
      </c>
      <c r="D1694" s="10" t="s">
        <v>5270</v>
      </c>
    </row>
    <row r="1695" spans="1:4" s="9" customFormat="1" x14ac:dyDescent="0.2">
      <c r="A1695" s="2" t="s">
        <v>2735</v>
      </c>
      <c r="B1695" s="1" t="s">
        <v>2736</v>
      </c>
      <c r="C1695" s="1" t="s">
        <v>39</v>
      </c>
      <c r="D1695" s="3">
        <v>25</v>
      </c>
    </row>
    <row r="1696" spans="1:4" s="9" customFormat="1" x14ac:dyDescent="0.2">
      <c r="A1696" s="2" t="s">
        <v>2737</v>
      </c>
      <c r="B1696" s="1" t="s">
        <v>2738</v>
      </c>
      <c r="C1696" s="1" t="s">
        <v>2739</v>
      </c>
      <c r="D1696" s="3">
        <v>25</v>
      </c>
    </row>
    <row r="1697" spans="1:4" s="9" customFormat="1" x14ac:dyDescent="0.2">
      <c r="A1697" s="2" t="s">
        <v>2740</v>
      </c>
      <c r="B1697" s="1" t="s">
        <v>2741</v>
      </c>
      <c r="C1697" s="1" t="s">
        <v>2742</v>
      </c>
      <c r="D1697" s="10" t="s">
        <v>5270</v>
      </c>
    </row>
    <row r="1698" spans="1:4" s="9" customFormat="1" x14ac:dyDescent="0.2">
      <c r="A1698" s="2" t="s">
        <v>2743</v>
      </c>
      <c r="B1698" s="1" t="s">
        <v>2744</v>
      </c>
      <c r="C1698" s="1" t="s">
        <v>2139</v>
      </c>
      <c r="D1698" s="10" t="s">
        <v>5270</v>
      </c>
    </row>
    <row r="1699" spans="1:4" s="9" customFormat="1" x14ac:dyDescent="0.2">
      <c r="A1699" s="2" t="s">
        <v>2747</v>
      </c>
      <c r="B1699" s="1" t="s">
        <v>2746</v>
      </c>
      <c r="C1699" s="1" t="s">
        <v>469</v>
      </c>
      <c r="D1699" s="3">
        <v>25</v>
      </c>
    </row>
    <row r="1700" spans="1:4" s="9" customFormat="1" x14ac:dyDescent="0.2">
      <c r="A1700" s="2" t="s">
        <v>2745</v>
      </c>
      <c r="B1700" s="1" t="s">
        <v>2746</v>
      </c>
      <c r="C1700" s="1" t="s">
        <v>436</v>
      </c>
      <c r="D1700" s="10" t="s">
        <v>5270</v>
      </c>
    </row>
    <row r="1701" spans="1:4" s="9" customFormat="1" x14ac:dyDescent="0.2">
      <c r="A1701" s="2" t="s">
        <v>2748</v>
      </c>
      <c r="B1701" s="1" t="s">
        <v>2749</v>
      </c>
      <c r="C1701" s="1" t="s">
        <v>469</v>
      </c>
      <c r="D1701" s="10" t="s">
        <v>5270</v>
      </c>
    </row>
    <row r="1702" spans="1:4" s="9" customFormat="1" x14ac:dyDescent="0.2">
      <c r="A1702" s="2" t="s">
        <v>2750</v>
      </c>
      <c r="B1702" s="1" t="s">
        <v>2751</v>
      </c>
      <c r="C1702" s="1" t="s">
        <v>2752</v>
      </c>
      <c r="D1702" s="10" t="s">
        <v>5270</v>
      </c>
    </row>
    <row r="1703" spans="1:4" s="9" customFormat="1" x14ac:dyDescent="0.2">
      <c r="A1703" s="2" t="s">
        <v>2753</v>
      </c>
      <c r="B1703" s="1" t="s">
        <v>2754</v>
      </c>
      <c r="C1703" s="1" t="s">
        <v>2139</v>
      </c>
      <c r="D1703" s="10" t="s">
        <v>5270</v>
      </c>
    </row>
    <row r="1704" spans="1:4" s="9" customFormat="1" x14ac:dyDescent="0.2">
      <c r="A1704" s="2" t="s">
        <v>2755</v>
      </c>
      <c r="B1704" s="1" t="s">
        <v>2756</v>
      </c>
      <c r="C1704" s="1" t="s">
        <v>86</v>
      </c>
      <c r="D1704" s="10" t="s">
        <v>5270</v>
      </c>
    </row>
    <row r="1705" spans="1:4" s="9" customFormat="1" x14ac:dyDescent="0.2">
      <c r="A1705" s="2" t="s">
        <v>2757</v>
      </c>
      <c r="B1705" s="1" t="s">
        <v>2758</v>
      </c>
      <c r="C1705" s="1" t="s">
        <v>86</v>
      </c>
      <c r="D1705" s="10" t="s">
        <v>5270</v>
      </c>
    </row>
    <row r="1706" spans="1:4" s="9" customFormat="1" x14ac:dyDescent="0.2">
      <c r="A1706" s="2" t="s">
        <v>2759</v>
      </c>
      <c r="B1706" s="1" t="s">
        <v>2760</v>
      </c>
      <c r="C1706" s="1" t="s">
        <v>33</v>
      </c>
      <c r="D1706" s="10" t="s">
        <v>5270</v>
      </c>
    </row>
    <row r="1707" spans="1:4" s="9" customFormat="1" x14ac:dyDescent="0.2">
      <c r="A1707" s="2" t="s">
        <v>2761</v>
      </c>
      <c r="B1707" s="1" t="s">
        <v>2762</v>
      </c>
      <c r="C1707" s="1" t="s">
        <v>33</v>
      </c>
      <c r="D1707" s="10" t="s">
        <v>5270</v>
      </c>
    </row>
    <row r="1708" spans="1:4" s="9" customFormat="1" x14ac:dyDescent="0.2">
      <c r="A1708" s="2" t="s">
        <v>2763</v>
      </c>
      <c r="B1708" s="1" t="s">
        <v>2764</v>
      </c>
      <c r="C1708" s="1" t="s">
        <v>33</v>
      </c>
      <c r="D1708" s="3">
        <v>17</v>
      </c>
    </row>
    <row r="1709" spans="1:4" s="9" customFormat="1" x14ac:dyDescent="0.2">
      <c r="A1709" s="2" t="s">
        <v>2765</v>
      </c>
      <c r="B1709" s="1" t="s">
        <v>2766</v>
      </c>
      <c r="C1709" s="1" t="s">
        <v>33</v>
      </c>
      <c r="D1709" s="3">
        <v>20</v>
      </c>
    </row>
    <row r="1710" spans="1:4" s="9" customFormat="1" x14ac:dyDescent="0.2">
      <c r="A1710" s="2" t="s">
        <v>2767</v>
      </c>
      <c r="B1710" s="1" t="s">
        <v>2768</v>
      </c>
      <c r="C1710" s="1" t="s">
        <v>33</v>
      </c>
      <c r="D1710" s="10" t="s">
        <v>5270</v>
      </c>
    </row>
    <row r="1711" spans="1:4" s="9" customFormat="1" x14ac:dyDescent="0.2">
      <c r="A1711" s="2" t="s">
        <v>2769</v>
      </c>
      <c r="B1711" s="1" t="s">
        <v>2770</v>
      </c>
      <c r="C1711" s="1" t="s">
        <v>33</v>
      </c>
      <c r="D1711" s="10" t="s">
        <v>5270</v>
      </c>
    </row>
    <row r="1712" spans="1:4" s="9" customFormat="1" x14ac:dyDescent="0.2">
      <c r="A1712" s="2" t="s">
        <v>2771</v>
      </c>
      <c r="B1712" s="1" t="s">
        <v>2772</v>
      </c>
      <c r="C1712" s="1" t="s">
        <v>33</v>
      </c>
      <c r="D1712" s="3">
        <v>15</v>
      </c>
    </row>
    <row r="1713" spans="1:4" s="9" customFormat="1" x14ac:dyDescent="0.2">
      <c r="A1713" s="2" t="s">
        <v>2773</v>
      </c>
      <c r="B1713" s="1" t="s">
        <v>2774</v>
      </c>
      <c r="C1713" s="1" t="s">
        <v>2775</v>
      </c>
      <c r="D1713" s="10" t="s">
        <v>5270</v>
      </c>
    </row>
    <row r="1714" spans="1:4" s="9" customFormat="1" x14ac:dyDescent="0.2">
      <c r="A1714" s="2" t="s">
        <v>2776</v>
      </c>
      <c r="B1714" s="1" t="s">
        <v>2777</v>
      </c>
      <c r="C1714" s="1" t="s">
        <v>2775</v>
      </c>
      <c r="D1714" s="3">
        <v>13</v>
      </c>
    </row>
    <row r="1715" spans="1:4" s="9" customFormat="1" x14ac:dyDescent="0.2">
      <c r="A1715" s="2" t="s">
        <v>2778</v>
      </c>
      <c r="B1715" s="1" t="s">
        <v>2779</v>
      </c>
      <c r="C1715" s="1" t="s">
        <v>2775</v>
      </c>
      <c r="D1715" s="10" t="s">
        <v>5270</v>
      </c>
    </row>
    <row r="1716" spans="1:4" s="9" customFormat="1" x14ac:dyDescent="0.2">
      <c r="A1716" s="2" t="s">
        <v>2780</v>
      </c>
      <c r="B1716" s="1" t="s">
        <v>2781</v>
      </c>
      <c r="C1716" s="1" t="s">
        <v>2269</v>
      </c>
      <c r="D1716" s="3">
        <v>50</v>
      </c>
    </row>
    <row r="1717" spans="1:4" s="9" customFormat="1" x14ac:dyDescent="0.2">
      <c r="A1717" s="2" t="s">
        <v>2782</v>
      </c>
      <c r="B1717" s="1" t="s">
        <v>2783</v>
      </c>
      <c r="C1717" s="1" t="s">
        <v>2775</v>
      </c>
      <c r="D1717" s="10" t="s">
        <v>5270</v>
      </c>
    </row>
    <row r="1718" spans="1:4" s="9" customFormat="1" x14ac:dyDescent="0.2">
      <c r="A1718" s="2" t="s">
        <v>2784</v>
      </c>
      <c r="B1718" s="1" t="s">
        <v>2785</v>
      </c>
      <c r="C1718" s="1" t="s">
        <v>39</v>
      </c>
      <c r="D1718" s="10" t="s">
        <v>5270</v>
      </c>
    </row>
    <row r="1719" spans="1:4" s="9" customFormat="1" x14ac:dyDescent="0.2">
      <c r="A1719" s="2" t="s">
        <v>2786</v>
      </c>
      <c r="B1719" s="1" t="s">
        <v>2787</v>
      </c>
      <c r="C1719" s="1" t="s">
        <v>2775</v>
      </c>
      <c r="D1719" s="10" t="s">
        <v>5270</v>
      </c>
    </row>
    <row r="1720" spans="1:4" s="9" customFormat="1" x14ac:dyDescent="0.2">
      <c r="A1720" s="2" t="s">
        <v>2790</v>
      </c>
      <c r="B1720" s="1" t="s">
        <v>2789</v>
      </c>
      <c r="C1720" s="1" t="s">
        <v>2269</v>
      </c>
      <c r="D1720" s="3">
        <v>50</v>
      </c>
    </row>
    <row r="1721" spans="1:4" s="9" customFormat="1" x14ac:dyDescent="0.2">
      <c r="A1721" s="2" t="s">
        <v>2788</v>
      </c>
      <c r="B1721" s="1" t="s">
        <v>2789</v>
      </c>
      <c r="C1721" s="1" t="s">
        <v>2775</v>
      </c>
      <c r="D1721" s="10" t="s">
        <v>5270</v>
      </c>
    </row>
    <row r="1722" spans="1:4" s="9" customFormat="1" x14ac:dyDescent="0.2">
      <c r="A1722" s="2" t="s">
        <v>2791</v>
      </c>
      <c r="B1722" s="1" t="s">
        <v>2792</v>
      </c>
      <c r="C1722" s="1" t="s">
        <v>2775</v>
      </c>
      <c r="D1722" s="10" t="s">
        <v>5270</v>
      </c>
    </row>
    <row r="1723" spans="1:4" s="9" customFormat="1" x14ac:dyDescent="0.2">
      <c r="A1723" s="2" t="s">
        <v>2793</v>
      </c>
      <c r="B1723" s="1" t="s">
        <v>2794</v>
      </c>
      <c r="C1723" s="1" t="s">
        <v>2775</v>
      </c>
      <c r="D1723" s="10" t="s">
        <v>5270</v>
      </c>
    </row>
    <row r="1724" spans="1:4" s="9" customFormat="1" x14ac:dyDescent="0.2">
      <c r="A1724" s="2" t="s">
        <v>2795</v>
      </c>
      <c r="B1724" s="1" t="s">
        <v>2794</v>
      </c>
      <c r="C1724" s="1" t="s">
        <v>2775</v>
      </c>
      <c r="D1724" s="10" t="s">
        <v>5270</v>
      </c>
    </row>
    <row r="1725" spans="1:4" s="9" customFormat="1" x14ac:dyDescent="0.2">
      <c r="A1725" s="2" t="s">
        <v>2796</v>
      </c>
      <c r="B1725" s="1" t="s">
        <v>2797</v>
      </c>
      <c r="C1725" s="1" t="s">
        <v>33</v>
      </c>
      <c r="D1725" s="10" t="s">
        <v>5270</v>
      </c>
    </row>
    <row r="1726" spans="1:4" s="9" customFormat="1" x14ac:dyDescent="0.2">
      <c r="A1726" s="2" t="s">
        <v>2798</v>
      </c>
      <c r="B1726" s="1" t="s">
        <v>2799</v>
      </c>
      <c r="C1726" s="1" t="s">
        <v>33</v>
      </c>
      <c r="D1726" s="3">
        <v>25</v>
      </c>
    </row>
    <row r="1727" spans="1:4" s="9" customFormat="1" x14ac:dyDescent="0.2">
      <c r="A1727" s="2" t="s">
        <v>2800</v>
      </c>
      <c r="B1727" s="1" t="s">
        <v>2799</v>
      </c>
      <c r="C1727" s="1" t="s">
        <v>33</v>
      </c>
      <c r="D1727" s="3">
        <v>30</v>
      </c>
    </row>
    <row r="1728" spans="1:4" s="9" customFormat="1" x14ac:dyDescent="0.2">
      <c r="A1728" s="2" t="s">
        <v>2801</v>
      </c>
      <c r="B1728" s="1" t="s">
        <v>2802</v>
      </c>
      <c r="C1728" s="1" t="s">
        <v>2775</v>
      </c>
      <c r="D1728" s="10" t="s">
        <v>5270</v>
      </c>
    </row>
    <row r="1729" spans="1:4" s="9" customFormat="1" x14ac:dyDescent="0.2">
      <c r="A1729" s="2" t="s">
        <v>2803</v>
      </c>
      <c r="B1729" s="1" t="s">
        <v>2804</v>
      </c>
      <c r="C1729" s="1" t="s">
        <v>2775</v>
      </c>
      <c r="D1729" s="10" t="s">
        <v>5270</v>
      </c>
    </row>
    <row r="1730" spans="1:4" s="9" customFormat="1" x14ac:dyDescent="0.2">
      <c r="A1730" s="2" t="s">
        <v>2805</v>
      </c>
      <c r="B1730" s="1" t="s">
        <v>2806</v>
      </c>
      <c r="C1730" s="1" t="s">
        <v>2775</v>
      </c>
      <c r="D1730" s="10" t="s">
        <v>5270</v>
      </c>
    </row>
    <row r="1731" spans="1:4" s="9" customFormat="1" x14ac:dyDescent="0.2">
      <c r="A1731" s="2" t="s">
        <v>2807</v>
      </c>
      <c r="B1731" s="1" t="s">
        <v>2806</v>
      </c>
      <c r="C1731" s="1" t="s">
        <v>2269</v>
      </c>
      <c r="D1731" s="10" t="s">
        <v>5270</v>
      </c>
    </row>
    <row r="1732" spans="1:4" s="9" customFormat="1" x14ac:dyDescent="0.2">
      <c r="A1732" s="2" t="s">
        <v>2808</v>
      </c>
      <c r="B1732" s="1" t="s">
        <v>2809</v>
      </c>
      <c r="C1732" s="1" t="s">
        <v>2775</v>
      </c>
      <c r="D1732" s="10" t="s">
        <v>5270</v>
      </c>
    </row>
    <row r="1733" spans="1:4" s="9" customFormat="1" x14ac:dyDescent="0.2">
      <c r="A1733" s="2" t="s">
        <v>2810</v>
      </c>
      <c r="B1733" s="1" t="s">
        <v>2811</v>
      </c>
      <c r="C1733" s="1" t="s">
        <v>33</v>
      </c>
      <c r="D1733" s="3">
        <v>25</v>
      </c>
    </row>
    <row r="1734" spans="1:4" s="9" customFormat="1" x14ac:dyDescent="0.2">
      <c r="A1734" s="2" t="s">
        <v>2812</v>
      </c>
      <c r="B1734" s="1" t="s">
        <v>2813</v>
      </c>
      <c r="C1734" s="1" t="s">
        <v>39</v>
      </c>
      <c r="D1734" s="10" t="s">
        <v>5270</v>
      </c>
    </row>
    <row r="1735" spans="1:4" s="9" customFormat="1" x14ac:dyDescent="0.2">
      <c r="A1735" s="2" t="s">
        <v>2814</v>
      </c>
      <c r="B1735" s="1" t="s">
        <v>2815</v>
      </c>
      <c r="C1735" s="1" t="s">
        <v>153</v>
      </c>
      <c r="D1735" s="3">
        <v>25</v>
      </c>
    </row>
    <row r="1736" spans="1:4" s="9" customFormat="1" x14ac:dyDescent="0.2">
      <c r="A1736" s="2" t="s">
        <v>2816</v>
      </c>
      <c r="B1736" s="1" t="s">
        <v>2817</v>
      </c>
      <c r="C1736" s="1" t="s">
        <v>33</v>
      </c>
      <c r="D1736" s="3">
        <v>25</v>
      </c>
    </row>
    <row r="1737" spans="1:4" s="9" customFormat="1" x14ac:dyDescent="0.2">
      <c r="A1737" s="2" t="s">
        <v>2820</v>
      </c>
      <c r="B1737" s="1" t="s">
        <v>2819</v>
      </c>
      <c r="C1737" s="1" t="s">
        <v>153</v>
      </c>
      <c r="D1737" s="3">
        <v>25</v>
      </c>
    </row>
    <row r="1738" spans="1:4" s="9" customFormat="1" x14ac:dyDescent="0.2">
      <c r="A1738" s="2" t="s">
        <v>2818</v>
      </c>
      <c r="B1738" s="1" t="s">
        <v>2819</v>
      </c>
      <c r="C1738" s="1" t="s">
        <v>33</v>
      </c>
      <c r="D1738" s="3">
        <v>25</v>
      </c>
    </row>
    <row r="1739" spans="1:4" s="9" customFormat="1" x14ac:dyDescent="0.2">
      <c r="A1739" s="2" t="s">
        <v>2821</v>
      </c>
      <c r="B1739" s="1" t="s">
        <v>2822</v>
      </c>
      <c r="C1739" s="1" t="s">
        <v>33</v>
      </c>
      <c r="D1739" s="10" t="s">
        <v>5270</v>
      </c>
    </row>
    <row r="1740" spans="1:4" s="9" customFormat="1" x14ac:dyDescent="0.2">
      <c r="A1740" s="2" t="s">
        <v>2823</v>
      </c>
      <c r="B1740" s="1" t="s">
        <v>2824</v>
      </c>
      <c r="C1740" s="1" t="s">
        <v>2775</v>
      </c>
      <c r="D1740" s="3">
        <v>9</v>
      </c>
    </row>
    <row r="1741" spans="1:4" s="9" customFormat="1" x14ac:dyDescent="0.2">
      <c r="A1741" s="2" t="s">
        <v>2825</v>
      </c>
      <c r="B1741" s="1" t="s">
        <v>2826</v>
      </c>
      <c r="C1741" s="1" t="s">
        <v>33</v>
      </c>
      <c r="D1741" s="3">
        <v>25</v>
      </c>
    </row>
    <row r="1742" spans="1:4" s="9" customFormat="1" x14ac:dyDescent="0.2">
      <c r="A1742" s="2" t="s">
        <v>2827</v>
      </c>
      <c r="B1742" s="1" t="s">
        <v>2828</v>
      </c>
      <c r="C1742" s="1" t="s">
        <v>33</v>
      </c>
      <c r="D1742" s="10" t="s">
        <v>5270</v>
      </c>
    </row>
    <row r="1743" spans="1:4" s="9" customFormat="1" x14ac:dyDescent="0.2">
      <c r="A1743" s="2" t="s">
        <v>2829</v>
      </c>
      <c r="B1743" s="1" t="s">
        <v>2830</v>
      </c>
      <c r="C1743" s="1" t="s">
        <v>33</v>
      </c>
      <c r="D1743" s="3">
        <v>20</v>
      </c>
    </row>
    <row r="1744" spans="1:4" s="9" customFormat="1" x14ac:dyDescent="0.2">
      <c r="A1744" s="2" t="s">
        <v>2831</v>
      </c>
      <c r="B1744" s="1" t="s">
        <v>2832</v>
      </c>
      <c r="C1744" s="1" t="s">
        <v>2269</v>
      </c>
      <c r="D1744" s="10" t="s">
        <v>5270</v>
      </c>
    </row>
    <row r="1745" spans="1:4" s="9" customFormat="1" x14ac:dyDescent="0.2">
      <c r="A1745" s="2" t="s">
        <v>2833</v>
      </c>
      <c r="B1745" s="1" t="s">
        <v>2834</v>
      </c>
      <c r="C1745" s="1" t="s">
        <v>33</v>
      </c>
      <c r="D1745" s="3">
        <v>25</v>
      </c>
    </row>
    <row r="1746" spans="1:4" s="9" customFormat="1" x14ac:dyDescent="0.2">
      <c r="A1746" s="2" t="s">
        <v>2835</v>
      </c>
      <c r="B1746" s="1" t="s">
        <v>2836</v>
      </c>
      <c r="C1746" s="1" t="s">
        <v>2775</v>
      </c>
      <c r="D1746" s="10" t="s">
        <v>5270</v>
      </c>
    </row>
    <row r="1747" spans="1:4" s="9" customFormat="1" x14ac:dyDescent="0.2">
      <c r="A1747" s="2" t="s">
        <v>2837</v>
      </c>
      <c r="B1747" s="1" t="s">
        <v>2838</v>
      </c>
      <c r="C1747" s="1" t="s">
        <v>33</v>
      </c>
      <c r="D1747" s="10" t="s">
        <v>5270</v>
      </c>
    </row>
    <row r="1748" spans="1:4" s="9" customFormat="1" x14ac:dyDescent="0.2">
      <c r="A1748" s="2" t="s">
        <v>2839</v>
      </c>
      <c r="B1748" s="1" t="s">
        <v>2840</v>
      </c>
      <c r="C1748" s="1" t="s">
        <v>33</v>
      </c>
      <c r="D1748" s="10" t="s">
        <v>5270</v>
      </c>
    </row>
    <row r="1749" spans="1:4" s="9" customFormat="1" x14ac:dyDescent="0.2">
      <c r="A1749" s="2" t="s">
        <v>2841</v>
      </c>
      <c r="B1749" s="1" t="s">
        <v>2842</v>
      </c>
      <c r="C1749" s="1" t="s">
        <v>47</v>
      </c>
      <c r="D1749" s="10" t="s">
        <v>5270</v>
      </c>
    </row>
    <row r="1750" spans="1:4" s="9" customFormat="1" x14ac:dyDescent="0.2">
      <c r="A1750" s="2" t="s">
        <v>2843</v>
      </c>
      <c r="B1750" s="1" t="s">
        <v>2844</v>
      </c>
      <c r="C1750" s="1" t="s">
        <v>107</v>
      </c>
      <c r="D1750" s="10" t="s">
        <v>5270</v>
      </c>
    </row>
    <row r="1751" spans="1:4" s="9" customFormat="1" x14ac:dyDescent="0.2">
      <c r="A1751" s="2" t="s">
        <v>2845</v>
      </c>
      <c r="B1751" s="1" t="s">
        <v>2846</v>
      </c>
      <c r="C1751" s="1" t="s">
        <v>189</v>
      </c>
      <c r="D1751" s="10" t="s">
        <v>5270</v>
      </c>
    </row>
    <row r="1752" spans="1:4" s="9" customFormat="1" x14ac:dyDescent="0.2">
      <c r="A1752" s="2" t="s">
        <v>2847</v>
      </c>
      <c r="B1752" s="1" t="s">
        <v>2848</v>
      </c>
      <c r="C1752" s="1" t="s">
        <v>287</v>
      </c>
      <c r="D1752" s="10" t="s">
        <v>5270</v>
      </c>
    </row>
    <row r="1753" spans="1:4" s="9" customFormat="1" x14ac:dyDescent="0.2">
      <c r="A1753" s="2" t="s">
        <v>2849</v>
      </c>
      <c r="B1753" s="1" t="s">
        <v>2850</v>
      </c>
      <c r="C1753" s="1" t="s">
        <v>66</v>
      </c>
      <c r="D1753" s="3">
        <v>9</v>
      </c>
    </row>
    <row r="1754" spans="1:4" s="9" customFormat="1" x14ac:dyDescent="0.2">
      <c r="A1754" s="2" t="s">
        <v>2851</v>
      </c>
      <c r="B1754" s="1" t="s">
        <v>2852</v>
      </c>
      <c r="C1754" s="1" t="s">
        <v>39</v>
      </c>
      <c r="D1754" s="10" t="s">
        <v>5270</v>
      </c>
    </row>
    <row r="1755" spans="1:4" s="9" customFormat="1" x14ac:dyDescent="0.2">
      <c r="A1755" s="2" t="s">
        <v>2853</v>
      </c>
      <c r="B1755" s="1" t="s">
        <v>2854</v>
      </c>
      <c r="C1755" s="1" t="s">
        <v>2855</v>
      </c>
      <c r="D1755" s="3">
        <v>20</v>
      </c>
    </row>
    <row r="1756" spans="1:4" s="9" customFormat="1" x14ac:dyDescent="0.2">
      <c r="A1756" s="2" t="s">
        <v>2856</v>
      </c>
      <c r="B1756" s="1" t="s">
        <v>2857</v>
      </c>
      <c r="C1756" s="1" t="s">
        <v>2858</v>
      </c>
      <c r="D1756" s="3">
        <v>20</v>
      </c>
    </row>
    <row r="1757" spans="1:4" s="9" customFormat="1" x14ac:dyDescent="0.2">
      <c r="A1757" s="2" t="s">
        <v>2859</v>
      </c>
      <c r="B1757" s="1" t="s">
        <v>2860</v>
      </c>
      <c r="C1757" s="1" t="s">
        <v>2858</v>
      </c>
      <c r="D1757" s="10" t="s">
        <v>5270</v>
      </c>
    </row>
    <row r="1758" spans="1:4" s="9" customFormat="1" x14ac:dyDescent="0.2">
      <c r="A1758" s="2" t="s">
        <v>2861</v>
      </c>
      <c r="B1758" s="1" t="s">
        <v>2862</v>
      </c>
      <c r="C1758" s="1" t="s">
        <v>39</v>
      </c>
      <c r="D1758" s="10" t="s">
        <v>5270</v>
      </c>
    </row>
    <row r="1759" spans="1:4" s="9" customFormat="1" x14ac:dyDescent="0.2">
      <c r="A1759" s="2" t="s">
        <v>2863</v>
      </c>
      <c r="B1759" s="1" t="s">
        <v>2864</v>
      </c>
      <c r="C1759" s="1" t="s">
        <v>2865</v>
      </c>
      <c r="D1759" s="10" t="s">
        <v>5270</v>
      </c>
    </row>
    <row r="1760" spans="1:4" s="9" customFormat="1" x14ac:dyDescent="0.2">
      <c r="A1760" s="2" t="s">
        <v>2866</v>
      </c>
      <c r="B1760" s="1" t="s">
        <v>2867</v>
      </c>
      <c r="C1760" s="1" t="s">
        <v>2868</v>
      </c>
      <c r="D1760" s="10" t="s">
        <v>5270</v>
      </c>
    </row>
    <row r="1761" spans="1:4" s="9" customFormat="1" x14ac:dyDescent="0.2">
      <c r="A1761" s="2" t="s">
        <v>2869</v>
      </c>
      <c r="B1761" s="1" t="s">
        <v>2870</v>
      </c>
      <c r="C1761" s="1" t="s">
        <v>2868</v>
      </c>
      <c r="D1761" s="10" t="s">
        <v>5270</v>
      </c>
    </row>
    <row r="1762" spans="1:4" s="9" customFormat="1" x14ac:dyDescent="0.2">
      <c r="A1762" s="2" t="s">
        <v>2871</v>
      </c>
      <c r="B1762" s="1" t="s">
        <v>2872</v>
      </c>
      <c r="C1762" s="1" t="s">
        <v>2868</v>
      </c>
      <c r="D1762" s="10" t="s">
        <v>5270</v>
      </c>
    </row>
    <row r="1763" spans="1:4" s="9" customFormat="1" x14ac:dyDescent="0.2">
      <c r="A1763" s="2" t="s">
        <v>2873</v>
      </c>
      <c r="B1763" s="1" t="s">
        <v>2874</v>
      </c>
      <c r="C1763" s="1" t="s">
        <v>66</v>
      </c>
      <c r="D1763" s="3">
        <v>25</v>
      </c>
    </row>
    <row r="1764" spans="1:4" s="9" customFormat="1" x14ac:dyDescent="0.2">
      <c r="A1764" s="2" t="s">
        <v>2875</v>
      </c>
      <c r="B1764" s="1" t="s">
        <v>2876</v>
      </c>
      <c r="C1764" s="1" t="s">
        <v>86</v>
      </c>
      <c r="D1764" s="10" t="s">
        <v>5270</v>
      </c>
    </row>
    <row r="1765" spans="1:4" s="9" customFormat="1" x14ac:dyDescent="0.2">
      <c r="A1765" s="2" t="s">
        <v>2877</v>
      </c>
      <c r="B1765" s="1" t="s">
        <v>2878</v>
      </c>
      <c r="C1765" s="1" t="s">
        <v>86</v>
      </c>
      <c r="D1765" s="3">
        <v>59</v>
      </c>
    </row>
    <row r="1766" spans="1:4" s="9" customFormat="1" x14ac:dyDescent="0.2">
      <c r="A1766" s="2" t="s">
        <v>2879</v>
      </c>
      <c r="B1766" s="1" t="s">
        <v>2880</v>
      </c>
      <c r="C1766" s="1" t="s">
        <v>1872</v>
      </c>
      <c r="D1766" s="3">
        <v>50</v>
      </c>
    </row>
    <row r="1767" spans="1:4" s="9" customFormat="1" x14ac:dyDescent="0.2">
      <c r="A1767" s="2" t="s">
        <v>2881</v>
      </c>
      <c r="B1767" s="1" t="s">
        <v>2882</v>
      </c>
      <c r="C1767" s="1" t="s">
        <v>39</v>
      </c>
      <c r="D1767" s="3">
        <v>25</v>
      </c>
    </row>
    <row r="1768" spans="1:4" s="9" customFormat="1" x14ac:dyDescent="0.2">
      <c r="A1768" s="2" t="s">
        <v>2883</v>
      </c>
      <c r="B1768" s="1" t="s">
        <v>2884</v>
      </c>
      <c r="C1768" s="1" t="s">
        <v>86</v>
      </c>
      <c r="D1768" s="10" t="s">
        <v>5270</v>
      </c>
    </row>
    <row r="1769" spans="1:4" s="9" customFormat="1" x14ac:dyDescent="0.2">
      <c r="A1769" s="2" t="s">
        <v>2885</v>
      </c>
      <c r="B1769" s="1" t="s">
        <v>2886</v>
      </c>
      <c r="C1769" s="1" t="s">
        <v>86</v>
      </c>
      <c r="D1769" s="10" t="s">
        <v>5270</v>
      </c>
    </row>
    <row r="1770" spans="1:4" s="9" customFormat="1" x14ac:dyDescent="0.2">
      <c r="A1770" s="2" t="s">
        <v>2887</v>
      </c>
      <c r="B1770" s="1" t="s">
        <v>2888</v>
      </c>
      <c r="C1770" s="1" t="s">
        <v>39</v>
      </c>
      <c r="D1770" s="3">
        <v>50</v>
      </c>
    </row>
    <row r="1771" spans="1:4" s="9" customFormat="1" x14ac:dyDescent="0.2">
      <c r="A1771" s="2" t="s">
        <v>2889</v>
      </c>
      <c r="B1771" s="1" t="s">
        <v>2890</v>
      </c>
      <c r="C1771" s="1" t="s">
        <v>86</v>
      </c>
      <c r="D1771" s="3">
        <v>50</v>
      </c>
    </row>
    <row r="1772" spans="1:4" s="9" customFormat="1" x14ac:dyDescent="0.2">
      <c r="A1772" s="2" t="s">
        <v>2891</v>
      </c>
      <c r="B1772" s="1" t="s">
        <v>2892</v>
      </c>
      <c r="C1772" s="1" t="s">
        <v>86</v>
      </c>
      <c r="D1772" s="10" t="s">
        <v>5270</v>
      </c>
    </row>
    <row r="1773" spans="1:4" s="9" customFormat="1" x14ac:dyDescent="0.2">
      <c r="A1773" s="2" t="s">
        <v>2895</v>
      </c>
      <c r="B1773" s="1" t="s">
        <v>2894</v>
      </c>
      <c r="C1773" s="1" t="s">
        <v>86</v>
      </c>
      <c r="D1773" s="3">
        <v>50</v>
      </c>
    </row>
    <row r="1774" spans="1:4" s="9" customFormat="1" x14ac:dyDescent="0.2">
      <c r="A1774" s="2" t="s">
        <v>2893</v>
      </c>
      <c r="B1774" s="1" t="s">
        <v>2894</v>
      </c>
      <c r="C1774" s="1" t="s">
        <v>39</v>
      </c>
      <c r="D1774" s="10" t="s">
        <v>5270</v>
      </c>
    </row>
    <row r="1775" spans="1:4" s="9" customFormat="1" x14ac:dyDescent="0.2">
      <c r="A1775" s="2" t="s">
        <v>2896</v>
      </c>
      <c r="B1775" s="1" t="s">
        <v>2897</v>
      </c>
      <c r="C1775" s="1" t="s">
        <v>39</v>
      </c>
      <c r="D1775" s="10" t="s">
        <v>5270</v>
      </c>
    </row>
    <row r="1776" spans="1:4" s="9" customFormat="1" x14ac:dyDescent="0.2">
      <c r="A1776" s="2" t="s">
        <v>2898</v>
      </c>
      <c r="B1776" s="1" t="s">
        <v>2899</v>
      </c>
      <c r="C1776" s="1" t="s">
        <v>2679</v>
      </c>
      <c r="D1776" s="10" t="s">
        <v>5270</v>
      </c>
    </row>
    <row r="1777" spans="1:4" s="9" customFormat="1" x14ac:dyDescent="0.2">
      <c r="A1777" s="2" t="s">
        <v>2900</v>
      </c>
      <c r="B1777" s="1" t="s">
        <v>2901</v>
      </c>
      <c r="C1777" s="1" t="s">
        <v>86</v>
      </c>
      <c r="D1777" s="10" t="s">
        <v>5270</v>
      </c>
    </row>
    <row r="1778" spans="1:4" s="9" customFormat="1" x14ac:dyDescent="0.2">
      <c r="A1778" s="2" t="s">
        <v>2902</v>
      </c>
      <c r="B1778" s="1" t="s">
        <v>2903</v>
      </c>
      <c r="C1778" s="1" t="s">
        <v>86</v>
      </c>
      <c r="D1778" s="3">
        <v>50</v>
      </c>
    </row>
    <row r="1779" spans="1:4" s="9" customFormat="1" x14ac:dyDescent="0.2">
      <c r="A1779" s="2" t="s">
        <v>2904</v>
      </c>
      <c r="B1779" s="1" t="s">
        <v>2905</v>
      </c>
      <c r="C1779" s="1" t="s">
        <v>287</v>
      </c>
      <c r="D1779" s="3">
        <v>25</v>
      </c>
    </row>
    <row r="1780" spans="1:4" s="9" customFormat="1" x14ac:dyDescent="0.2">
      <c r="A1780" s="2" t="s">
        <v>2906</v>
      </c>
      <c r="B1780" s="1" t="s">
        <v>2907</v>
      </c>
      <c r="C1780" s="1" t="s">
        <v>39</v>
      </c>
      <c r="D1780" s="10" t="s">
        <v>5270</v>
      </c>
    </row>
    <row r="1781" spans="1:4" s="9" customFormat="1" x14ac:dyDescent="0.2">
      <c r="A1781" s="2" t="s">
        <v>2908</v>
      </c>
      <c r="B1781" s="1" t="s">
        <v>2909</v>
      </c>
      <c r="C1781" s="1" t="s">
        <v>86</v>
      </c>
      <c r="D1781" s="10" t="s">
        <v>5270</v>
      </c>
    </row>
    <row r="1782" spans="1:4" s="9" customFormat="1" x14ac:dyDescent="0.2">
      <c r="A1782" s="2" t="s">
        <v>2910</v>
      </c>
      <c r="B1782" s="1" t="s">
        <v>2911</v>
      </c>
      <c r="C1782" s="1" t="s">
        <v>86</v>
      </c>
      <c r="D1782" s="10" t="s">
        <v>5270</v>
      </c>
    </row>
    <row r="1783" spans="1:4" s="9" customFormat="1" x14ac:dyDescent="0.2">
      <c r="A1783" s="2" t="s">
        <v>2912</v>
      </c>
      <c r="B1783" s="1" t="s">
        <v>2913</v>
      </c>
      <c r="C1783" s="1" t="s">
        <v>86</v>
      </c>
      <c r="D1783" s="3">
        <v>50</v>
      </c>
    </row>
    <row r="1784" spans="1:4" s="9" customFormat="1" x14ac:dyDescent="0.2">
      <c r="A1784" s="2" t="s">
        <v>2914</v>
      </c>
      <c r="B1784" s="1" t="s">
        <v>2915</v>
      </c>
      <c r="C1784" s="1" t="s">
        <v>86</v>
      </c>
      <c r="D1784" s="10" t="s">
        <v>5270</v>
      </c>
    </row>
    <row r="1785" spans="1:4" s="9" customFormat="1" x14ac:dyDescent="0.2">
      <c r="A1785" s="2" t="s">
        <v>2916</v>
      </c>
      <c r="B1785" s="1" t="s">
        <v>2917</v>
      </c>
      <c r="C1785" s="1" t="s">
        <v>86</v>
      </c>
      <c r="D1785" s="10" t="s">
        <v>5270</v>
      </c>
    </row>
    <row r="1786" spans="1:4" s="9" customFormat="1" x14ac:dyDescent="0.2">
      <c r="A1786" s="2" t="s">
        <v>2918</v>
      </c>
      <c r="B1786" s="1" t="s">
        <v>2919</v>
      </c>
      <c r="C1786" s="1" t="s">
        <v>86</v>
      </c>
      <c r="D1786" s="3">
        <v>50</v>
      </c>
    </row>
    <row r="1787" spans="1:4" s="9" customFormat="1" x14ac:dyDescent="0.2">
      <c r="A1787" s="2" t="s">
        <v>2920</v>
      </c>
      <c r="B1787" s="1" t="s">
        <v>2921</v>
      </c>
      <c r="C1787" s="1" t="s">
        <v>86</v>
      </c>
      <c r="D1787" s="3">
        <v>50</v>
      </c>
    </row>
    <row r="1788" spans="1:4" s="9" customFormat="1" x14ac:dyDescent="0.2">
      <c r="A1788" s="2" t="s">
        <v>2922</v>
      </c>
      <c r="B1788" s="1" t="s">
        <v>2923</v>
      </c>
      <c r="C1788" s="1" t="s">
        <v>189</v>
      </c>
      <c r="D1788" s="3">
        <v>12</v>
      </c>
    </row>
    <row r="1789" spans="1:4" s="9" customFormat="1" x14ac:dyDescent="0.2">
      <c r="A1789" s="2" t="s">
        <v>2924</v>
      </c>
      <c r="B1789" s="1" t="s">
        <v>2925</v>
      </c>
      <c r="C1789" s="1" t="s">
        <v>2926</v>
      </c>
      <c r="D1789" s="10" t="s">
        <v>5270</v>
      </c>
    </row>
    <row r="1790" spans="1:4" s="9" customFormat="1" x14ac:dyDescent="0.2">
      <c r="A1790" s="2" t="s">
        <v>2927</v>
      </c>
      <c r="B1790" s="1" t="s">
        <v>2928</v>
      </c>
      <c r="C1790" s="1" t="s">
        <v>2926</v>
      </c>
      <c r="D1790" s="10" t="s">
        <v>5270</v>
      </c>
    </row>
    <row r="1791" spans="1:4" s="9" customFormat="1" x14ac:dyDescent="0.2">
      <c r="A1791" s="2" t="s">
        <v>2929</v>
      </c>
      <c r="B1791" s="1" t="s">
        <v>2930</v>
      </c>
      <c r="C1791" s="1" t="s">
        <v>2926</v>
      </c>
      <c r="D1791" s="3">
        <v>15</v>
      </c>
    </row>
    <row r="1792" spans="1:4" s="9" customFormat="1" x14ac:dyDescent="0.2">
      <c r="A1792" s="2" t="s">
        <v>2931</v>
      </c>
      <c r="B1792" s="1" t="s">
        <v>2932</v>
      </c>
      <c r="C1792" s="1" t="s">
        <v>2926</v>
      </c>
      <c r="D1792" s="3">
        <v>15</v>
      </c>
    </row>
    <row r="1793" spans="1:4" s="9" customFormat="1" x14ac:dyDescent="0.2">
      <c r="A1793" s="2" t="s">
        <v>2933</v>
      </c>
      <c r="B1793" s="1" t="s">
        <v>2934</v>
      </c>
      <c r="C1793" s="1" t="s">
        <v>39</v>
      </c>
      <c r="D1793" s="10" t="s">
        <v>5270</v>
      </c>
    </row>
    <row r="1794" spans="1:4" s="9" customFormat="1" x14ac:dyDescent="0.2">
      <c r="A1794" s="2" t="s">
        <v>2935</v>
      </c>
      <c r="B1794" s="1" t="s">
        <v>2936</v>
      </c>
      <c r="C1794" s="1" t="s">
        <v>33</v>
      </c>
      <c r="D1794" s="3">
        <v>18</v>
      </c>
    </row>
    <row r="1795" spans="1:4" s="9" customFormat="1" x14ac:dyDescent="0.2">
      <c r="A1795" s="2" t="s">
        <v>2937</v>
      </c>
      <c r="B1795" s="1" t="s">
        <v>2938</v>
      </c>
      <c r="C1795" s="1" t="s">
        <v>1022</v>
      </c>
      <c r="D1795" s="10" t="s">
        <v>5270</v>
      </c>
    </row>
    <row r="1796" spans="1:4" s="9" customFormat="1" x14ac:dyDescent="0.2">
      <c r="A1796" s="2" t="s">
        <v>2939</v>
      </c>
      <c r="B1796" s="1" t="s">
        <v>2940</v>
      </c>
      <c r="C1796" s="1" t="s">
        <v>427</v>
      </c>
      <c r="D1796" s="3">
        <v>20</v>
      </c>
    </row>
    <row r="1797" spans="1:4" s="9" customFormat="1" x14ac:dyDescent="0.2">
      <c r="A1797" s="2" t="s">
        <v>2941</v>
      </c>
      <c r="B1797" s="1" t="s">
        <v>2942</v>
      </c>
      <c r="C1797" s="1" t="s">
        <v>427</v>
      </c>
      <c r="D1797" s="3">
        <v>14</v>
      </c>
    </row>
    <row r="1798" spans="1:4" s="9" customFormat="1" x14ac:dyDescent="0.2">
      <c r="A1798" s="2" t="s">
        <v>2943</v>
      </c>
      <c r="B1798" s="1" t="s">
        <v>2944</v>
      </c>
      <c r="C1798" s="1" t="s">
        <v>1022</v>
      </c>
      <c r="D1798" s="3">
        <v>15</v>
      </c>
    </row>
    <row r="1799" spans="1:4" s="9" customFormat="1" x14ac:dyDescent="0.2">
      <c r="A1799" s="2" t="s">
        <v>2945</v>
      </c>
      <c r="B1799" s="1" t="s">
        <v>2946</v>
      </c>
      <c r="C1799" s="1" t="s">
        <v>2947</v>
      </c>
      <c r="D1799" s="3">
        <v>50</v>
      </c>
    </row>
    <row r="1800" spans="1:4" s="9" customFormat="1" x14ac:dyDescent="0.2">
      <c r="A1800" s="2" t="s">
        <v>2948</v>
      </c>
      <c r="B1800" s="1" t="s">
        <v>2949</v>
      </c>
      <c r="C1800" s="1" t="s">
        <v>86</v>
      </c>
      <c r="D1800" s="3">
        <v>50</v>
      </c>
    </row>
    <row r="1801" spans="1:4" s="9" customFormat="1" x14ac:dyDescent="0.2">
      <c r="A1801" s="2" t="s">
        <v>2950</v>
      </c>
      <c r="B1801" s="1" t="s">
        <v>2951</v>
      </c>
      <c r="C1801" s="1" t="s">
        <v>2661</v>
      </c>
      <c r="D1801" s="10" t="s">
        <v>5270</v>
      </c>
    </row>
    <row r="1802" spans="1:4" s="9" customFormat="1" x14ac:dyDescent="0.2">
      <c r="A1802" s="2" t="s">
        <v>2952</v>
      </c>
      <c r="B1802" s="1" t="s">
        <v>2953</v>
      </c>
      <c r="C1802" s="1" t="s">
        <v>86</v>
      </c>
      <c r="D1802" s="10" t="s">
        <v>5270</v>
      </c>
    </row>
    <row r="1803" spans="1:4" s="9" customFormat="1" x14ac:dyDescent="0.2">
      <c r="A1803" s="2" t="s">
        <v>2954</v>
      </c>
      <c r="B1803" s="1" t="s">
        <v>2955</v>
      </c>
      <c r="C1803" s="1" t="s">
        <v>39</v>
      </c>
      <c r="D1803" s="10" t="s">
        <v>5270</v>
      </c>
    </row>
    <row r="1804" spans="1:4" s="9" customFormat="1" x14ac:dyDescent="0.2">
      <c r="A1804" s="2" t="s">
        <v>2956</v>
      </c>
      <c r="B1804" s="1" t="s">
        <v>2957</v>
      </c>
      <c r="C1804" s="1" t="s">
        <v>25</v>
      </c>
      <c r="D1804" s="3">
        <v>25</v>
      </c>
    </row>
    <row r="1805" spans="1:4" s="9" customFormat="1" x14ac:dyDescent="0.2">
      <c r="A1805" s="2" t="s">
        <v>2958</v>
      </c>
      <c r="B1805" s="1" t="s">
        <v>2959</v>
      </c>
      <c r="C1805" s="1" t="s">
        <v>25</v>
      </c>
      <c r="D1805" s="10" t="s">
        <v>5270</v>
      </c>
    </row>
    <row r="1806" spans="1:4" s="9" customFormat="1" x14ac:dyDescent="0.2">
      <c r="A1806" s="2" t="s">
        <v>2960</v>
      </c>
      <c r="B1806" s="1" t="s">
        <v>2961</v>
      </c>
      <c r="C1806" s="1" t="s">
        <v>25</v>
      </c>
      <c r="D1806" s="10" t="s">
        <v>5270</v>
      </c>
    </row>
    <row r="1807" spans="1:4" s="9" customFormat="1" x14ac:dyDescent="0.2">
      <c r="A1807" s="2" t="s">
        <v>2962</v>
      </c>
      <c r="B1807" s="1" t="s">
        <v>2963</v>
      </c>
      <c r="C1807" s="1" t="s">
        <v>25</v>
      </c>
      <c r="D1807" s="10" t="s">
        <v>5270</v>
      </c>
    </row>
    <row r="1808" spans="1:4" s="9" customFormat="1" x14ac:dyDescent="0.2">
      <c r="A1808" s="2" t="s">
        <v>2964</v>
      </c>
      <c r="B1808" s="1" t="s">
        <v>2965</v>
      </c>
      <c r="C1808" s="1" t="s">
        <v>25</v>
      </c>
      <c r="D1808" s="3">
        <v>25</v>
      </c>
    </row>
    <row r="1809" spans="1:4" s="9" customFormat="1" x14ac:dyDescent="0.2">
      <c r="A1809" s="2" t="s">
        <v>2966</v>
      </c>
      <c r="B1809" s="1" t="s">
        <v>2967</v>
      </c>
      <c r="C1809" s="1" t="s">
        <v>25</v>
      </c>
      <c r="D1809" s="3">
        <v>16</v>
      </c>
    </row>
    <row r="1810" spans="1:4" s="9" customFormat="1" x14ac:dyDescent="0.2">
      <c r="A1810" s="2" t="s">
        <v>2968</v>
      </c>
      <c r="B1810" s="1" t="s">
        <v>2969</v>
      </c>
      <c r="C1810" s="1" t="s">
        <v>25</v>
      </c>
      <c r="D1810" s="3">
        <v>25</v>
      </c>
    </row>
    <row r="1811" spans="1:4" s="9" customFormat="1" x14ac:dyDescent="0.2">
      <c r="A1811" s="2" t="s">
        <v>2970</v>
      </c>
      <c r="B1811" s="1" t="s">
        <v>2971</v>
      </c>
      <c r="C1811" s="1" t="s">
        <v>25</v>
      </c>
      <c r="D1811" s="10" t="s">
        <v>5270</v>
      </c>
    </row>
    <row r="1812" spans="1:4" s="9" customFormat="1" x14ac:dyDescent="0.2">
      <c r="A1812" s="2" t="s">
        <v>2972</v>
      </c>
      <c r="B1812" s="1" t="s">
        <v>2973</v>
      </c>
      <c r="C1812" s="1" t="s">
        <v>2974</v>
      </c>
      <c r="D1812" s="10" t="s">
        <v>5270</v>
      </c>
    </row>
    <row r="1813" spans="1:4" s="9" customFormat="1" x14ac:dyDescent="0.2">
      <c r="A1813" s="2" t="s">
        <v>2975</v>
      </c>
      <c r="B1813" s="1" t="s">
        <v>2976</v>
      </c>
      <c r="C1813" s="1" t="s">
        <v>2237</v>
      </c>
      <c r="D1813" s="10" t="s">
        <v>5270</v>
      </c>
    </row>
    <row r="1814" spans="1:4" s="9" customFormat="1" x14ac:dyDescent="0.2">
      <c r="A1814" s="2" t="s">
        <v>2977</v>
      </c>
      <c r="B1814" s="1" t="s">
        <v>2976</v>
      </c>
      <c r="C1814" s="1" t="s">
        <v>86</v>
      </c>
      <c r="D1814" s="10" t="s">
        <v>5270</v>
      </c>
    </row>
    <row r="1815" spans="1:4" s="9" customFormat="1" x14ac:dyDescent="0.2">
      <c r="A1815" s="2" t="s">
        <v>2978</v>
      </c>
      <c r="B1815" s="1" t="s">
        <v>2979</v>
      </c>
      <c r="C1815" s="1" t="s">
        <v>2980</v>
      </c>
      <c r="D1815" s="10" t="s">
        <v>5270</v>
      </c>
    </row>
    <row r="1816" spans="1:4" s="9" customFormat="1" x14ac:dyDescent="0.2">
      <c r="A1816" s="2" t="s">
        <v>2981</v>
      </c>
      <c r="B1816" s="1" t="s">
        <v>2982</v>
      </c>
      <c r="C1816" s="1" t="s">
        <v>2980</v>
      </c>
      <c r="D1816" s="10" t="s">
        <v>5270</v>
      </c>
    </row>
    <row r="1817" spans="1:4" s="9" customFormat="1" x14ac:dyDescent="0.2">
      <c r="A1817" s="2" t="s">
        <v>2983</v>
      </c>
      <c r="B1817" s="1" t="s">
        <v>2984</v>
      </c>
      <c r="C1817" s="1" t="s">
        <v>25</v>
      </c>
      <c r="D1817" s="3">
        <v>25</v>
      </c>
    </row>
    <row r="1818" spans="1:4" s="9" customFormat="1" x14ac:dyDescent="0.2">
      <c r="A1818" s="2" t="s">
        <v>2985</v>
      </c>
      <c r="B1818" s="1" t="s">
        <v>2986</v>
      </c>
      <c r="C1818" s="1" t="s">
        <v>25</v>
      </c>
      <c r="D1818" s="10" t="s">
        <v>5270</v>
      </c>
    </row>
    <row r="1819" spans="1:4" s="9" customFormat="1" x14ac:dyDescent="0.2">
      <c r="A1819" s="2" t="s">
        <v>2987</v>
      </c>
      <c r="B1819" s="1" t="s">
        <v>2988</v>
      </c>
      <c r="C1819" s="1" t="s">
        <v>25</v>
      </c>
      <c r="D1819" s="3">
        <v>25</v>
      </c>
    </row>
    <row r="1820" spans="1:4" s="9" customFormat="1" x14ac:dyDescent="0.2">
      <c r="A1820" s="2" t="s">
        <v>2989</v>
      </c>
      <c r="B1820" s="1" t="s">
        <v>2990</v>
      </c>
      <c r="C1820" s="1" t="s">
        <v>25</v>
      </c>
      <c r="D1820" s="10" t="s">
        <v>5270</v>
      </c>
    </row>
    <row r="1821" spans="1:4" s="9" customFormat="1" x14ac:dyDescent="0.2">
      <c r="A1821" s="2" t="s">
        <v>2991</v>
      </c>
      <c r="B1821" s="1" t="s">
        <v>2992</v>
      </c>
      <c r="C1821" s="1" t="s">
        <v>86</v>
      </c>
      <c r="D1821" s="10" t="s">
        <v>5270</v>
      </c>
    </row>
    <row r="1822" spans="1:4" s="9" customFormat="1" x14ac:dyDescent="0.2">
      <c r="A1822" s="2" t="s">
        <v>2993</v>
      </c>
      <c r="B1822" s="1" t="s">
        <v>2994</v>
      </c>
      <c r="C1822" s="1" t="s">
        <v>25</v>
      </c>
      <c r="D1822" s="10" t="s">
        <v>5270</v>
      </c>
    </row>
    <row r="1823" spans="1:4" s="9" customFormat="1" x14ac:dyDescent="0.2">
      <c r="A1823" s="2" t="s">
        <v>2995</v>
      </c>
      <c r="B1823" s="1" t="s">
        <v>2996</v>
      </c>
      <c r="C1823" s="1" t="s">
        <v>25</v>
      </c>
      <c r="D1823" s="10" t="s">
        <v>5270</v>
      </c>
    </row>
    <row r="1824" spans="1:4" s="9" customFormat="1" x14ac:dyDescent="0.2">
      <c r="A1824" s="2" t="s">
        <v>2997</v>
      </c>
      <c r="B1824" s="1" t="s">
        <v>2998</v>
      </c>
      <c r="C1824" s="1" t="s">
        <v>25</v>
      </c>
      <c r="D1824" s="10" t="s">
        <v>5270</v>
      </c>
    </row>
    <row r="1825" spans="1:4" s="9" customFormat="1" x14ac:dyDescent="0.2">
      <c r="A1825" s="2" t="s">
        <v>2999</v>
      </c>
      <c r="B1825" s="1" t="s">
        <v>3000</v>
      </c>
      <c r="C1825" s="1" t="s">
        <v>39</v>
      </c>
      <c r="D1825" s="10" t="s">
        <v>5270</v>
      </c>
    </row>
    <row r="1826" spans="1:4" s="9" customFormat="1" x14ac:dyDescent="0.2">
      <c r="A1826" s="2" t="s">
        <v>3001</v>
      </c>
      <c r="B1826" s="1" t="s">
        <v>3002</v>
      </c>
      <c r="C1826" s="1" t="s">
        <v>39</v>
      </c>
      <c r="D1826" s="3">
        <v>20</v>
      </c>
    </row>
    <row r="1827" spans="1:4" s="9" customFormat="1" x14ac:dyDescent="0.2">
      <c r="A1827" s="2" t="s">
        <v>3003</v>
      </c>
      <c r="B1827" s="1" t="s">
        <v>3004</v>
      </c>
      <c r="C1827" s="1" t="s">
        <v>39</v>
      </c>
      <c r="D1827" s="3">
        <v>30</v>
      </c>
    </row>
    <row r="1828" spans="1:4" s="9" customFormat="1" x14ac:dyDescent="0.2">
      <c r="A1828" s="2" t="s">
        <v>3005</v>
      </c>
      <c r="B1828" s="1" t="s">
        <v>3004</v>
      </c>
      <c r="C1828" s="1" t="s">
        <v>3006</v>
      </c>
      <c r="D1828" s="10" t="s">
        <v>5270</v>
      </c>
    </row>
    <row r="1829" spans="1:4" s="9" customFormat="1" x14ac:dyDescent="0.2">
      <c r="A1829" s="2" t="s">
        <v>3007</v>
      </c>
      <c r="B1829" s="1" t="s">
        <v>3008</v>
      </c>
      <c r="C1829" s="1" t="s">
        <v>39</v>
      </c>
      <c r="D1829" s="10" t="s">
        <v>5270</v>
      </c>
    </row>
    <row r="1830" spans="1:4" s="9" customFormat="1" x14ac:dyDescent="0.2">
      <c r="A1830" s="2" t="s">
        <v>3009</v>
      </c>
      <c r="B1830" s="1" t="s">
        <v>3010</v>
      </c>
      <c r="C1830" s="1" t="s">
        <v>39</v>
      </c>
      <c r="D1830" s="10" t="s">
        <v>5270</v>
      </c>
    </row>
    <row r="1831" spans="1:4" s="9" customFormat="1" x14ac:dyDescent="0.2">
      <c r="A1831" s="2" t="s">
        <v>3011</v>
      </c>
      <c r="B1831" s="1" t="s">
        <v>3010</v>
      </c>
      <c r="C1831" s="1" t="s">
        <v>100</v>
      </c>
      <c r="D1831" s="10" t="s">
        <v>5270</v>
      </c>
    </row>
    <row r="1832" spans="1:4" s="9" customFormat="1" x14ac:dyDescent="0.2">
      <c r="A1832" s="2" t="s">
        <v>3012</v>
      </c>
      <c r="B1832" s="1" t="s">
        <v>3013</v>
      </c>
      <c r="C1832" s="1" t="s">
        <v>100</v>
      </c>
      <c r="D1832" s="10" t="s">
        <v>5270</v>
      </c>
    </row>
    <row r="1833" spans="1:4" s="9" customFormat="1" x14ac:dyDescent="0.2">
      <c r="A1833" s="2" t="s">
        <v>3014</v>
      </c>
      <c r="B1833" s="1" t="s">
        <v>3015</v>
      </c>
      <c r="C1833" s="1" t="s">
        <v>100</v>
      </c>
      <c r="D1833" s="3">
        <v>25</v>
      </c>
    </row>
    <row r="1834" spans="1:4" s="9" customFormat="1" x14ac:dyDescent="0.2">
      <c r="A1834" s="2" t="s">
        <v>3016</v>
      </c>
      <c r="B1834" s="1" t="s">
        <v>3017</v>
      </c>
      <c r="C1834" s="1" t="s">
        <v>100</v>
      </c>
      <c r="D1834" s="3">
        <v>25</v>
      </c>
    </row>
    <row r="1835" spans="1:4" s="9" customFormat="1" x14ac:dyDescent="0.2">
      <c r="A1835" s="2" t="s">
        <v>3018</v>
      </c>
      <c r="B1835" s="1" t="s">
        <v>3019</v>
      </c>
      <c r="C1835" s="1" t="s">
        <v>100</v>
      </c>
      <c r="D1835" s="10" t="s">
        <v>5270</v>
      </c>
    </row>
    <row r="1836" spans="1:4" s="9" customFormat="1" x14ac:dyDescent="0.2">
      <c r="A1836" s="2" t="s">
        <v>3020</v>
      </c>
      <c r="B1836" s="1" t="s">
        <v>3021</v>
      </c>
      <c r="C1836" s="1" t="s">
        <v>100</v>
      </c>
      <c r="D1836" s="3">
        <v>25</v>
      </c>
    </row>
    <row r="1837" spans="1:4" s="9" customFormat="1" x14ac:dyDescent="0.2">
      <c r="A1837" s="2" t="s">
        <v>3022</v>
      </c>
      <c r="B1837" s="1" t="s">
        <v>3023</v>
      </c>
      <c r="C1837" s="1" t="s">
        <v>100</v>
      </c>
      <c r="D1837" s="3">
        <v>30</v>
      </c>
    </row>
    <row r="1838" spans="1:4" s="9" customFormat="1" x14ac:dyDescent="0.2">
      <c r="A1838" s="2" t="s">
        <v>3024</v>
      </c>
      <c r="B1838" s="1" t="s">
        <v>3025</v>
      </c>
      <c r="C1838" s="1" t="s">
        <v>100</v>
      </c>
      <c r="D1838" s="10" t="s">
        <v>5270</v>
      </c>
    </row>
    <row r="1839" spans="1:4" s="9" customFormat="1" x14ac:dyDescent="0.2">
      <c r="A1839" s="2" t="s">
        <v>3026</v>
      </c>
      <c r="B1839" s="1" t="s">
        <v>3027</v>
      </c>
      <c r="C1839" s="1" t="s">
        <v>100</v>
      </c>
      <c r="D1839" s="3">
        <v>1000</v>
      </c>
    </row>
    <row r="1840" spans="1:4" s="9" customFormat="1" x14ac:dyDescent="0.2">
      <c r="A1840" s="2" t="s">
        <v>3028</v>
      </c>
      <c r="B1840" s="1" t="s">
        <v>3029</v>
      </c>
      <c r="C1840" s="1" t="s">
        <v>100</v>
      </c>
      <c r="D1840" s="10" t="s">
        <v>5270</v>
      </c>
    </row>
    <row r="1841" spans="1:4" s="9" customFormat="1" x14ac:dyDescent="0.2">
      <c r="A1841" s="2" t="s">
        <v>3030</v>
      </c>
      <c r="B1841" s="1" t="s">
        <v>3031</v>
      </c>
      <c r="C1841" s="1" t="s">
        <v>100</v>
      </c>
      <c r="D1841" s="3">
        <v>30</v>
      </c>
    </row>
    <row r="1842" spans="1:4" s="9" customFormat="1" x14ac:dyDescent="0.2">
      <c r="A1842" s="2" t="s">
        <v>3032</v>
      </c>
      <c r="B1842" s="1" t="s">
        <v>3033</v>
      </c>
      <c r="C1842" s="1" t="s">
        <v>100</v>
      </c>
      <c r="D1842" s="3">
        <v>30</v>
      </c>
    </row>
    <row r="1843" spans="1:4" s="9" customFormat="1" x14ac:dyDescent="0.2">
      <c r="A1843" s="2" t="s">
        <v>3034</v>
      </c>
      <c r="B1843" s="1" t="s">
        <v>3035</v>
      </c>
      <c r="C1843" s="1" t="s">
        <v>100</v>
      </c>
      <c r="D1843" s="3">
        <v>10</v>
      </c>
    </row>
    <row r="1844" spans="1:4" s="9" customFormat="1" x14ac:dyDescent="0.2">
      <c r="A1844" s="2" t="s">
        <v>3036</v>
      </c>
      <c r="B1844" s="1" t="s">
        <v>3037</v>
      </c>
      <c r="C1844" s="1" t="s">
        <v>100</v>
      </c>
      <c r="D1844" s="3">
        <v>25</v>
      </c>
    </row>
    <row r="1845" spans="1:4" s="9" customFormat="1" x14ac:dyDescent="0.2">
      <c r="A1845" s="2" t="s">
        <v>3038</v>
      </c>
      <c r="B1845" s="1" t="s">
        <v>3039</v>
      </c>
      <c r="C1845" s="1" t="s">
        <v>100</v>
      </c>
      <c r="D1845" s="3">
        <v>25</v>
      </c>
    </row>
    <row r="1846" spans="1:4" s="9" customFormat="1" x14ac:dyDescent="0.2">
      <c r="A1846" s="2" t="s">
        <v>3040</v>
      </c>
      <c r="B1846" s="1" t="s">
        <v>3039</v>
      </c>
      <c r="C1846" s="1" t="s">
        <v>100</v>
      </c>
      <c r="D1846" s="3">
        <v>25</v>
      </c>
    </row>
    <row r="1847" spans="1:4" s="9" customFormat="1" x14ac:dyDescent="0.2">
      <c r="A1847" s="2" t="s">
        <v>3041</v>
      </c>
      <c r="B1847" s="1" t="s">
        <v>3039</v>
      </c>
      <c r="C1847" s="1" t="s">
        <v>100</v>
      </c>
      <c r="D1847" s="3">
        <v>25</v>
      </c>
    </row>
    <row r="1848" spans="1:4" s="9" customFormat="1" x14ac:dyDescent="0.2">
      <c r="A1848" s="2" t="s">
        <v>3042</v>
      </c>
      <c r="B1848" s="1" t="s">
        <v>3043</v>
      </c>
      <c r="C1848" s="1" t="s">
        <v>39</v>
      </c>
      <c r="D1848" s="10" t="s">
        <v>5270</v>
      </c>
    </row>
    <row r="1849" spans="1:4" s="9" customFormat="1" x14ac:dyDescent="0.2">
      <c r="A1849" s="2" t="s">
        <v>3044</v>
      </c>
      <c r="B1849" s="1" t="s">
        <v>3043</v>
      </c>
      <c r="C1849" s="1" t="s">
        <v>100</v>
      </c>
      <c r="D1849" s="10" t="s">
        <v>5270</v>
      </c>
    </row>
    <row r="1850" spans="1:4" s="9" customFormat="1" x14ac:dyDescent="0.2">
      <c r="A1850" s="2" t="s">
        <v>3045</v>
      </c>
      <c r="B1850" s="1" t="s">
        <v>3046</v>
      </c>
      <c r="C1850" s="1" t="s">
        <v>100</v>
      </c>
      <c r="D1850" s="10" t="s">
        <v>5270</v>
      </c>
    </row>
    <row r="1851" spans="1:4" s="9" customFormat="1" x14ac:dyDescent="0.2">
      <c r="A1851" s="2" t="s">
        <v>3047</v>
      </c>
      <c r="B1851" s="1" t="s">
        <v>3048</v>
      </c>
      <c r="C1851" s="1" t="s">
        <v>100</v>
      </c>
      <c r="D1851" s="3">
        <v>21</v>
      </c>
    </row>
    <row r="1852" spans="1:4" s="9" customFormat="1" x14ac:dyDescent="0.2">
      <c r="A1852" s="2" t="s">
        <v>3049</v>
      </c>
      <c r="B1852" s="1" t="s">
        <v>3050</v>
      </c>
      <c r="C1852" s="1" t="s">
        <v>100</v>
      </c>
      <c r="D1852" s="3">
        <v>18</v>
      </c>
    </row>
    <row r="1853" spans="1:4" s="9" customFormat="1" x14ac:dyDescent="0.2">
      <c r="A1853" s="2" t="s">
        <v>3051</v>
      </c>
      <c r="B1853" s="1" t="s">
        <v>3052</v>
      </c>
      <c r="C1853" s="1" t="s">
        <v>100</v>
      </c>
      <c r="D1853" s="3">
        <v>30</v>
      </c>
    </row>
    <row r="1854" spans="1:4" s="9" customFormat="1" x14ac:dyDescent="0.2">
      <c r="A1854" s="2" t="s">
        <v>3053</v>
      </c>
      <c r="B1854" s="1" t="s">
        <v>3054</v>
      </c>
      <c r="C1854" s="1" t="s">
        <v>39</v>
      </c>
      <c r="D1854" s="3">
        <v>13</v>
      </c>
    </row>
    <row r="1855" spans="1:4" s="9" customFormat="1" x14ac:dyDescent="0.2">
      <c r="A1855" s="2" t="s">
        <v>3055</v>
      </c>
      <c r="B1855" s="1" t="s">
        <v>3056</v>
      </c>
      <c r="C1855" s="1" t="s">
        <v>39</v>
      </c>
      <c r="D1855" s="10" t="s">
        <v>5270</v>
      </c>
    </row>
    <row r="1856" spans="1:4" s="9" customFormat="1" x14ac:dyDescent="0.2">
      <c r="A1856" s="2" t="s">
        <v>3057</v>
      </c>
      <c r="B1856" s="1" t="s">
        <v>3058</v>
      </c>
      <c r="C1856" s="1" t="s">
        <v>39</v>
      </c>
      <c r="D1856" s="10" t="s">
        <v>5270</v>
      </c>
    </row>
    <row r="1857" spans="1:4" s="9" customFormat="1" x14ac:dyDescent="0.2">
      <c r="A1857" s="2" t="s">
        <v>3059</v>
      </c>
      <c r="B1857" s="1" t="s">
        <v>3060</v>
      </c>
      <c r="C1857" s="1" t="s">
        <v>119</v>
      </c>
      <c r="D1857" s="10" t="s">
        <v>5270</v>
      </c>
    </row>
    <row r="1858" spans="1:4" s="9" customFormat="1" x14ac:dyDescent="0.2">
      <c r="A1858" s="2" t="s">
        <v>3061</v>
      </c>
      <c r="B1858" s="1" t="s">
        <v>3062</v>
      </c>
      <c r="C1858" s="1" t="s">
        <v>2139</v>
      </c>
      <c r="D1858" s="3">
        <v>50</v>
      </c>
    </row>
    <row r="1859" spans="1:4" s="9" customFormat="1" x14ac:dyDescent="0.2">
      <c r="A1859" s="2" t="s">
        <v>3063</v>
      </c>
      <c r="B1859" s="1" t="s">
        <v>3064</v>
      </c>
      <c r="C1859" s="1" t="s">
        <v>119</v>
      </c>
      <c r="D1859" s="3">
        <v>11</v>
      </c>
    </row>
    <row r="1860" spans="1:4" s="9" customFormat="1" x14ac:dyDescent="0.2">
      <c r="A1860" s="2" t="s">
        <v>3065</v>
      </c>
      <c r="B1860" s="1" t="s">
        <v>3066</v>
      </c>
      <c r="C1860" s="1" t="s">
        <v>2139</v>
      </c>
      <c r="D1860" s="3">
        <v>9</v>
      </c>
    </row>
    <row r="1861" spans="1:4" s="9" customFormat="1" x14ac:dyDescent="0.2">
      <c r="A1861" s="2" t="s">
        <v>3067</v>
      </c>
      <c r="B1861" s="1" t="s">
        <v>3068</v>
      </c>
      <c r="C1861" s="1" t="s">
        <v>2139</v>
      </c>
      <c r="D1861" s="3">
        <v>9</v>
      </c>
    </row>
    <row r="1862" spans="1:4" s="9" customFormat="1" x14ac:dyDescent="0.2">
      <c r="A1862" s="2" t="s">
        <v>3069</v>
      </c>
      <c r="B1862" s="1" t="s">
        <v>3070</v>
      </c>
      <c r="C1862" s="1" t="s">
        <v>107</v>
      </c>
      <c r="D1862" s="3">
        <v>10</v>
      </c>
    </row>
    <row r="1863" spans="1:4" s="9" customFormat="1" x14ac:dyDescent="0.2">
      <c r="A1863" s="2" t="s">
        <v>3071</v>
      </c>
      <c r="B1863" s="1" t="s">
        <v>3072</v>
      </c>
      <c r="C1863" s="1" t="s">
        <v>2139</v>
      </c>
      <c r="D1863" s="10" t="s">
        <v>5270</v>
      </c>
    </row>
    <row r="1864" spans="1:4" s="9" customFormat="1" x14ac:dyDescent="0.2">
      <c r="A1864" s="2" t="s">
        <v>3073</v>
      </c>
      <c r="B1864" s="1" t="s">
        <v>3074</v>
      </c>
      <c r="C1864" s="1" t="s">
        <v>107</v>
      </c>
      <c r="D1864" s="10" t="s">
        <v>5270</v>
      </c>
    </row>
    <row r="1865" spans="1:4" s="9" customFormat="1" x14ac:dyDescent="0.2">
      <c r="A1865" s="2" t="s">
        <v>3075</v>
      </c>
      <c r="B1865" s="1" t="s">
        <v>3076</v>
      </c>
      <c r="C1865" s="1" t="s">
        <v>39</v>
      </c>
      <c r="D1865" s="10" t="s">
        <v>5270</v>
      </c>
    </row>
    <row r="1866" spans="1:4" s="9" customFormat="1" x14ac:dyDescent="0.2">
      <c r="A1866" s="2" t="s">
        <v>3077</v>
      </c>
      <c r="B1866" s="1" t="s">
        <v>3078</v>
      </c>
      <c r="C1866" s="1" t="s">
        <v>2139</v>
      </c>
      <c r="D1866" s="10" t="s">
        <v>5270</v>
      </c>
    </row>
    <row r="1867" spans="1:4" s="9" customFormat="1" x14ac:dyDescent="0.2">
      <c r="A1867" s="2" t="s">
        <v>3079</v>
      </c>
      <c r="B1867" s="1" t="s">
        <v>3080</v>
      </c>
      <c r="C1867" s="1" t="s">
        <v>436</v>
      </c>
      <c r="D1867" s="10" t="s">
        <v>5270</v>
      </c>
    </row>
    <row r="1868" spans="1:4" s="9" customFormat="1" x14ac:dyDescent="0.2">
      <c r="A1868" s="2" t="s">
        <v>3081</v>
      </c>
      <c r="B1868" s="1" t="s">
        <v>3082</v>
      </c>
      <c r="C1868" s="1" t="s">
        <v>2139</v>
      </c>
      <c r="D1868" s="3">
        <v>25</v>
      </c>
    </row>
    <row r="1869" spans="1:4" s="9" customFormat="1" x14ac:dyDescent="0.2">
      <c r="A1869" s="2" t="s">
        <v>3083</v>
      </c>
      <c r="B1869" s="1" t="s">
        <v>3084</v>
      </c>
      <c r="C1869" s="1" t="s">
        <v>2139</v>
      </c>
      <c r="D1869" s="10" t="s">
        <v>5270</v>
      </c>
    </row>
    <row r="1870" spans="1:4" s="9" customFormat="1" x14ac:dyDescent="0.2">
      <c r="A1870" s="2" t="s">
        <v>3085</v>
      </c>
      <c r="B1870" s="1" t="s">
        <v>3086</v>
      </c>
      <c r="C1870" s="1" t="s">
        <v>436</v>
      </c>
      <c r="D1870" s="10" t="s">
        <v>5270</v>
      </c>
    </row>
    <row r="1871" spans="1:4" s="9" customFormat="1" x14ac:dyDescent="0.2">
      <c r="A1871" s="2" t="s">
        <v>3087</v>
      </c>
      <c r="B1871" s="1" t="s">
        <v>3088</v>
      </c>
      <c r="C1871" s="1" t="s">
        <v>39</v>
      </c>
      <c r="D1871" s="10" t="s">
        <v>5270</v>
      </c>
    </row>
    <row r="1872" spans="1:4" s="9" customFormat="1" x14ac:dyDescent="0.2">
      <c r="A1872" s="2" t="s">
        <v>3089</v>
      </c>
      <c r="B1872" s="1" t="s">
        <v>3090</v>
      </c>
      <c r="C1872" s="1" t="s">
        <v>436</v>
      </c>
      <c r="D1872" s="10" t="s">
        <v>5270</v>
      </c>
    </row>
    <row r="1873" spans="1:4" s="9" customFormat="1" x14ac:dyDescent="0.2">
      <c r="A1873" s="2" t="s">
        <v>3091</v>
      </c>
      <c r="B1873" s="1" t="s">
        <v>3092</v>
      </c>
      <c r="C1873" s="1" t="s">
        <v>3093</v>
      </c>
      <c r="D1873" s="10" t="s">
        <v>5270</v>
      </c>
    </row>
    <row r="1874" spans="1:4" s="9" customFormat="1" x14ac:dyDescent="0.2">
      <c r="A1874" s="2" t="s">
        <v>3094</v>
      </c>
      <c r="B1874" s="1" t="s">
        <v>3095</v>
      </c>
      <c r="C1874" s="1" t="s">
        <v>33</v>
      </c>
      <c r="D1874" s="10" t="s">
        <v>5270</v>
      </c>
    </row>
    <row r="1875" spans="1:4" s="9" customFormat="1" x14ac:dyDescent="0.2">
      <c r="A1875" s="2" t="s">
        <v>3096</v>
      </c>
      <c r="B1875" s="1" t="s">
        <v>3097</v>
      </c>
      <c r="C1875" s="1" t="s">
        <v>398</v>
      </c>
      <c r="D1875" s="3">
        <v>15</v>
      </c>
    </row>
    <row r="1876" spans="1:4" s="9" customFormat="1" x14ac:dyDescent="0.2">
      <c r="A1876" s="2" t="s">
        <v>3098</v>
      </c>
      <c r="B1876" s="1" t="s">
        <v>3099</v>
      </c>
      <c r="C1876" s="1" t="s">
        <v>2139</v>
      </c>
      <c r="D1876" s="3">
        <v>50</v>
      </c>
    </row>
    <row r="1877" spans="1:4" s="9" customFormat="1" x14ac:dyDescent="0.2">
      <c r="A1877" s="2" t="s">
        <v>3100</v>
      </c>
      <c r="B1877" s="1" t="s">
        <v>3101</v>
      </c>
      <c r="C1877" s="1" t="s">
        <v>3102</v>
      </c>
      <c r="D1877" s="10" t="s">
        <v>5270</v>
      </c>
    </row>
    <row r="1878" spans="1:4" s="9" customFormat="1" x14ac:dyDescent="0.2">
      <c r="A1878" s="2" t="s">
        <v>3103</v>
      </c>
      <c r="B1878" s="1" t="s">
        <v>3104</v>
      </c>
      <c r="C1878" s="1" t="s">
        <v>39</v>
      </c>
      <c r="D1878" s="3">
        <v>50</v>
      </c>
    </row>
    <row r="1879" spans="1:4" s="9" customFormat="1" x14ac:dyDescent="0.2">
      <c r="A1879" s="2" t="s">
        <v>3105</v>
      </c>
      <c r="B1879" s="1" t="s">
        <v>3106</v>
      </c>
      <c r="C1879" s="1" t="s">
        <v>627</v>
      </c>
      <c r="D1879" s="3">
        <v>17</v>
      </c>
    </row>
    <row r="1880" spans="1:4" s="9" customFormat="1" x14ac:dyDescent="0.2">
      <c r="A1880" s="2" t="s">
        <v>3107</v>
      </c>
      <c r="B1880" s="1" t="s">
        <v>3108</v>
      </c>
      <c r="C1880" s="1" t="s">
        <v>627</v>
      </c>
      <c r="D1880" s="3">
        <v>49</v>
      </c>
    </row>
    <row r="1881" spans="1:4" s="9" customFormat="1" x14ac:dyDescent="0.2">
      <c r="A1881" s="2" t="s">
        <v>3109</v>
      </c>
      <c r="B1881" s="1" t="s">
        <v>3110</v>
      </c>
      <c r="C1881" s="1" t="s">
        <v>627</v>
      </c>
      <c r="D1881" s="10" t="s">
        <v>5270</v>
      </c>
    </row>
    <row r="1882" spans="1:4" s="9" customFormat="1" x14ac:dyDescent="0.2">
      <c r="A1882" s="2" t="s">
        <v>3111</v>
      </c>
      <c r="B1882" s="1" t="s">
        <v>3112</v>
      </c>
      <c r="C1882" s="1" t="s">
        <v>2739</v>
      </c>
      <c r="D1882" s="10" t="s">
        <v>5270</v>
      </c>
    </row>
    <row r="1883" spans="1:4" s="9" customFormat="1" x14ac:dyDescent="0.2">
      <c r="A1883" s="2" t="s">
        <v>3113</v>
      </c>
      <c r="B1883" s="1" t="s">
        <v>3114</v>
      </c>
      <c r="C1883" s="1" t="s">
        <v>39</v>
      </c>
      <c r="D1883" s="10" t="s">
        <v>5270</v>
      </c>
    </row>
    <row r="1884" spans="1:4" s="9" customFormat="1" x14ac:dyDescent="0.2">
      <c r="A1884" s="2" t="s">
        <v>3115</v>
      </c>
      <c r="B1884" s="1" t="s">
        <v>3116</v>
      </c>
      <c r="C1884" s="1" t="s">
        <v>3117</v>
      </c>
      <c r="D1884" s="3">
        <v>50</v>
      </c>
    </row>
    <row r="1885" spans="1:4" s="9" customFormat="1" x14ac:dyDescent="0.2">
      <c r="A1885" s="2" t="s">
        <v>3118</v>
      </c>
      <c r="B1885" s="1" t="s">
        <v>3119</v>
      </c>
      <c r="C1885" s="1" t="s">
        <v>3117</v>
      </c>
      <c r="D1885" s="10" t="s">
        <v>5270</v>
      </c>
    </row>
    <row r="1886" spans="1:4" s="9" customFormat="1" x14ac:dyDescent="0.2">
      <c r="A1886" s="2" t="s">
        <v>3120</v>
      </c>
      <c r="B1886" s="1" t="s">
        <v>3121</v>
      </c>
      <c r="C1886" s="1" t="s">
        <v>3117</v>
      </c>
      <c r="D1886" s="10" t="s">
        <v>5270</v>
      </c>
    </row>
    <row r="1887" spans="1:4" s="9" customFormat="1" x14ac:dyDescent="0.2">
      <c r="A1887" s="2" t="s">
        <v>3122</v>
      </c>
      <c r="B1887" s="1" t="s">
        <v>3123</v>
      </c>
      <c r="C1887" s="1" t="s">
        <v>3117</v>
      </c>
      <c r="D1887" s="3">
        <v>25</v>
      </c>
    </row>
    <row r="1888" spans="1:4" s="9" customFormat="1" x14ac:dyDescent="0.2">
      <c r="A1888" s="2" t="s">
        <v>3124</v>
      </c>
      <c r="B1888" s="1" t="s">
        <v>3125</v>
      </c>
      <c r="C1888" s="1" t="s">
        <v>353</v>
      </c>
      <c r="D1888" s="10" t="s">
        <v>5270</v>
      </c>
    </row>
    <row r="1889" spans="1:4" s="9" customFormat="1" x14ac:dyDescent="0.2">
      <c r="A1889" s="2" t="s">
        <v>3126</v>
      </c>
      <c r="B1889" s="1" t="s">
        <v>3127</v>
      </c>
      <c r="C1889" s="1" t="s">
        <v>3117</v>
      </c>
      <c r="D1889" s="10" t="s">
        <v>5270</v>
      </c>
    </row>
    <row r="1890" spans="1:4" s="9" customFormat="1" x14ac:dyDescent="0.2">
      <c r="A1890" s="2" t="s">
        <v>3128</v>
      </c>
      <c r="B1890" s="1" t="s">
        <v>3129</v>
      </c>
      <c r="C1890" s="1" t="s">
        <v>353</v>
      </c>
      <c r="D1890" s="10" t="s">
        <v>5270</v>
      </c>
    </row>
    <row r="1891" spans="1:4" s="9" customFormat="1" x14ac:dyDescent="0.2">
      <c r="A1891" s="2" t="s">
        <v>3130</v>
      </c>
      <c r="B1891" s="1" t="s">
        <v>3131</v>
      </c>
      <c r="C1891" s="1" t="s">
        <v>3117</v>
      </c>
      <c r="D1891" s="10" t="s">
        <v>5270</v>
      </c>
    </row>
    <row r="1892" spans="1:4" s="9" customFormat="1" x14ac:dyDescent="0.2">
      <c r="A1892" s="2" t="s">
        <v>3132</v>
      </c>
      <c r="B1892" s="1" t="s">
        <v>3133</v>
      </c>
      <c r="C1892" s="1" t="s">
        <v>353</v>
      </c>
      <c r="D1892" s="3">
        <v>50</v>
      </c>
    </row>
    <row r="1893" spans="1:4" s="9" customFormat="1" x14ac:dyDescent="0.2">
      <c r="A1893" s="2" t="s">
        <v>3134</v>
      </c>
      <c r="B1893" s="1" t="s">
        <v>3135</v>
      </c>
      <c r="C1893" s="1" t="s">
        <v>39</v>
      </c>
      <c r="D1893" s="10" t="s">
        <v>5270</v>
      </c>
    </row>
    <row r="1894" spans="1:4" s="9" customFormat="1" x14ac:dyDescent="0.2">
      <c r="A1894" s="2" t="s">
        <v>3136</v>
      </c>
      <c r="B1894" s="1" t="s">
        <v>3137</v>
      </c>
      <c r="C1894" s="1" t="s">
        <v>39</v>
      </c>
      <c r="D1894" s="10" t="s">
        <v>5270</v>
      </c>
    </row>
    <row r="1895" spans="1:4" s="9" customFormat="1" x14ac:dyDescent="0.2">
      <c r="A1895" s="2" t="s">
        <v>3138</v>
      </c>
      <c r="B1895" s="1" t="s">
        <v>3139</v>
      </c>
      <c r="C1895" s="1" t="s">
        <v>39</v>
      </c>
      <c r="D1895" s="10" t="s">
        <v>5270</v>
      </c>
    </row>
    <row r="1896" spans="1:4" s="9" customFormat="1" x14ac:dyDescent="0.2">
      <c r="A1896" s="2" t="s">
        <v>3140</v>
      </c>
      <c r="B1896" s="1" t="s">
        <v>3141</v>
      </c>
      <c r="C1896" s="1" t="s">
        <v>3117</v>
      </c>
      <c r="D1896" s="3">
        <v>25</v>
      </c>
    </row>
    <row r="1897" spans="1:4" s="9" customFormat="1" x14ac:dyDescent="0.2">
      <c r="A1897" s="2" t="s">
        <v>3142</v>
      </c>
      <c r="B1897" s="1" t="s">
        <v>3143</v>
      </c>
      <c r="C1897" s="1" t="s">
        <v>3117</v>
      </c>
      <c r="D1897" s="3">
        <v>50</v>
      </c>
    </row>
    <row r="1898" spans="1:4" s="9" customFormat="1" x14ac:dyDescent="0.2">
      <c r="A1898" s="2" t="s">
        <v>3144</v>
      </c>
      <c r="B1898" s="1" t="s">
        <v>3145</v>
      </c>
      <c r="C1898" s="1" t="s">
        <v>404</v>
      </c>
      <c r="D1898" s="10" t="s">
        <v>5270</v>
      </c>
    </row>
    <row r="1899" spans="1:4" s="9" customFormat="1" x14ac:dyDescent="0.2">
      <c r="A1899" s="2" t="s">
        <v>3146</v>
      </c>
      <c r="B1899" s="1" t="s">
        <v>3147</v>
      </c>
      <c r="C1899" s="1" t="s">
        <v>3148</v>
      </c>
      <c r="D1899" s="3">
        <v>13</v>
      </c>
    </row>
    <row r="1900" spans="1:4" s="9" customFormat="1" x14ac:dyDescent="0.2">
      <c r="A1900" s="2" t="s">
        <v>3149</v>
      </c>
      <c r="B1900" s="1" t="s">
        <v>3150</v>
      </c>
      <c r="C1900" s="1" t="s">
        <v>39</v>
      </c>
      <c r="D1900" s="10" t="s">
        <v>5270</v>
      </c>
    </row>
    <row r="1901" spans="1:4" s="9" customFormat="1" x14ac:dyDescent="0.2">
      <c r="A1901" s="2" t="s">
        <v>3151</v>
      </c>
      <c r="B1901" s="1" t="s">
        <v>3152</v>
      </c>
      <c r="C1901" s="1" t="s">
        <v>100</v>
      </c>
      <c r="D1901" s="10" t="s">
        <v>5270</v>
      </c>
    </row>
    <row r="1902" spans="1:4" s="9" customFormat="1" x14ac:dyDescent="0.2">
      <c r="A1902" s="2" t="s">
        <v>3153</v>
      </c>
      <c r="B1902" s="1" t="s">
        <v>3154</v>
      </c>
      <c r="C1902" s="1" t="s">
        <v>3148</v>
      </c>
      <c r="D1902" s="10" t="s">
        <v>5270</v>
      </c>
    </row>
    <row r="1903" spans="1:4" s="9" customFormat="1" x14ac:dyDescent="0.2">
      <c r="A1903" s="2" t="s">
        <v>3155</v>
      </c>
      <c r="B1903" s="1" t="s">
        <v>3156</v>
      </c>
      <c r="C1903" s="1" t="s">
        <v>2664</v>
      </c>
      <c r="D1903" s="10" t="s">
        <v>5270</v>
      </c>
    </row>
    <row r="1904" spans="1:4" s="9" customFormat="1" x14ac:dyDescent="0.2">
      <c r="A1904" s="2" t="s">
        <v>3157</v>
      </c>
      <c r="B1904" s="1" t="s">
        <v>3158</v>
      </c>
      <c r="C1904" s="1" t="s">
        <v>2739</v>
      </c>
      <c r="D1904" s="10" t="s">
        <v>5270</v>
      </c>
    </row>
    <row r="1905" spans="1:4" s="9" customFormat="1" x14ac:dyDescent="0.2">
      <c r="A1905" s="2" t="s">
        <v>3159</v>
      </c>
      <c r="B1905" s="1" t="s">
        <v>3160</v>
      </c>
      <c r="C1905" s="1" t="s">
        <v>39</v>
      </c>
      <c r="D1905" s="10" t="s">
        <v>5270</v>
      </c>
    </row>
    <row r="1906" spans="1:4" s="9" customFormat="1" x14ac:dyDescent="0.2">
      <c r="A1906" s="2" t="s">
        <v>3161</v>
      </c>
      <c r="B1906" s="1" t="s">
        <v>3162</v>
      </c>
      <c r="C1906" s="1" t="s">
        <v>3163</v>
      </c>
      <c r="D1906" s="10" t="s">
        <v>5270</v>
      </c>
    </row>
    <row r="1907" spans="1:4" s="9" customFormat="1" x14ac:dyDescent="0.2">
      <c r="A1907" s="2" t="s">
        <v>3164</v>
      </c>
      <c r="B1907" s="1" t="s">
        <v>3165</v>
      </c>
      <c r="C1907" s="1" t="s">
        <v>353</v>
      </c>
      <c r="D1907" s="3">
        <v>18</v>
      </c>
    </row>
    <row r="1908" spans="1:4" s="9" customFormat="1" x14ac:dyDescent="0.2">
      <c r="A1908" s="2" t="s">
        <v>3168</v>
      </c>
      <c r="B1908" s="1" t="s">
        <v>3167</v>
      </c>
      <c r="C1908" s="1" t="s">
        <v>3169</v>
      </c>
      <c r="D1908" s="3">
        <v>20</v>
      </c>
    </row>
    <row r="1909" spans="1:4" s="9" customFormat="1" x14ac:dyDescent="0.2">
      <c r="A1909" s="2" t="s">
        <v>3166</v>
      </c>
      <c r="B1909" s="1" t="s">
        <v>3167</v>
      </c>
      <c r="C1909" s="1" t="s">
        <v>39</v>
      </c>
      <c r="D1909" s="10" t="s">
        <v>5270</v>
      </c>
    </row>
    <row r="1910" spans="1:4" s="9" customFormat="1" x14ac:dyDescent="0.2">
      <c r="A1910" s="2" t="s">
        <v>3170</v>
      </c>
      <c r="B1910" s="1" t="s">
        <v>3171</v>
      </c>
      <c r="C1910" s="1" t="s">
        <v>353</v>
      </c>
      <c r="D1910" s="3">
        <v>8</v>
      </c>
    </row>
    <row r="1911" spans="1:4" s="9" customFormat="1" x14ac:dyDescent="0.2">
      <c r="A1911" s="2" t="s">
        <v>3172</v>
      </c>
      <c r="B1911" s="1" t="s">
        <v>3173</v>
      </c>
      <c r="C1911" s="1" t="s">
        <v>39</v>
      </c>
      <c r="D1911" s="10" t="s">
        <v>5270</v>
      </c>
    </row>
    <row r="1912" spans="1:4" s="9" customFormat="1" x14ac:dyDescent="0.2">
      <c r="A1912" s="2" t="s">
        <v>3174</v>
      </c>
      <c r="B1912" s="1" t="s">
        <v>3175</v>
      </c>
      <c r="C1912" s="1" t="s">
        <v>313</v>
      </c>
      <c r="D1912" s="10" t="s">
        <v>5270</v>
      </c>
    </row>
    <row r="1913" spans="1:4" s="9" customFormat="1" x14ac:dyDescent="0.2">
      <c r="A1913" s="2" t="s">
        <v>3176</v>
      </c>
      <c r="B1913" s="1" t="s">
        <v>3177</v>
      </c>
      <c r="C1913" s="1" t="s">
        <v>377</v>
      </c>
      <c r="D1913" s="3">
        <v>11</v>
      </c>
    </row>
    <row r="1914" spans="1:4" s="9" customFormat="1" x14ac:dyDescent="0.2">
      <c r="A1914" s="2" t="s">
        <v>3178</v>
      </c>
      <c r="B1914" s="1" t="s">
        <v>3179</v>
      </c>
      <c r="C1914" s="1" t="s">
        <v>39</v>
      </c>
      <c r="D1914" s="10" t="s">
        <v>5270</v>
      </c>
    </row>
    <row r="1915" spans="1:4" s="9" customFormat="1" x14ac:dyDescent="0.2">
      <c r="A1915" s="2" t="s">
        <v>3180</v>
      </c>
      <c r="B1915" s="1" t="s">
        <v>3181</v>
      </c>
      <c r="C1915" s="1" t="s">
        <v>86</v>
      </c>
      <c r="D1915" s="3">
        <v>50</v>
      </c>
    </row>
    <row r="1916" spans="1:4" s="9" customFormat="1" x14ac:dyDescent="0.2">
      <c r="A1916" s="2" t="s">
        <v>3182</v>
      </c>
      <c r="B1916" s="1" t="s">
        <v>3183</v>
      </c>
      <c r="C1916" s="1" t="s">
        <v>86</v>
      </c>
      <c r="D1916" s="10" t="s">
        <v>5270</v>
      </c>
    </row>
    <row r="1917" spans="1:4" s="9" customFormat="1" x14ac:dyDescent="0.2">
      <c r="A1917" s="2" t="s">
        <v>3184</v>
      </c>
      <c r="B1917" s="1" t="s">
        <v>3185</v>
      </c>
      <c r="C1917" s="1" t="s">
        <v>86</v>
      </c>
      <c r="D1917" s="3">
        <v>50</v>
      </c>
    </row>
    <row r="1918" spans="1:4" s="9" customFormat="1" x14ac:dyDescent="0.2">
      <c r="A1918" s="2" t="s">
        <v>3186</v>
      </c>
      <c r="B1918" s="1" t="s">
        <v>3187</v>
      </c>
      <c r="C1918" s="1" t="s">
        <v>377</v>
      </c>
      <c r="D1918" s="10" t="s">
        <v>5270</v>
      </c>
    </row>
    <row r="1919" spans="1:4" s="9" customFormat="1" x14ac:dyDescent="0.2">
      <c r="A1919" s="2" t="s">
        <v>3188</v>
      </c>
      <c r="B1919" s="1" t="s">
        <v>3189</v>
      </c>
      <c r="C1919" s="1" t="s">
        <v>377</v>
      </c>
      <c r="D1919" s="3">
        <v>25</v>
      </c>
    </row>
    <row r="1920" spans="1:4" s="9" customFormat="1" x14ac:dyDescent="0.2">
      <c r="A1920" s="2" t="s">
        <v>3190</v>
      </c>
      <c r="B1920" s="1" t="s">
        <v>3191</v>
      </c>
      <c r="C1920" s="1" t="s">
        <v>377</v>
      </c>
      <c r="D1920" s="10" t="s">
        <v>5270</v>
      </c>
    </row>
    <row r="1921" spans="1:4" s="9" customFormat="1" x14ac:dyDescent="0.2">
      <c r="A1921" s="2" t="s">
        <v>3192</v>
      </c>
      <c r="B1921" s="1" t="s">
        <v>3193</v>
      </c>
      <c r="C1921" s="1" t="s">
        <v>39</v>
      </c>
      <c r="D1921" s="3">
        <v>25</v>
      </c>
    </row>
    <row r="1922" spans="1:4" s="9" customFormat="1" x14ac:dyDescent="0.2">
      <c r="A1922" s="2" t="s">
        <v>3194</v>
      </c>
      <c r="B1922" s="1" t="s">
        <v>3195</v>
      </c>
      <c r="C1922" s="1" t="s">
        <v>377</v>
      </c>
      <c r="D1922" s="3">
        <v>50</v>
      </c>
    </row>
    <row r="1923" spans="1:4" s="9" customFormat="1" x14ac:dyDescent="0.2">
      <c r="A1923" s="2" t="s">
        <v>3196</v>
      </c>
      <c r="B1923" s="1" t="s">
        <v>3197</v>
      </c>
      <c r="C1923" s="1" t="s">
        <v>39</v>
      </c>
      <c r="D1923" s="10" t="s">
        <v>5270</v>
      </c>
    </row>
    <row r="1924" spans="1:4" s="9" customFormat="1" x14ac:dyDescent="0.2">
      <c r="A1924" s="2" t="s">
        <v>3198</v>
      </c>
      <c r="B1924" s="1" t="s">
        <v>3199</v>
      </c>
      <c r="C1924" s="1" t="s">
        <v>39</v>
      </c>
      <c r="D1924" s="10" t="s">
        <v>5270</v>
      </c>
    </row>
    <row r="1925" spans="1:4" s="9" customFormat="1" x14ac:dyDescent="0.2">
      <c r="A1925" s="2" t="s">
        <v>3202</v>
      </c>
      <c r="B1925" s="1" t="s">
        <v>3201</v>
      </c>
      <c r="C1925" s="1" t="s">
        <v>86</v>
      </c>
      <c r="D1925" s="10" t="s">
        <v>5270</v>
      </c>
    </row>
    <row r="1926" spans="1:4" s="9" customFormat="1" x14ac:dyDescent="0.2">
      <c r="A1926" s="2" t="s">
        <v>3200</v>
      </c>
      <c r="B1926" s="1" t="s">
        <v>3201</v>
      </c>
      <c r="C1926" s="1" t="s">
        <v>86</v>
      </c>
      <c r="D1926" s="3">
        <v>50</v>
      </c>
    </row>
    <row r="1927" spans="1:4" s="9" customFormat="1" x14ac:dyDescent="0.2">
      <c r="A1927" s="2" t="s">
        <v>3203</v>
      </c>
      <c r="B1927" s="1" t="s">
        <v>3204</v>
      </c>
      <c r="C1927" s="1" t="s">
        <v>86</v>
      </c>
      <c r="D1927" s="3">
        <v>50</v>
      </c>
    </row>
    <row r="1928" spans="1:4" s="9" customFormat="1" x14ac:dyDescent="0.2">
      <c r="A1928" s="2" t="s">
        <v>3205</v>
      </c>
      <c r="B1928" s="1" t="s">
        <v>3206</v>
      </c>
      <c r="C1928" s="1" t="s">
        <v>86</v>
      </c>
      <c r="D1928" s="3">
        <v>30</v>
      </c>
    </row>
    <row r="1929" spans="1:4" s="9" customFormat="1" x14ac:dyDescent="0.2">
      <c r="A1929" s="2" t="s">
        <v>3207</v>
      </c>
      <c r="B1929" s="1" t="s">
        <v>3208</v>
      </c>
      <c r="C1929" s="1" t="s">
        <v>86</v>
      </c>
      <c r="D1929" s="10" t="s">
        <v>5270</v>
      </c>
    </row>
    <row r="1930" spans="1:4" s="9" customFormat="1" x14ac:dyDescent="0.2">
      <c r="A1930" s="2" t="s">
        <v>3209</v>
      </c>
      <c r="B1930" s="1" t="s">
        <v>3208</v>
      </c>
      <c r="C1930" s="1" t="s">
        <v>3210</v>
      </c>
      <c r="D1930" s="10" t="s">
        <v>5270</v>
      </c>
    </row>
    <row r="1931" spans="1:4" s="9" customFormat="1" x14ac:dyDescent="0.2">
      <c r="A1931" s="2" t="s">
        <v>3211</v>
      </c>
      <c r="B1931" s="1" t="s">
        <v>3208</v>
      </c>
      <c r="C1931" s="1" t="s">
        <v>3212</v>
      </c>
      <c r="D1931" s="10" t="s">
        <v>5270</v>
      </c>
    </row>
    <row r="1932" spans="1:4" s="9" customFormat="1" x14ac:dyDescent="0.2">
      <c r="A1932" s="2" t="s">
        <v>3213</v>
      </c>
      <c r="B1932" s="1" t="s">
        <v>3214</v>
      </c>
      <c r="C1932" s="1" t="s">
        <v>3215</v>
      </c>
      <c r="D1932" s="3">
        <v>25</v>
      </c>
    </row>
    <row r="1933" spans="1:4" s="9" customFormat="1" x14ac:dyDescent="0.2">
      <c r="A1933" s="2" t="s">
        <v>3216</v>
      </c>
      <c r="B1933" s="1" t="s">
        <v>3217</v>
      </c>
      <c r="C1933" s="1" t="s">
        <v>86</v>
      </c>
      <c r="D1933" s="3">
        <v>25</v>
      </c>
    </row>
    <row r="1934" spans="1:4" s="9" customFormat="1" x14ac:dyDescent="0.2">
      <c r="A1934" s="2" t="s">
        <v>3218</v>
      </c>
      <c r="B1934" s="1" t="s">
        <v>3219</v>
      </c>
      <c r="C1934" s="1" t="s">
        <v>86</v>
      </c>
      <c r="D1934" s="3">
        <v>2000</v>
      </c>
    </row>
    <row r="1935" spans="1:4" s="9" customFormat="1" x14ac:dyDescent="0.2">
      <c r="A1935" s="2" t="s">
        <v>3220</v>
      </c>
      <c r="B1935" s="1" t="s">
        <v>3221</v>
      </c>
      <c r="C1935" s="1" t="s">
        <v>377</v>
      </c>
      <c r="D1935" s="3">
        <v>25</v>
      </c>
    </row>
    <row r="1936" spans="1:4" s="9" customFormat="1" x14ac:dyDescent="0.2">
      <c r="A1936" s="2" t="s">
        <v>3222</v>
      </c>
      <c r="B1936" s="1" t="s">
        <v>3223</v>
      </c>
      <c r="C1936" s="1" t="s">
        <v>39</v>
      </c>
      <c r="D1936" s="3">
        <v>25</v>
      </c>
    </row>
    <row r="1937" spans="1:4" s="9" customFormat="1" x14ac:dyDescent="0.2">
      <c r="A1937" s="2" t="s">
        <v>3224</v>
      </c>
      <c r="B1937" s="1" t="s">
        <v>3225</v>
      </c>
      <c r="C1937" s="1" t="s">
        <v>377</v>
      </c>
      <c r="D1937" s="10" t="s">
        <v>5270</v>
      </c>
    </row>
    <row r="1938" spans="1:4" s="9" customFormat="1" x14ac:dyDescent="0.2">
      <c r="A1938" s="2" t="s">
        <v>3226</v>
      </c>
      <c r="B1938" s="1" t="s">
        <v>3227</v>
      </c>
      <c r="C1938" s="1" t="s">
        <v>3210</v>
      </c>
      <c r="D1938" s="10" t="s">
        <v>5270</v>
      </c>
    </row>
    <row r="1939" spans="1:4" s="9" customFormat="1" x14ac:dyDescent="0.2">
      <c r="A1939" s="2" t="s">
        <v>3228</v>
      </c>
      <c r="B1939" s="1" t="s">
        <v>3229</v>
      </c>
      <c r="C1939" s="1" t="s">
        <v>30</v>
      </c>
      <c r="D1939" s="10" t="s">
        <v>5270</v>
      </c>
    </row>
    <row r="1940" spans="1:4" s="9" customFormat="1" x14ac:dyDescent="0.2">
      <c r="A1940" s="2" t="s">
        <v>3230</v>
      </c>
      <c r="B1940" s="1" t="s">
        <v>3231</v>
      </c>
      <c r="C1940" s="1" t="s">
        <v>66</v>
      </c>
      <c r="D1940" s="10" t="s">
        <v>5270</v>
      </c>
    </row>
    <row r="1941" spans="1:4" s="9" customFormat="1" x14ac:dyDescent="0.2">
      <c r="A1941" s="2" t="s">
        <v>3232</v>
      </c>
      <c r="B1941" s="1" t="s">
        <v>3233</v>
      </c>
      <c r="C1941" s="1" t="s">
        <v>66</v>
      </c>
      <c r="D1941" s="10" t="s">
        <v>5270</v>
      </c>
    </row>
    <row r="1942" spans="1:4" s="9" customFormat="1" x14ac:dyDescent="0.2">
      <c r="A1942" s="2" t="s">
        <v>3234</v>
      </c>
      <c r="B1942" s="1" t="s">
        <v>3235</v>
      </c>
      <c r="C1942" s="1" t="s">
        <v>66</v>
      </c>
      <c r="D1942" s="3">
        <v>50</v>
      </c>
    </row>
    <row r="1943" spans="1:4" s="9" customFormat="1" x14ac:dyDescent="0.2">
      <c r="A1943" s="2" t="s">
        <v>3236</v>
      </c>
      <c r="B1943" s="1" t="s">
        <v>3237</v>
      </c>
      <c r="C1943" s="1" t="s">
        <v>66</v>
      </c>
      <c r="D1943" s="3">
        <v>25</v>
      </c>
    </row>
    <row r="1944" spans="1:4" s="9" customFormat="1" x14ac:dyDescent="0.2">
      <c r="A1944" s="2" t="s">
        <v>3238</v>
      </c>
      <c r="B1944" s="1" t="s">
        <v>3239</v>
      </c>
      <c r="C1944" s="1" t="s">
        <v>66</v>
      </c>
      <c r="D1944" s="10" t="s">
        <v>5270</v>
      </c>
    </row>
    <row r="1945" spans="1:4" s="9" customFormat="1" x14ac:dyDescent="0.2">
      <c r="A1945" s="2" t="s">
        <v>3240</v>
      </c>
      <c r="B1945" s="1" t="s">
        <v>3241</v>
      </c>
      <c r="C1945" s="1" t="s">
        <v>47</v>
      </c>
      <c r="D1945" s="3">
        <v>10</v>
      </c>
    </row>
    <row r="1946" spans="1:4" s="9" customFormat="1" x14ac:dyDescent="0.2">
      <c r="A1946" s="2" t="s">
        <v>3242</v>
      </c>
      <c r="B1946" s="1" t="s">
        <v>3243</v>
      </c>
      <c r="C1946" s="1" t="s">
        <v>66</v>
      </c>
      <c r="D1946" s="10" t="s">
        <v>5270</v>
      </c>
    </row>
    <row r="1947" spans="1:4" s="9" customFormat="1" x14ac:dyDescent="0.2">
      <c r="A1947" s="2" t="s">
        <v>3244</v>
      </c>
      <c r="B1947" s="1" t="s">
        <v>3245</v>
      </c>
      <c r="C1947" s="1" t="s">
        <v>66</v>
      </c>
      <c r="D1947" s="10" t="s">
        <v>5270</v>
      </c>
    </row>
    <row r="1948" spans="1:4" s="9" customFormat="1" x14ac:dyDescent="0.2">
      <c r="A1948" s="2" t="s">
        <v>3246</v>
      </c>
      <c r="B1948" s="1" t="s">
        <v>3247</v>
      </c>
      <c r="C1948" s="1" t="s">
        <v>66</v>
      </c>
      <c r="D1948" s="3">
        <v>50</v>
      </c>
    </row>
    <row r="1949" spans="1:4" s="9" customFormat="1" x14ac:dyDescent="0.2">
      <c r="A1949" s="2" t="s">
        <v>3248</v>
      </c>
      <c r="B1949" s="1" t="s">
        <v>3249</v>
      </c>
      <c r="C1949" s="1" t="s">
        <v>66</v>
      </c>
      <c r="D1949" s="3">
        <v>50</v>
      </c>
    </row>
    <row r="1950" spans="1:4" s="9" customFormat="1" x14ac:dyDescent="0.2">
      <c r="A1950" s="2" t="s">
        <v>3250</v>
      </c>
      <c r="B1950" s="1" t="s">
        <v>3249</v>
      </c>
      <c r="C1950" s="1" t="s">
        <v>66</v>
      </c>
      <c r="D1950" s="10" t="s">
        <v>5270</v>
      </c>
    </row>
    <row r="1951" spans="1:4" s="9" customFormat="1" x14ac:dyDescent="0.2">
      <c r="A1951" s="2" t="s">
        <v>3251</v>
      </c>
      <c r="B1951" s="1" t="s">
        <v>3252</v>
      </c>
      <c r="C1951" s="1" t="s">
        <v>66</v>
      </c>
      <c r="D1951" s="3">
        <v>50</v>
      </c>
    </row>
    <row r="1952" spans="1:4" s="9" customFormat="1" x14ac:dyDescent="0.2">
      <c r="A1952" s="2" t="s">
        <v>3253</v>
      </c>
      <c r="B1952" s="1" t="s">
        <v>3254</v>
      </c>
      <c r="C1952" s="1" t="s">
        <v>66</v>
      </c>
      <c r="D1952" s="3">
        <v>25</v>
      </c>
    </row>
    <row r="1953" spans="1:4" s="9" customFormat="1" x14ac:dyDescent="0.2">
      <c r="A1953" s="2" t="s">
        <v>3255</v>
      </c>
      <c r="B1953" s="1" t="s">
        <v>3256</v>
      </c>
      <c r="C1953" s="1" t="s">
        <v>3257</v>
      </c>
      <c r="D1953" s="10" t="s">
        <v>5270</v>
      </c>
    </row>
    <row r="1954" spans="1:4" s="9" customFormat="1" x14ac:dyDescent="0.2">
      <c r="A1954" s="2" t="s">
        <v>3258</v>
      </c>
      <c r="B1954" s="1" t="s">
        <v>3259</v>
      </c>
      <c r="C1954" s="1" t="s">
        <v>39</v>
      </c>
      <c r="D1954" s="10" t="s">
        <v>5270</v>
      </c>
    </row>
    <row r="1955" spans="1:4" s="9" customFormat="1" x14ac:dyDescent="0.2">
      <c r="A1955" s="2" t="s">
        <v>3260</v>
      </c>
      <c r="B1955" s="1" t="s">
        <v>3261</v>
      </c>
      <c r="C1955" s="1" t="s">
        <v>3169</v>
      </c>
      <c r="D1955" s="10" t="s">
        <v>5270</v>
      </c>
    </row>
    <row r="1956" spans="1:4" s="9" customFormat="1" x14ac:dyDescent="0.2">
      <c r="A1956" s="2" t="s">
        <v>3262</v>
      </c>
      <c r="B1956" s="1" t="s">
        <v>3263</v>
      </c>
      <c r="C1956" s="1" t="s">
        <v>3169</v>
      </c>
      <c r="D1956" s="3">
        <v>25</v>
      </c>
    </row>
    <row r="1957" spans="1:4" s="9" customFormat="1" x14ac:dyDescent="0.2">
      <c r="A1957" s="2" t="s">
        <v>3264</v>
      </c>
      <c r="B1957" s="1" t="s">
        <v>3265</v>
      </c>
      <c r="C1957" s="1" t="s">
        <v>3169</v>
      </c>
      <c r="D1957" s="3">
        <v>20</v>
      </c>
    </row>
    <row r="1958" spans="1:4" s="9" customFormat="1" x14ac:dyDescent="0.2">
      <c r="A1958" s="2" t="s">
        <v>3266</v>
      </c>
      <c r="B1958" s="1" t="s">
        <v>3267</v>
      </c>
      <c r="C1958" s="1" t="s">
        <v>3169</v>
      </c>
      <c r="D1958" s="3">
        <v>20</v>
      </c>
    </row>
    <row r="1959" spans="1:4" s="9" customFormat="1" x14ac:dyDescent="0.2">
      <c r="A1959" s="2" t="s">
        <v>3268</v>
      </c>
      <c r="B1959" s="1" t="s">
        <v>3269</v>
      </c>
      <c r="C1959" s="1" t="s">
        <v>3169</v>
      </c>
      <c r="D1959" s="3">
        <v>25</v>
      </c>
    </row>
    <row r="1960" spans="1:4" s="9" customFormat="1" x14ac:dyDescent="0.2">
      <c r="A1960" s="2" t="s">
        <v>3270</v>
      </c>
      <c r="B1960" s="1" t="s">
        <v>3271</v>
      </c>
      <c r="C1960" s="1" t="s">
        <v>89</v>
      </c>
      <c r="D1960" s="10" t="s">
        <v>5270</v>
      </c>
    </row>
    <row r="1961" spans="1:4" s="9" customFormat="1" x14ac:dyDescent="0.2">
      <c r="A1961" s="2" t="s">
        <v>3272</v>
      </c>
      <c r="B1961" s="1" t="s">
        <v>3273</v>
      </c>
      <c r="C1961" s="1" t="s">
        <v>39</v>
      </c>
      <c r="D1961" s="3">
        <v>25</v>
      </c>
    </row>
    <row r="1962" spans="1:4" s="9" customFormat="1" x14ac:dyDescent="0.2">
      <c r="A1962" s="2" t="s">
        <v>3274</v>
      </c>
      <c r="B1962" s="1" t="s">
        <v>3273</v>
      </c>
      <c r="C1962" s="1" t="s">
        <v>3169</v>
      </c>
      <c r="D1962" s="10" t="s">
        <v>5270</v>
      </c>
    </row>
    <row r="1963" spans="1:4" s="9" customFormat="1" x14ac:dyDescent="0.2">
      <c r="A1963" s="2" t="s">
        <v>3275</v>
      </c>
      <c r="B1963" s="1" t="s">
        <v>3276</v>
      </c>
      <c r="C1963" s="1" t="s">
        <v>39</v>
      </c>
      <c r="D1963" s="3">
        <v>25</v>
      </c>
    </row>
    <row r="1964" spans="1:4" s="9" customFormat="1" x14ac:dyDescent="0.2">
      <c r="A1964" s="2" t="s">
        <v>3277</v>
      </c>
      <c r="B1964" s="1" t="s">
        <v>3278</v>
      </c>
      <c r="C1964" s="1" t="s">
        <v>39</v>
      </c>
      <c r="D1964" s="3">
        <v>25</v>
      </c>
    </row>
    <row r="1965" spans="1:4" s="9" customFormat="1" x14ac:dyDescent="0.2">
      <c r="A1965" s="2" t="s">
        <v>3279</v>
      </c>
      <c r="B1965" s="1" t="s">
        <v>3280</v>
      </c>
      <c r="C1965" s="1" t="s">
        <v>39</v>
      </c>
      <c r="D1965" s="10" t="s">
        <v>5270</v>
      </c>
    </row>
    <row r="1966" spans="1:4" s="9" customFormat="1" x14ac:dyDescent="0.2">
      <c r="A1966" s="2" t="s">
        <v>3281</v>
      </c>
      <c r="B1966" s="1" t="s">
        <v>3282</v>
      </c>
      <c r="C1966" s="1" t="s">
        <v>3169</v>
      </c>
      <c r="D1966" s="10" t="s">
        <v>5270</v>
      </c>
    </row>
    <row r="1967" spans="1:4" s="9" customFormat="1" x14ac:dyDescent="0.2">
      <c r="A1967" s="2" t="s">
        <v>3283</v>
      </c>
      <c r="B1967" s="1" t="s">
        <v>3284</v>
      </c>
      <c r="C1967" s="1" t="s">
        <v>39</v>
      </c>
      <c r="D1967" s="10" t="s">
        <v>5270</v>
      </c>
    </row>
    <row r="1968" spans="1:4" s="9" customFormat="1" x14ac:dyDescent="0.2">
      <c r="A1968" s="2" t="s">
        <v>3285</v>
      </c>
      <c r="B1968" s="1" t="s">
        <v>3286</v>
      </c>
      <c r="C1968" s="1" t="s">
        <v>39</v>
      </c>
      <c r="D1968" s="10" t="s">
        <v>5270</v>
      </c>
    </row>
    <row r="1969" spans="1:4" s="9" customFormat="1" x14ac:dyDescent="0.2">
      <c r="A1969" s="2" t="s">
        <v>3287</v>
      </c>
      <c r="B1969" s="1" t="s">
        <v>3288</v>
      </c>
      <c r="C1969" s="1" t="s">
        <v>3169</v>
      </c>
      <c r="D1969" s="3">
        <v>20</v>
      </c>
    </row>
    <row r="1970" spans="1:4" s="9" customFormat="1" x14ac:dyDescent="0.2">
      <c r="A1970" s="2" t="s">
        <v>3289</v>
      </c>
      <c r="B1970" s="1" t="s">
        <v>3290</v>
      </c>
      <c r="C1970" s="1" t="s">
        <v>39</v>
      </c>
      <c r="D1970" s="10" t="s">
        <v>5270</v>
      </c>
    </row>
    <row r="1971" spans="1:4" s="9" customFormat="1" x14ac:dyDescent="0.2">
      <c r="A1971" s="2" t="s">
        <v>3291</v>
      </c>
      <c r="B1971" s="1" t="s">
        <v>3292</v>
      </c>
      <c r="C1971" s="1" t="s">
        <v>39</v>
      </c>
      <c r="D1971" s="10" t="s">
        <v>5270</v>
      </c>
    </row>
    <row r="1972" spans="1:4" s="9" customFormat="1" x14ac:dyDescent="0.2">
      <c r="A1972" s="2" t="s">
        <v>3293</v>
      </c>
      <c r="B1972" s="1" t="s">
        <v>3294</v>
      </c>
      <c r="C1972" s="1" t="s">
        <v>3169</v>
      </c>
      <c r="D1972" s="3">
        <v>200</v>
      </c>
    </row>
    <row r="1973" spans="1:4" s="9" customFormat="1" x14ac:dyDescent="0.2">
      <c r="A1973" s="2" t="s">
        <v>3295</v>
      </c>
      <c r="B1973" s="1" t="s">
        <v>3296</v>
      </c>
      <c r="C1973" s="1" t="s">
        <v>3169</v>
      </c>
      <c r="D1973" s="10" t="s">
        <v>5270</v>
      </c>
    </row>
    <row r="1974" spans="1:4" s="9" customFormat="1" x14ac:dyDescent="0.2">
      <c r="A1974" s="2" t="s">
        <v>3297</v>
      </c>
      <c r="B1974" s="1" t="s">
        <v>3298</v>
      </c>
      <c r="C1974" s="1" t="s">
        <v>3169</v>
      </c>
      <c r="D1974" s="10" t="s">
        <v>5270</v>
      </c>
    </row>
    <row r="1975" spans="1:4" s="9" customFormat="1" x14ac:dyDescent="0.2">
      <c r="A1975" s="2" t="s">
        <v>3299</v>
      </c>
      <c r="B1975" s="1" t="s">
        <v>3300</v>
      </c>
      <c r="C1975" s="1" t="s">
        <v>3169</v>
      </c>
      <c r="D1975" s="10" t="s">
        <v>5270</v>
      </c>
    </row>
    <row r="1976" spans="1:4" s="9" customFormat="1" x14ac:dyDescent="0.2">
      <c r="A1976" s="2" t="s">
        <v>3301</v>
      </c>
      <c r="B1976" s="1" t="s">
        <v>3302</v>
      </c>
      <c r="C1976" s="1" t="s">
        <v>3169</v>
      </c>
      <c r="D1976" s="10" t="s">
        <v>5270</v>
      </c>
    </row>
    <row r="1977" spans="1:4" s="9" customFormat="1" x14ac:dyDescent="0.2">
      <c r="A1977" s="2" t="s">
        <v>3303</v>
      </c>
      <c r="B1977" s="1" t="s">
        <v>3304</v>
      </c>
      <c r="C1977" s="1" t="s">
        <v>39</v>
      </c>
      <c r="D1977" s="10" t="s">
        <v>5270</v>
      </c>
    </row>
    <row r="1978" spans="1:4" s="9" customFormat="1" x14ac:dyDescent="0.2">
      <c r="A1978" s="2" t="s">
        <v>3305</v>
      </c>
      <c r="B1978" s="1" t="s">
        <v>3306</v>
      </c>
      <c r="C1978" s="1" t="s">
        <v>39</v>
      </c>
      <c r="D1978" s="10" t="s">
        <v>5270</v>
      </c>
    </row>
    <row r="1979" spans="1:4" s="9" customFormat="1" x14ac:dyDescent="0.2">
      <c r="A1979" s="2" t="s">
        <v>3307</v>
      </c>
      <c r="B1979" s="1" t="s">
        <v>3308</v>
      </c>
      <c r="C1979" s="1" t="s">
        <v>39</v>
      </c>
      <c r="D1979" s="10" t="s">
        <v>5270</v>
      </c>
    </row>
    <row r="1980" spans="1:4" s="9" customFormat="1" x14ac:dyDescent="0.2">
      <c r="A1980" s="2" t="s">
        <v>3309</v>
      </c>
      <c r="B1980" s="1" t="s">
        <v>3310</v>
      </c>
      <c r="C1980" s="1" t="s">
        <v>3169</v>
      </c>
      <c r="D1980" s="3">
        <v>22</v>
      </c>
    </row>
    <row r="1981" spans="1:4" s="9" customFormat="1" x14ac:dyDescent="0.2">
      <c r="A1981" s="2" t="s">
        <v>3311</v>
      </c>
      <c r="B1981" s="1" t="s">
        <v>3312</v>
      </c>
      <c r="C1981" s="1" t="s">
        <v>3169</v>
      </c>
      <c r="D1981" s="10" t="s">
        <v>5270</v>
      </c>
    </row>
    <row r="1982" spans="1:4" s="9" customFormat="1" x14ac:dyDescent="0.2">
      <c r="A1982" s="2" t="s">
        <v>3313</v>
      </c>
      <c r="B1982" s="1" t="s">
        <v>3314</v>
      </c>
      <c r="C1982" s="1" t="s">
        <v>39</v>
      </c>
      <c r="D1982" s="10" t="s">
        <v>5270</v>
      </c>
    </row>
    <row r="1983" spans="1:4" s="9" customFormat="1" x14ac:dyDescent="0.2">
      <c r="A1983" s="2" t="s">
        <v>3315</v>
      </c>
      <c r="B1983" s="1" t="s">
        <v>3316</v>
      </c>
      <c r="C1983" s="1" t="s">
        <v>3169</v>
      </c>
      <c r="D1983" s="10" t="s">
        <v>5270</v>
      </c>
    </row>
    <row r="1984" spans="1:4" s="9" customFormat="1" x14ac:dyDescent="0.2">
      <c r="A1984" s="2" t="s">
        <v>3317</v>
      </c>
      <c r="B1984" s="1" t="s">
        <v>3318</v>
      </c>
      <c r="C1984" s="1" t="s">
        <v>39</v>
      </c>
      <c r="D1984" s="10" t="s">
        <v>5270</v>
      </c>
    </row>
    <row r="1985" spans="1:4" s="9" customFormat="1" x14ac:dyDescent="0.2">
      <c r="A1985" s="2" t="s">
        <v>3319</v>
      </c>
      <c r="B1985" s="1" t="s">
        <v>3320</v>
      </c>
      <c r="C1985" s="1" t="s">
        <v>33</v>
      </c>
      <c r="D1985" s="10" t="s">
        <v>5270</v>
      </c>
    </row>
    <row r="1986" spans="1:4" s="9" customFormat="1" x14ac:dyDescent="0.2">
      <c r="A1986" s="2" t="s">
        <v>3321</v>
      </c>
      <c r="B1986" s="1" t="s">
        <v>3322</v>
      </c>
      <c r="C1986" s="1" t="s">
        <v>33</v>
      </c>
      <c r="D1986" s="3">
        <v>40</v>
      </c>
    </row>
    <row r="1987" spans="1:4" s="9" customFormat="1" x14ac:dyDescent="0.2">
      <c r="A1987" s="2" t="s">
        <v>3323</v>
      </c>
      <c r="B1987" s="1" t="s">
        <v>3324</v>
      </c>
      <c r="C1987" s="1" t="s">
        <v>153</v>
      </c>
      <c r="D1987" s="10" t="s">
        <v>5270</v>
      </c>
    </row>
    <row r="1988" spans="1:4" s="9" customFormat="1" x14ac:dyDescent="0.2">
      <c r="A1988" s="2" t="s">
        <v>3325</v>
      </c>
      <c r="B1988" s="1" t="s">
        <v>3326</v>
      </c>
      <c r="C1988" s="1" t="s">
        <v>33</v>
      </c>
      <c r="D1988" s="10" t="s">
        <v>5270</v>
      </c>
    </row>
    <row r="1989" spans="1:4" s="9" customFormat="1" x14ac:dyDescent="0.2">
      <c r="A1989" s="2" t="s">
        <v>3327</v>
      </c>
      <c r="B1989" s="1" t="s">
        <v>3328</v>
      </c>
      <c r="C1989" s="1" t="s">
        <v>33</v>
      </c>
      <c r="D1989" s="3">
        <v>40</v>
      </c>
    </row>
    <row r="1990" spans="1:4" s="9" customFormat="1" x14ac:dyDescent="0.2">
      <c r="A1990" s="2" t="s">
        <v>3329</v>
      </c>
      <c r="B1990" s="1" t="s">
        <v>3330</v>
      </c>
      <c r="C1990" s="1" t="s">
        <v>33</v>
      </c>
      <c r="D1990" s="3">
        <v>25</v>
      </c>
    </row>
    <row r="1991" spans="1:4" s="9" customFormat="1" x14ac:dyDescent="0.2">
      <c r="A1991" s="2" t="s">
        <v>3331</v>
      </c>
      <c r="B1991" s="1" t="s">
        <v>3332</v>
      </c>
      <c r="C1991" s="1" t="s">
        <v>3333</v>
      </c>
      <c r="D1991" s="3">
        <v>14</v>
      </c>
    </row>
    <row r="1992" spans="1:4" s="9" customFormat="1" x14ac:dyDescent="0.2">
      <c r="A1992" s="2" t="s">
        <v>3334</v>
      </c>
      <c r="B1992" s="1" t="s">
        <v>3335</v>
      </c>
      <c r="C1992" s="1" t="s">
        <v>33</v>
      </c>
      <c r="D1992" s="10" t="s">
        <v>5270</v>
      </c>
    </row>
    <row r="1993" spans="1:4" s="9" customFormat="1" x14ac:dyDescent="0.2">
      <c r="A1993" s="2" t="s">
        <v>3336</v>
      </c>
      <c r="B1993" s="1" t="s">
        <v>3337</v>
      </c>
      <c r="C1993" s="1" t="s">
        <v>33</v>
      </c>
      <c r="D1993" s="10" t="s">
        <v>5270</v>
      </c>
    </row>
    <row r="1994" spans="1:4" s="9" customFormat="1" x14ac:dyDescent="0.2">
      <c r="A1994" s="2" t="s">
        <v>3338</v>
      </c>
      <c r="B1994" s="1" t="s">
        <v>3339</v>
      </c>
      <c r="C1994" s="1" t="s">
        <v>33</v>
      </c>
      <c r="D1994" s="3">
        <v>100</v>
      </c>
    </row>
    <row r="1995" spans="1:4" s="9" customFormat="1" x14ac:dyDescent="0.2">
      <c r="A1995" s="2" t="s">
        <v>3340</v>
      </c>
      <c r="B1995" s="1" t="s">
        <v>3341</v>
      </c>
      <c r="C1995" s="1" t="s">
        <v>353</v>
      </c>
      <c r="D1995" s="10" t="s">
        <v>5270</v>
      </c>
    </row>
    <row r="1996" spans="1:4" s="9" customFormat="1" x14ac:dyDescent="0.2">
      <c r="A1996" s="2" t="s">
        <v>3342</v>
      </c>
      <c r="B1996" s="1" t="s">
        <v>3343</v>
      </c>
      <c r="C1996" s="1" t="s">
        <v>39</v>
      </c>
      <c r="D1996" s="10" t="s">
        <v>5270</v>
      </c>
    </row>
    <row r="1997" spans="1:4" s="9" customFormat="1" x14ac:dyDescent="0.2">
      <c r="A1997" s="2" t="s">
        <v>3344</v>
      </c>
      <c r="B1997" s="1" t="s">
        <v>3345</v>
      </c>
      <c r="C1997" s="1" t="s">
        <v>39</v>
      </c>
      <c r="D1997" s="10" t="s">
        <v>5270</v>
      </c>
    </row>
    <row r="1998" spans="1:4" s="9" customFormat="1" x14ac:dyDescent="0.2">
      <c r="A1998" s="2" t="s">
        <v>3346</v>
      </c>
      <c r="B1998" s="1" t="s">
        <v>3347</v>
      </c>
      <c r="C1998" s="1" t="s">
        <v>353</v>
      </c>
      <c r="D1998" s="3">
        <v>17</v>
      </c>
    </row>
    <row r="1999" spans="1:4" s="9" customFormat="1" x14ac:dyDescent="0.2">
      <c r="A1999" s="2" t="s">
        <v>3348</v>
      </c>
      <c r="B1999" s="1" t="s">
        <v>3349</v>
      </c>
      <c r="C1999" s="1" t="s">
        <v>353</v>
      </c>
      <c r="D1999" s="10" t="s">
        <v>5270</v>
      </c>
    </row>
    <row r="2000" spans="1:4" s="9" customFormat="1" x14ac:dyDescent="0.2">
      <c r="A2000" s="2" t="s">
        <v>3350</v>
      </c>
      <c r="B2000" s="1" t="s">
        <v>3351</v>
      </c>
      <c r="C2000" s="1" t="s">
        <v>33</v>
      </c>
      <c r="D2000" s="10" t="s">
        <v>5270</v>
      </c>
    </row>
    <row r="2001" spans="1:4" s="9" customFormat="1" x14ac:dyDescent="0.2">
      <c r="A2001" s="2" t="s">
        <v>3352</v>
      </c>
      <c r="B2001" s="1" t="s">
        <v>3353</v>
      </c>
      <c r="C2001" s="1" t="s">
        <v>33</v>
      </c>
      <c r="D2001" s="10" t="s">
        <v>5270</v>
      </c>
    </row>
    <row r="2002" spans="1:4" s="9" customFormat="1" x14ac:dyDescent="0.2">
      <c r="A2002" s="2" t="s">
        <v>3354</v>
      </c>
      <c r="B2002" s="1" t="s">
        <v>3355</v>
      </c>
      <c r="C2002" s="1" t="s">
        <v>33</v>
      </c>
      <c r="D2002" s="10" t="s">
        <v>5270</v>
      </c>
    </row>
    <row r="2003" spans="1:4" s="9" customFormat="1" x14ac:dyDescent="0.2">
      <c r="A2003" s="2" t="s">
        <v>3356</v>
      </c>
      <c r="B2003" s="1" t="s">
        <v>3357</v>
      </c>
      <c r="C2003" s="1" t="s">
        <v>33</v>
      </c>
      <c r="D2003" s="10" t="s">
        <v>5270</v>
      </c>
    </row>
    <row r="2004" spans="1:4" s="9" customFormat="1" x14ac:dyDescent="0.2">
      <c r="A2004" s="2" t="s">
        <v>3358</v>
      </c>
      <c r="B2004" s="1" t="s">
        <v>3359</v>
      </c>
      <c r="C2004" s="1" t="s">
        <v>33</v>
      </c>
      <c r="D2004" s="10" t="s">
        <v>5270</v>
      </c>
    </row>
    <row r="2005" spans="1:4" s="9" customFormat="1" x14ac:dyDescent="0.2">
      <c r="A2005" s="2" t="s">
        <v>3360</v>
      </c>
      <c r="B2005" s="1" t="s">
        <v>3361</v>
      </c>
      <c r="C2005" s="1" t="s">
        <v>33</v>
      </c>
      <c r="D2005" s="3">
        <v>50</v>
      </c>
    </row>
    <row r="2006" spans="1:4" s="9" customFormat="1" x14ac:dyDescent="0.2">
      <c r="A2006" s="2" t="s">
        <v>3362</v>
      </c>
      <c r="B2006" s="1" t="s">
        <v>3363</v>
      </c>
      <c r="C2006" s="1" t="s">
        <v>33</v>
      </c>
      <c r="D2006" s="3">
        <v>20</v>
      </c>
    </row>
    <row r="2007" spans="1:4" s="9" customFormat="1" x14ac:dyDescent="0.2">
      <c r="A2007" s="2" t="s">
        <v>3364</v>
      </c>
      <c r="B2007" s="1" t="s">
        <v>3365</v>
      </c>
      <c r="C2007" s="1" t="s">
        <v>66</v>
      </c>
      <c r="D2007" s="10" t="s">
        <v>5270</v>
      </c>
    </row>
    <row r="2008" spans="1:4" s="9" customFormat="1" x14ac:dyDescent="0.2">
      <c r="A2008" s="2" t="s">
        <v>3366</v>
      </c>
      <c r="B2008" s="1" t="s">
        <v>3367</v>
      </c>
      <c r="C2008" s="1" t="s">
        <v>33</v>
      </c>
      <c r="D2008" s="3">
        <v>20</v>
      </c>
    </row>
    <row r="2009" spans="1:4" s="9" customFormat="1" x14ac:dyDescent="0.2">
      <c r="A2009" s="2" t="s">
        <v>3368</v>
      </c>
      <c r="B2009" s="1" t="s">
        <v>3369</v>
      </c>
      <c r="C2009" s="1" t="s">
        <v>33</v>
      </c>
      <c r="D2009" s="3">
        <v>50</v>
      </c>
    </row>
    <row r="2010" spans="1:4" s="9" customFormat="1" x14ac:dyDescent="0.2">
      <c r="A2010" s="2" t="s">
        <v>3370</v>
      </c>
      <c r="B2010" s="1" t="s">
        <v>3371</v>
      </c>
      <c r="C2010" s="1" t="s">
        <v>33</v>
      </c>
      <c r="D2010" s="3">
        <v>40</v>
      </c>
    </row>
    <row r="2011" spans="1:4" s="9" customFormat="1" x14ac:dyDescent="0.2">
      <c r="A2011" s="2" t="s">
        <v>3372</v>
      </c>
      <c r="B2011" s="1" t="s">
        <v>3373</v>
      </c>
      <c r="C2011" s="1" t="s">
        <v>33</v>
      </c>
      <c r="D2011" s="3">
        <v>50</v>
      </c>
    </row>
    <row r="2012" spans="1:4" s="9" customFormat="1" x14ac:dyDescent="0.2">
      <c r="A2012" s="2" t="s">
        <v>3374</v>
      </c>
      <c r="B2012" s="1" t="s">
        <v>3375</v>
      </c>
      <c r="C2012" s="1" t="s">
        <v>33</v>
      </c>
      <c r="D2012" s="3">
        <v>40</v>
      </c>
    </row>
    <row r="2013" spans="1:4" s="9" customFormat="1" x14ac:dyDescent="0.2">
      <c r="A2013" s="2" t="s">
        <v>3376</v>
      </c>
      <c r="B2013" s="1" t="s">
        <v>3377</v>
      </c>
      <c r="C2013" s="1" t="s">
        <v>1012</v>
      </c>
      <c r="D2013" s="10" t="s">
        <v>5270</v>
      </c>
    </row>
    <row r="2014" spans="1:4" s="9" customFormat="1" x14ac:dyDescent="0.2">
      <c r="A2014" s="2" t="s">
        <v>3378</v>
      </c>
      <c r="B2014" s="1" t="s">
        <v>3379</v>
      </c>
      <c r="C2014" s="1" t="s">
        <v>33</v>
      </c>
      <c r="D2014" s="10" t="s">
        <v>5270</v>
      </c>
    </row>
    <row r="2015" spans="1:4" s="9" customFormat="1" x14ac:dyDescent="0.2">
      <c r="A2015" s="2" t="s">
        <v>3380</v>
      </c>
      <c r="B2015" s="1" t="s">
        <v>3381</v>
      </c>
      <c r="C2015" s="1" t="s">
        <v>33</v>
      </c>
      <c r="D2015" s="10" t="s">
        <v>5270</v>
      </c>
    </row>
    <row r="2016" spans="1:4" s="9" customFormat="1" x14ac:dyDescent="0.2">
      <c r="A2016" s="2" t="s">
        <v>3382</v>
      </c>
      <c r="B2016" s="1" t="s">
        <v>3383</v>
      </c>
      <c r="C2016" s="1" t="s">
        <v>33</v>
      </c>
      <c r="D2016" s="3">
        <v>45</v>
      </c>
    </row>
    <row r="2017" spans="1:4" s="9" customFormat="1" x14ac:dyDescent="0.2">
      <c r="A2017" s="2" t="s">
        <v>3384</v>
      </c>
      <c r="B2017" s="1" t="s">
        <v>3385</v>
      </c>
      <c r="C2017" s="1" t="s">
        <v>33</v>
      </c>
      <c r="D2017" s="10" t="s">
        <v>5270</v>
      </c>
    </row>
    <row r="2018" spans="1:4" s="9" customFormat="1" x14ac:dyDescent="0.2">
      <c r="A2018" s="2" t="s">
        <v>3386</v>
      </c>
      <c r="B2018" s="1" t="s">
        <v>3387</v>
      </c>
      <c r="C2018" s="1" t="s">
        <v>33</v>
      </c>
      <c r="D2018" s="10" t="s">
        <v>5270</v>
      </c>
    </row>
    <row r="2019" spans="1:4" s="9" customFormat="1" x14ac:dyDescent="0.2">
      <c r="A2019" s="2" t="s">
        <v>3388</v>
      </c>
      <c r="B2019" s="1" t="s">
        <v>3389</v>
      </c>
      <c r="C2019" s="1" t="s">
        <v>39</v>
      </c>
      <c r="D2019" s="10" t="s">
        <v>5270</v>
      </c>
    </row>
    <row r="2020" spans="1:4" s="9" customFormat="1" x14ac:dyDescent="0.2">
      <c r="A2020" s="2" t="s">
        <v>3390</v>
      </c>
      <c r="B2020" s="1" t="s">
        <v>3389</v>
      </c>
      <c r="C2020" s="1" t="s">
        <v>33</v>
      </c>
      <c r="D2020" s="10" t="s">
        <v>5270</v>
      </c>
    </row>
    <row r="2021" spans="1:4" s="9" customFormat="1" x14ac:dyDescent="0.2">
      <c r="A2021" s="2" t="s">
        <v>3391</v>
      </c>
      <c r="B2021" s="1" t="s">
        <v>3392</v>
      </c>
      <c r="C2021" s="1" t="s">
        <v>33</v>
      </c>
      <c r="D2021" s="3">
        <v>45</v>
      </c>
    </row>
    <row r="2022" spans="1:4" s="9" customFormat="1" x14ac:dyDescent="0.2">
      <c r="A2022" s="2" t="s">
        <v>3393</v>
      </c>
      <c r="B2022" s="1" t="s">
        <v>3394</v>
      </c>
      <c r="C2022" s="1" t="s">
        <v>33</v>
      </c>
      <c r="D2022" s="3">
        <v>50</v>
      </c>
    </row>
    <row r="2023" spans="1:4" s="9" customFormat="1" x14ac:dyDescent="0.2">
      <c r="A2023" s="2" t="s">
        <v>3395</v>
      </c>
      <c r="B2023" s="1" t="s">
        <v>3396</v>
      </c>
      <c r="C2023" s="1" t="s">
        <v>33</v>
      </c>
      <c r="D2023" s="10" t="s">
        <v>5270</v>
      </c>
    </row>
    <row r="2024" spans="1:4" s="9" customFormat="1" x14ac:dyDescent="0.2">
      <c r="A2024" s="2" t="s">
        <v>3397</v>
      </c>
      <c r="B2024" s="1" t="s">
        <v>3398</v>
      </c>
      <c r="C2024" s="1" t="s">
        <v>33</v>
      </c>
      <c r="D2024" s="10" t="s">
        <v>5270</v>
      </c>
    </row>
    <row r="2025" spans="1:4" s="9" customFormat="1" x14ac:dyDescent="0.2">
      <c r="A2025" s="2" t="s">
        <v>3399</v>
      </c>
      <c r="B2025" s="1" t="s">
        <v>3400</v>
      </c>
      <c r="C2025" s="1" t="s">
        <v>39</v>
      </c>
      <c r="D2025" s="10" t="s">
        <v>5270</v>
      </c>
    </row>
    <row r="2026" spans="1:4" s="9" customFormat="1" x14ac:dyDescent="0.2">
      <c r="A2026" s="2" t="s">
        <v>3401</v>
      </c>
      <c r="B2026" s="1" t="s">
        <v>3402</v>
      </c>
      <c r="C2026" s="1" t="s">
        <v>33</v>
      </c>
      <c r="D2026" s="3">
        <v>40</v>
      </c>
    </row>
    <row r="2027" spans="1:4" s="9" customFormat="1" x14ac:dyDescent="0.2">
      <c r="A2027" s="2" t="s">
        <v>3403</v>
      </c>
      <c r="B2027" s="1" t="s">
        <v>3404</v>
      </c>
      <c r="C2027" s="1" t="s">
        <v>33</v>
      </c>
      <c r="D2027" s="3">
        <v>45</v>
      </c>
    </row>
    <row r="2028" spans="1:4" s="9" customFormat="1" x14ac:dyDescent="0.2">
      <c r="A2028" s="2" t="s">
        <v>3405</v>
      </c>
      <c r="B2028" s="1" t="s">
        <v>3406</v>
      </c>
      <c r="C2028" s="1" t="s">
        <v>39</v>
      </c>
      <c r="D2028" s="10" t="s">
        <v>5270</v>
      </c>
    </row>
    <row r="2029" spans="1:4" s="9" customFormat="1" x14ac:dyDescent="0.2">
      <c r="A2029" s="2" t="s">
        <v>3407</v>
      </c>
      <c r="B2029" s="1" t="s">
        <v>3408</v>
      </c>
      <c r="C2029" s="1" t="s">
        <v>33</v>
      </c>
      <c r="D2029" s="10" t="s">
        <v>5270</v>
      </c>
    </row>
    <row r="2030" spans="1:4" s="9" customFormat="1" x14ac:dyDescent="0.2">
      <c r="A2030" s="2" t="s">
        <v>3409</v>
      </c>
      <c r="B2030" s="1" t="s">
        <v>3410</v>
      </c>
      <c r="C2030" s="1" t="s">
        <v>16</v>
      </c>
      <c r="D2030" s="3">
        <v>25</v>
      </c>
    </row>
    <row r="2031" spans="1:4" s="9" customFormat="1" x14ac:dyDescent="0.2">
      <c r="A2031" s="2" t="s">
        <v>3411</v>
      </c>
      <c r="B2031" s="1" t="s">
        <v>3410</v>
      </c>
      <c r="C2031" s="1" t="s">
        <v>287</v>
      </c>
      <c r="D2031" s="10" t="s">
        <v>5270</v>
      </c>
    </row>
    <row r="2032" spans="1:4" s="9" customFormat="1" x14ac:dyDescent="0.2">
      <c r="A2032" s="2" t="s">
        <v>3412</v>
      </c>
      <c r="B2032" s="1" t="s">
        <v>3413</v>
      </c>
      <c r="C2032" s="1" t="s">
        <v>153</v>
      </c>
      <c r="D2032" s="3">
        <v>25</v>
      </c>
    </row>
    <row r="2033" spans="1:4" s="9" customFormat="1" x14ac:dyDescent="0.2">
      <c r="A2033" s="2" t="s">
        <v>3414</v>
      </c>
      <c r="B2033" s="1" t="s">
        <v>3415</v>
      </c>
      <c r="C2033" s="1" t="s">
        <v>295</v>
      </c>
      <c r="D2033" s="10" t="s">
        <v>5270</v>
      </c>
    </row>
    <row r="2034" spans="1:4" s="9" customFormat="1" x14ac:dyDescent="0.2">
      <c r="A2034" s="2" t="s">
        <v>3416</v>
      </c>
      <c r="B2034" s="1" t="s">
        <v>3417</v>
      </c>
      <c r="C2034" s="1" t="s">
        <v>295</v>
      </c>
      <c r="D2034" s="10" t="s">
        <v>5270</v>
      </c>
    </row>
    <row r="2035" spans="1:4" s="9" customFormat="1" x14ac:dyDescent="0.2">
      <c r="A2035" s="2" t="s">
        <v>3418</v>
      </c>
      <c r="B2035" s="1" t="s">
        <v>3419</v>
      </c>
      <c r="C2035" s="1" t="s">
        <v>33</v>
      </c>
      <c r="D2035" s="10" t="s">
        <v>5270</v>
      </c>
    </row>
    <row r="2036" spans="1:4" s="9" customFormat="1" x14ac:dyDescent="0.2">
      <c r="A2036" s="2" t="s">
        <v>3420</v>
      </c>
      <c r="B2036" s="1" t="s">
        <v>3421</v>
      </c>
      <c r="C2036" s="1" t="s">
        <v>66</v>
      </c>
      <c r="D2036" s="3">
        <v>50</v>
      </c>
    </row>
    <row r="2037" spans="1:4" s="9" customFormat="1" x14ac:dyDescent="0.2">
      <c r="A2037" s="2" t="s">
        <v>3422</v>
      </c>
      <c r="B2037" s="1" t="s">
        <v>3423</v>
      </c>
      <c r="C2037" s="1" t="s">
        <v>33</v>
      </c>
      <c r="D2037" s="10" t="s">
        <v>5270</v>
      </c>
    </row>
    <row r="2038" spans="1:4" s="9" customFormat="1" x14ac:dyDescent="0.2">
      <c r="A2038" s="2" t="s">
        <v>3424</v>
      </c>
      <c r="B2038" s="1" t="s">
        <v>3425</v>
      </c>
      <c r="C2038" s="1" t="s">
        <v>25</v>
      </c>
      <c r="D2038" s="10" t="s">
        <v>5270</v>
      </c>
    </row>
    <row r="2039" spans="1:4" s="9" customFormat="1" x14ac:dyDescent="0.2">
      <c r="A2039" s="2" t="s">
        <v>3426</v>
      </c>
      <c r="B2039" s="1" t="s">
        <v>3427</v>
      </c>
      <c r="C2039" s="1" t="s">
        <v>16</v>
      </c>
      <c r="D2039" s="10" t="s">
        <v>5270</v>
      </c>
    </row>
    <row r="2040" spans="1:4" s="9" customFormat="1" x14ac:dyDescent="0.2">
      <c r="A2040" s="2" t="s">
        <v>3428</v>
      </c>
      <c r="B2040" s="1" t="s">
        <v>3429</v>
      </c>
      <c r="C2040" s="1" t="s">
        <v>295</v>
      </c>
      <c r="D2040" s="10" t="s">
        <v>5270</v>
      </c>
    </row>
    <row r="2041" spans="1:4" s="9" customFormat="1" x14ac:dyDescent="0.2">
      <c r="A2041" s="2" t="s">
        <v>3430</v>
      </c>
      <c r="B2041" s="1" t="s">
        <v>3431</v>
      </c>
      <c r="C2041" s="1" t="s">
        <v>39</v>
      </c>
      <c r="D2041" s="10" t="s">
        <v>5270</v>
      </c>
    </row>
    <row r="2042" spans="1:4" s="9" customFormat="1" x14ac:dyDescent="0.2">
      <c r="A2042" s="2" t="s">
        <v>3432</v>
      </c>
      <c r="B2042" s="1" t="s">
        <v>3433</v>
      </c>
      <c r="C2042" s="1" t="s">
        <v>33</v>
      </c>
      <c r="D2042" s="10" t="s">
        <v>5270</v>
      </c>
    </row>
    <row r="2043" spans="1:4" s="9" customFormat="1" x14ac:dyDescent="0.2">
      <c r="A2043" s="2" t="s">
        <v>3434</v>
      </c>
      <c r="B2043" s="1" t="s">
        <v>3435</v>
      </c>
      <c r="C2043" s="1" t="s">
        <v>39</v>
      </c>
      <c r="D2043" s="10" t="s">
        <v>5270</v>
      </c>
    </row>
    <row r="2044" spans="1:4" s="9" customFormat="1" x14ac:dyDescent="0.2">
      <c r="A2044" s="2" t="s">
        <v>3436</v>
      </c>
      <c r="B2044" s="1" t="s">
        <v>3437</v>
      </c>
      <c r="C2044" s="1" t="s">
        <v>86</v>
      </c>
      <c r="D2044" s="3">
        <v>50</v>
      </c>
    </row>
    <row r="2045" spans="1:4" s="9" customFormat="1" x14ac:dyDescent="0.2">
      <c r="A2045" s="2" t="s">
        <v>3438</v>
      </c>
      <c r="B2045" s="1" t="s">
        <v>3439</v>
      </c>
      <c r="C2045" s="1" t="s">
        <v>86</v>
      </c>
      <c r="D2045" s="10" t="s">
        <v>5270</v>
      </c>
    </row>
    <row r="2046" spans="1:4" s="9" customFormat="1" x14ac:dyDescent="0.2">
      <c r="A2046" s="2" t="s">
        <v>3440</v>
      </c>
      <c r="B2046" s="1" t="s">
        <v>3439</v>
      </c>
      <c r="C2046" s="1" t="s">
        <v>30</v>
      </c>
      <c r="D2046" s="10" t="s">
        <v>5270</v>
      </c>
    </row>
    <row r="2047" spans="1:4" s="9" customFormat="1" x14ac:dyDescent="0.2">
      <c r="A2047" s="2" t="s">
        <v>3441</v>
      </c>
      <c r="B2047" s="1" t="s">
        <v>3442</v>
      </c>
      <c r="C2047" s="1" t="s">
        <v>33</v>
      </c>
      <c r="D2047" s="3">
        <v>50</v>
      </c>
    </row>
    <row r="2048" spans="1:4" s="9" customFormat="1" x14ac:dyDescent="0.2">
      <c r="A2048" s="2" t="s">
        <v>3443</v>
      </c>
      <c r="B2048" s="1" t="s">
        <v>3442</v>
      </c>
      <c r="C2048" s="1" t="s">
        <v>66</v>
      </c>
      <c r="D2048" s="3">
        <v>50</v>
      </c>
    </row>
    <row r="2049" spans="1:4" s="9" customFormat="1" x14ac:dyDescent="0.2">
      <c r="A2049" s="2" t="s">
        <v>3444</v>
      </c>
      <c r="B2049" s="1" t="s">
        <v>3442</v>
      </c>
      <c r="C2049" s="1" t="s">
        <v>66</v>
      </c>
      <c r="D2049" s="3">
        <v>50</v>
      </c>
    </row>
    <row r="2050" spans="1:4" s="9" customFormat="1" x14ac:dyDescent="0.2">
      <c r="A2050" s="2" t="s">
        <v>3445</v>
      </c>
      <c r="B2050" s="1" t="s">
        <v>3446</v>
      </c>
      <c r="C2050" s="1" t="s">
        <v>66</v>
      </c>
      <c r="D2050" s="10" t="s">
        <v>5270</v>
      </c>
    </row>
    <row r="2051" spans="1:4" s="9" customFormat="1" x14ac:dyDescent="0.2">
      <c r="A2051" s="2" t="s">
        <v>3447</v>
      </c>
      <c r="B2051" s="1" t="s">
        <v>3448</v>
      </c>
      <c r="C2051" s="1" t="s">
        <v>1969</v>
      </c>
      <c r="D2051" s="3">
        <v>25</v>
      </c>
    </row>
    <row r="2052" spans="1:4" s="9" customFormat="1" x14ac:dyDescent="0.2">
      <c r="A2052" s="2" t="s">
        <v>3452</v>
      </c>
      <c r="B2052" s="1" t="s">
        <v>3450</v>
      </c>
      <c r="C2052" s="1" t="s">
        <v>153</v>
      </c>
      <c r="D2052" s="3">
        <v>25</v>
      </c>
    </row>
    <row r="2053" spans="1:4" s="9" customFormat="1" x14ac:dyDescent="0.2">
      <c r="A2053" s="2" t="s">
        <v>3451</v>
      </c>
      <c r="B2053" s="1" t="s">
        <v>3450</v>
      </c>
      <c r="C2053" s="1" t="s">
        <v>153</v>
      </c>
      <c r="D2053" s="3">
        <v>25</v>
      </c>
    </row>
    <row r="2054" spans="1:4" s="9" customFormat="1" x14ac:dyDescent="0.2">
      <c r="A2054" s="2" t="s">
        <v>3449</v>
      </c>
      <c r="B2054" s="1" t="s">
        <v>3450</v>
      </c>
      <c r="C2054" s="1" t="s">
        <v>66</v>
      </c>
      <c r="D2054" s="3">
        <v>25</v>
      </c>
    </row>
    <row r="2055" spans="1:4" s="9" customFormat="1" x14ac:dyDescent="0.2">
      <c r="A2055" s="2" t="s">
        <v>3453</v>
      </c>
      <c r="B2055" s="1" t="s">
        <v>3454</v>
      </c>
      <c r="C2055" s="1" t="s">
        <v>33</v>
      </c>
      <c r="D2055" s="10" t="s">
        <v>5270</v>
      </c>
    </row>
    <row r="2056" spans="1:4" s="9" customFormat="1" x14ac:dyDescent="0.2">
      <c r="A2056" s="2" t="s">
        <v>3455</v>
      </c>
      <c r="B2056" s="1" t="s">
        <v>3456</v>
      </c>
      <c r="C2056" s="1" t="s">
        <v>153</v>
      </c>
      <c r="D2056" s="10" t="s">
        <v>5270</v>
      </c>
    </row>
    <row r="2057" spans="1:4" s="9" customFormat="1" x14ac:dyDescent="0.2">
      <c r="A2057" s="2" t="s">
        <v>3457</v>
      </c>
      <c r="B2057" s="1" t="s">
        <v>3458</v>
      </c>
      <c r="C2057" s="1" t="s">
        <v>86</v>
      </c>
      <c r="D2057" s="3">
        <v>50</v>
      </c>
    </row>
    <row r="2058" spans="1:4" s="9" customFormat="1" x14ac:dyDescent="0.2">
      <c r="A2058" s="2" t="s">
        <v>3459</v>
      </c>
      <c r="B2058" s="1" t="s">
        <v>3460</v>
      </c>
      <c r="C2058" s="1" t="s">
        <v>33</v>
      </c>
      <c r="D2058" s="3">
        <v>40</v>
      </c>
    </row>
    <row r="2059" spans="1:4" s="9" customFormat="1" x14ac:dyDescent="0.2">
      <c r="A2059" s="2" t="s">
        <v>3461</v>
      </c>
      <c r="B2059" s="1" t="s">
        <v>3462</v>
      </c>
      <c r="C2059" s="1" t="s">
        <v>3215</v>
      </c>
      <c r="D2059" s="3">
        <v>25</v>
      </c>
    </row>
    <row r="2060" spans="1:4" s="9" customFormat="1" x14ac:dyDescent="0.2">
      <c r="A2060" s="2" t="s">
        <v>3463</v>
      </c>
      <c r="B2060" s="1" t="s">
        <v>3464</v>
      </c>
      <c r="C2060" s="1" t="s">
        <v>66</v>
      </c>
      <c r="D2060" s="10" t="s">
        <v>5270</v>
      </c>
    </row>
    <row r="2061" spans="1:4" s="9" customFormat="1" x14ac:dyDescent="0.2">
      <c r="A2061" s="2" t="s">
        <v>3465</v>
      </c>
      <c r="B2061" s="1" t="s">
        <v>3466</v>
      </c>
      <c r="C2061" s="1" t="s">
        <v>33</v>
      </c>
      <c r="D2061" s="10" t="s">
        <v>5270</v>
      </c>
    </row>
    <row r="2062" spans="1:4" s="9" customFormat="1" x14ac:dyDescent="0.2">
      <c r="A2062" s="2" t="s">
        <v>3467</v>
      </c>
      <c r="B2062" s="1" t="s">
        <v>3468</v>
      </c>
      <c r="C2062" s="1" t="s">
        <v>33</v>
      </c>
      <c r="D2062" s="3">
        <v>45</v>
      </c>
    </row>
    <row r="2063" spans="1:4" s="9" customFormat="1" x14ac:dyDescent="0.2">
      <c r="A2063" s="2" t="s">
        <v>3471</v>
      </c>
      <c r="B2063" s="1" t="s">
        <v>3470</v>
      </c>
      <c r="C2063" s="1" t="s">
        <v>153</v>
      </c>
      <c r="D2063" s="3">
        <v>25</v>
      </c>
    </row>
    <row r="2064" spans="1:4" s="9" customFormat="1" x14ac:dyDescent="0.2">
      <c r="A2064" s="2" t="s">
        <v>3469</v>
      </c>
      <c r="B2064" s="1" t="s">
        <v>3470</v>
      </c>
      <c r="C2064" s="1" t="s">
        <v>33</v>
      </c>
      <c r="D2064" s="3">
        <v>25</v>
      </c>
    </row>
    <row r="2065" spans="1:4" s="9" customFormat="1" x14ac:dyDescent="0.2">
      <c r="A2065" s="2" t="s">
        <v>3472</v>
      </c>
      <c r="B2065" s="1" t="s">
        <v>3473</v>
      </c>
      <c r="C2065" s="1" t="s">
        <v>86</v>
      </c>
      <c r="D2065" s="3">
        <v>50</v>
      </c>
    </row>
    <row r="2066" spans="1:4" s="9" customFormat="1" x14ac:dyDescent="0.2">
      <c r="A2066" s="2" t="s">
        <v>3474</v>
      </c>
      <c r="B2066" s="1" t="s">
        <v>3475</v>
      </c>
      <c r="C2066" s="1" t="s">
        <v>33</v>
      </c>
      <c r="D2066" s="3">
        <v>45</v>
      </c>
    </row>
    <row r="2067" spans="1:4" s="9" customFormat="1" x14ac:dyDescent="0.2">
      <c r="A2067" s="2" t="s">
        <v>3476</v>
      </c>
      <c r="B2067" s="1" t="s">
        <v>3477</v>
      </c>
      <c r="C2067" s="1" t="s">
        <v>33</v>
      </c>
      <c r="D2067" s="10" t="s">
        <v>5270</v>
      </c>
    </row>
    <row r="2068" spans="1:4" s="9" customFormat="1" x14ac:dyDescent="0.2">
      <c r="A2068" s="2" t="s">
        <v>3478</v>
      </c>
      <c r="B2068" s="1" t="s">
        <v>3479</v>
      </c>
      <c r="C2068" s="1" t="s">
        <v>3480</v>
      </c>
      <c r="D2068" s="3">
        <v>50</v>
      </c>
    </row>
    <row r="2069" spans="1:4" s="9" customFormat="1" x14ac:dyDescent="0.2">
      <c r="A2069" s="2" t="s">
        <v>3481</v>
      </c>
      <c r="B2069" s="1" t="s">
        <v>3482</v>
      </c>
      <c r="C2069" s="1" t="s">
        <v>33</v>
      </c>
      <c r="D2069" s="3">
        <v>25</v>
      </c>
    </row>
    <row r="2070" spans="1:4" s="9" customFormat="1" x14ac:dyDescent="0.2">
      <c r="A2070" s="2" t="s">
        <v>3483</v>
      </c>
      <c r="B2070" s="1" t="s">
        <v>3484</v>
      </c>
      <c r="C2070" s="1" t="s">
        <v>33</v>
      </c>
      <c r="D2070" s="3">
        <v>1800</v>
      </c>
    </row>
    <row r="2071" spans="1:4" s="9" customFormat="1" x14ac:dyDescent="0.2">
      <c r="A2071" s="2" t="s">
        <v>3485</v>
      </c>
      <c r="B2071" s="1" t="s">
        <v>3486</v>
      </c>
      <c r="C2071" s="1" t="s">
        <v>39</v>
      </c>
      <c r="D2071" s="3">
        <v>50</v>
      </c>
    </row>
    <row r="2072" spans="1:4" s="9" customFormat="1" x14ac:dyDescent="0.2">
      <c r="A2072" s="2" t="s">
        <v>3487</v>
      </c>
      <c r="B2072" s="1" t="s">
        <v>3488</v>
      </c>
      <c r="C2072" s="1" t="s">
        <v>33</v>
      </c>
      <c r="D2072" s="10" t="s">
        <v>5270</v>
      </c>
    </row>
    <row r="2073" spans="1:4" s="9" customFormat="1" x14ac:dyDescent="0.2">
      <c r="A2073" s="2" t="s">
        <v>3489</v>
      </c>
      <c r="B2073" s="1" t="s">
        <v>3490</v>
      </c>
      <c r="C2073" s="1" t="s">
        <v>33</v>
      </c>
      <c r="D2073" s="10" t="s">
        <v>5270</v>
      </c>
    </row>
    <row r="2074" spans="1:4" s="9" customFormat="1" x14ac:dyDescent="0.2">
      <c r="A2074" s="2" t="s">
        <v>3491</v>
      </c>
      <c r="B2074" s="1" t="s">
        <v>3492</v>
      </c>
      <c r="C2074" s="1" t="s">
        <v>33</v>
      </c>
      <c r="D2074" s="10" t="s">
        <v>5270</v>
      </c>
    </row>
    <row r="2075" spans="1:4" s="9" customFormat="1" x14ac:dyDescent="0.2">
      <c r="A2075" s="2" t="s">
        <v>3493</v>
      </c>
      <c r="B2075" s="1" t="s">
        <v>3494</v>
      </c>
      <c r="C2075" s="1" t="s">
        <v>153</v>
      </c>
      <c r="D2075" s="3">
        <v>50</v>
      </c>
    </row>
    <row r="2076" spans="1:4" s="9" customFormat="1" x14ac:dyDescent="0.2">
      <c r="A2076" s="2" t="s">
        <v>3495</v>
      </c>
      <c r="B2076" s="1" t="s">
        <v>3496</v>
      </c>
      <c r="C2076" s="1" t="s">
        <v>39</v>
      </c>
      <c r="D2076" s="10" t="s">
        <v>5270</v>
      </c>
    </row>
    <row r="2077" spans="1:4" s="9" customFormat="1" x14ac:dyDescent="0.2">
      <c r="A2077" s="2" t="s">
        <v>3497</v>
      </c>
      <c r="B2077" s="1" t="s">
        <v>3498</v>
      </c>
      <c r="C2077" s="1" t="s">
        <v>153</v>
      </c>
      <c r="D2077" s="3">
        <v>50</v>
      </c>
    </row>
    <row r="2078" spans="1:4" s="9" customFormat="1" x14ac:dyDescent="0.2">
      <c r="A2078" s="2" t="s">
        <v>3499</v>
      </c>
      <c r="B2078" s="1" t="s">
        <v>3500</v>
      </c>
      <c r="C2078" s="1" t="s">
        <v>33</v>
      </c>
      <c r="D2078" s="10" t="s">
        <v>5270</v>
      </c>
    </row>
    <row r="2079" spans="1:4" s="9" customFormat="1" x14ac:dyDescent="0.2">
      <c r="A2079" s="2" t="s">
        <v>3501</v>
      </c>
      <c r="B2079" s="1" t="s">
        <v>3502</v>
      </c>
      <c r="C2079" s="1" t="s">
        <v>33</v>
      </c>
      <c r="D2079" s="3">
        <v>40</v>
      </c>
    </row>
    <row r="2080" spans="1:4" s="9" customFormat="1" x14ac:dyDescent="0.2">
      <c r="A2080" s="2" t="s">
        <v>3503</v>
      </c>
      <c r="B2080" s="1" t="s">
        <v>3504</v>
      </c>
      <c r="C2080" s="1" t="s">
        <v>86</v>
      </c>
      <c r="D2080" s="3">
        <v>2000</v>
      </c>
    </row>
    <row r="2081" spans="1:4" s="9" customFormat="1" x14ac:dyDescent="0.2">
      <c r="A2081" s="2" t="s">
        <v>3505</v>
      </c>
      <c r="B2081" s="1" t="s">
        <v>3506</v>
      </c>
      <c r="C2081" s="1" t="s">
        <v>33</v>
      </c>
      <c r="D2081" s="10" t="s">
        <v>5270</v>
      </c>
    </row>
    <row r="2082" spans="1:4" s="9" customFormat="1" x14ac:dyDescent="0.2">
      <c r="A2082" s="2" t="s">
        <v>3507</v>
      </c>
      <c r="B2082" s="1" t="s">
        <v>3508</v>
      </c>
      <c r="C2082" s="1" t="s">
        <v>153</v>
      </c>
      <c r="D2082" s="10" t="s">
        <v>5270</v>
      </c>
    </row>
    <row r="2083" spans="1:4" s="9" customFormat="1" x14ac:dyDescent="0.2">
      <c r="A2083" s="2" t="s">
        <v>3509</v>
      </c>
      <c r="B2083" s="1" t="s">
        <v>3510</v>
      </c>
      <c r="C2083" s="1" t="s">
        <v>325</v>
      </c>
      <c r="D2083" s="10" t="s">
        <v>5270</v>
      </c>
    </row>
    <row r="2084" spans="1:4" s="9" customFormat="1" x14ac:dyDescent="0.2">
      <c r="A2084" s="2" t="s">
        <v>3513</v>
      </c>
      <c r="B2084" s="1" t="s">
        <v>3512</v>
      </c>
      <c r="C2084" s="1" t="s">
        <v>33</v>
      </c>
      <c r="D2084" s="3">
        <v>50</v>
      </c>
    </row>
    <row r="2085" spans="1:4" s="9" customFormat="1" x14ac:dyDescent="0.2">
      <c r="A2085" s="2" t="s">
        <v>3511</v>
      </c>
      <c r="B2085" s="1" t="s">
        <v>3512</v>
      </c>
      <c r="C2085" s="1" t="s">
        <v>33</v>
      </c>
      <c r="D2085" s="3">
        <v>40</v>
      </c>
    </row>
    <row r="2086" spans="1:4" s="9" customFormat="1" x14ac:dyDescent="0.2">
      <c r="A2086" s="2" t="s">
        <v>3514</v>
      </c>
      <c r="B2086" s="1" t="s">
        <v>3515</v>
      </c>
      <c r="C2086" s="1" t="s">
        <v>490</v>
      </c>
      <c r="D2086" s="10" t="s">
        <v>5270</v>
      </c>
    </row>
    <row r="2087" spans="1:4" s="9" customFormat="1" x14ac:dyDescent="0.2">
      <c r="A2087" s="2" t="s">
        <v>3516</v>
      </c>
      <c r="B2087" s="1" t="s">
        <v>3517</v>
      </c>
      <c r="C2087" s="1" t="s">
        <v>39</v>
      </c>
      <c r="D2087" s="10" t="s">
        <v>5270</v>
      </c>
    </row>
    <row r="2088" spans="1:4" s="9" customFormat="1" x14ac:dyDescent="0.2">
      <c r="A2088" s="2" t="s">
        <v>3518</v>
      </c>
      <c r="B2088" s="1" t="s">
        <v>3519</v>
      </c>
      <c r="C2088" s="1" t="s">
        <v>33</v>
      </c>
      <c r="D2088" s="3">
        <v>25</v>
      </c>
    </row>
    <row r="2089" spans="1:4" s="9" customFormat="1" x14ac:dyDescent="0.2">
      <c r="A2089" s="2" t="s">
        <v>3520</v>
      </c>
      <c r="B2089" s="1" t="s">
        <v>3521</v>
      </c>
      <c r="C2089" s="1" t="s">
        <v>33</v>
      </c>
      <c r="D2089" s="10" t="s">
        <v>5270</v>
      </c>
    </row>
    <row r="2090" spans="1:4" s="9" customFormat="1" x14ac:dyDescent="0.2">
      <c r="A2090" s="2" t="s">
        <v>3522</v>
      </c>
      <c r="B2090" s="1" t="s">
        <v>3523</v>
      </c>
      <c r="C2090" s="1" t="s">
        <v>153</v>
      </c>
      <c r="D2090" s="3">
        <v>50</v>
      </c>
    </row>
    <row r="2091" spans="1:4" s="9" customFormat="1" x14ac:dyDescent="0.2">
      <c r="A2091" s="2" t="s">
        <v>3524</v>
      </c>
      <c r="B2091" s="1" t="s">
        <v>3525</v>
      </c>
      <c r="C2091" s="1" t="s">
        <v>33</v>
      </c>
      <c r="D2091" s="10" t="s">
        <v>5270</v>
      </c>
    </row>
    <row r="2092" spans="1:4" s="9" customFormat="1" x14ac:dyDescent="0.2">
      <c r="A2092" s="2" t="s">
        <v>3526</v>
      </c>
      <c r="B2092" s="1" t="s">
        <v>3527</v>
      </c>
      <c r="C2092" s="1" t="s">
        <v>66</v>
      </c>
      <c r="D2092" s="3">
        <v>50</v>
      </c>
    </row>
    <row r="2093" spans="1:4" s="9" customFormat="1" x14ac:dyDescent="0.2">
      <c r="A2093" s="2" t="s">
        <v>3528</v>
      </c>
      <c r="B2093" s="1" t="s">
        <v>3529</v>
      </c>
      <c r="C2093" s="1" t="s">
        <v>66</v>
      </c>
      <c r="D2093" s="3">
        <v>50</v>
      </c>
    </row>
    <row r="2094" spans="1:4" s="9" customFormat="1" x14ac:dyDescent="0.2">
      <c r="A2094" s="2" t="s">
        <v>3530</v>
      </c>
      <c r="B2094" s="1" t="s">
        <v>3531</v>
      </c>
      <c r="C2094" s="1" t="s">
        <v>33</v>
      </c>
      <c r="D2094" s="10" t="s">
        <v>5270</v>
      </c>
    </row>
    <row r="2095" spans="1:4" s="9" customFormat="1" x14ac:dyDescent="0.2">
      <c r="A2095" s="2" t="s">
        <v>3532</v>
      </c>
      <c r="B2095" s="1" t="s">
        <v>3533</v>
      </c>
      <c r="C2095" s="1" t="s">
        <v>33</v>
      </c>
      <c r="D2095" s="10" t="s">
        <v>5270</v>
      </c>
    </row>
    <row r="2096" spans="1:4" s="9" customFormat="1" x14ac:dyDescent="0.2">
      <c r="A2096" s="2" t="s">
        <v>3534</v>
      </c>
      <c r="B2096" s="1" t="s">
        <v>3535</v>
      </c>
      <c r="C2096" s="1" t="s">
        <v>33</v>
      </c>
      <c r="D2096" s="10" t="s">
        <v>5270</v>
      </c>
    </row>
    <row r="2097" spans="1:4" s="9" customFormat="1" x14ac:dyDescent="0.2">
      <c r="A2097" s="2" t="s">
        <v>3536</v>
      </c>
      <c r="B2097" s="1" t="s">
        <v>3537</v>
      </c>
      <c r="C2097" s="1" t="s">
        <v>33</v>
      </c>
      <c r="D2097" s="10" t="s">
        <v>5270</v>
      </c>
    </row>
    <row r="2098" spans="1:4" s="9" customFormat="1" x14ac:dyDescent="0.2">
      <c r="A2098" s="2" t="s">
        <v>3538</v>
      </c>
      <c r="B2098" s="1" t="s">
        <v>3539</v>
      </c>
      <c r="C2098" s="1" t="s">
        <v>33</v>
      </c>
      <c r="D2098" s="3">
        <v>40</v>
      </c>
    </row>
    <row r="2099" spans="1:4" s="9" customFormat="1" x14ac:dyDescent="0.2">
      <c r="A2099" s="2" t="s">
        <v>3540</v>
      </c>
      <c r="B2099" s="1" t="s">
        <v>3541</v>
      </c>
      <c r="C2099" s="1" t="s">
        <v>33</v>
      </c>
      <c r="D2099" s="3">
        <v>25</v>
      </c>
    </row>
    <row r="2100" spans="1:4" s="9" customFormat="1" x14ac:dyDescent="0.2">
      <c r="A2100" s="2" t="s">
        <v>3542</v>
      </c>
      <c r="B2100" s="1" t="s">
        <v>3543</v>
      </c>
      <c r="C2100" s="1" t="s">
        <v>33</v>
      </c>
      <c r="D2100" s="10" t="s">
        <v>5270</v>
      </c>
    </row>
    <row r="2101" spans="1:4" s="9" customFormat="1" x14ac:dyDescent="0.2">
      <c r="A2101" s="2" t="s">
        <v>3544</v>
      </c>
      <c r="B2101" s="1" t="s">
        <v>3545</v>
      </c>
      <c r="C2101" s="1" t="s">
        <v>33</v>
      </c>
      <c r="D2101" s="3">
        <v>40</v>
      </c>
    </row>
    <row r="2102" spans="1:4" s="9" customFormat="1" x14ac:dyDescent="0.2">
      <c r="A2102" s="2" t="s">
        <v>3546</v>
      </c>
      <c r="B2102" s="1" t="s">
        <v>3547</v>
      </c>
      <c r="C2102" s="1" t="s">
        <v>33</v>
      </c>
      <c r="D2102" s="10" t="s">
        <v>5270</v>
      </c>
    </row>
    <row r="2103" spans="1:4" s="9" customFormat="1" x14ac:dyDescent="0.2">
      <c r="A2103" s="2" t="s">
        <v>3548</v>
      </c>
      <c r="B2103" s="1" t="s">
        <v>3549</v>
      </c>
      <c r="C2103" s="1" t="s">
        <v>33</v>
      </c>
      <c r="D2103" s="10" t="s">
        <v>5270</v>
      </c>
    </row>
    <row r="2104" spans="1:4" s="9" customFormat="1" x14ac:dyDescent="0.2">
      <c r="A2104" s="2" t="s">
        <v>3550</v>
      </c>
      <c r="B2104" s="1" t="s">
        <v>3551</v>
      </c>
      <c r="C2104" s="1" t="s">
        <v>33</v>
      </c>
      <c r="D2104" s="10" t="s">
        <v>5270</v>
      </c>
    </row>
    <row r="2105" spans="1:4" s="9" customFormat="1" x14ac:dyDescent="0.2">
      <c r="A2105" s="2" t="s">
        <v>3552</v>
      </c>
      <c r="B2105" s="1" t="s">
        <v>3553</v>
      </c>
      <c r="C2105" s="1" t="s">
        <v>39</v>
      </c>
      <c r="D2105" s="3">
        <v>50</v>
      </c>
    </row>
    <row r="2106" spans="1:4" s="9" customFormat="1" x14ac:dyDescent="0.2">
      <c r="A2106" s="2" t="s">
        <v>3554</v>
      </c>
      <c r="B2106" s="1" t="s">
        <v>3555</v>
      </c>
      <c r="C2106" s="1" t="s">
        <v>3556</v>
      </c>
      <c r="D2106" s="3">
        <v>50</v>
      </c>
    </row>
    <row r="2107" spans="1:4" s="9" customFormat="1" x14ac:dyDescent="0.2">
      <c r="A2107" s="2" t="s">
        <v>3557</v>
      </c>
      <c r="B2107" s="1" t="s">
        <v>3558</v>
      </c>
      <c r="C2107" s="1" t="s">
        <v>3556</v>
      </c>
      <c r="D2107" s="10" t="s">
        <v>5270</v>
      </c>
    </row>
    <row r="2108" spans="1:4" s="9" customFormat="1" x14ac:dyDescent="0.2">
      <c r="A2108" s="2" t="s">
        <v>3559</v>
      </c>
      <c r="B2108" s="1" t="s">
        <v>3560</v>
      </c>
      <c r="C2108" s="1" t="s">
        <v>3556</v>
      </c>
      <c r="D2108" s="3">
        <v>50</v>
      </c>
    </row>
    <row r="2109" spans="1:4" s="9" customFormat="1" x14ac:dyDescent="0.2">
      <c r="A2109" s="2" t="s">
        <v>3561</v>
      </c>
      <c r="B2109" s="1" t="s">
        <v>3562</v>
      </c>
      <c r="C2109" s="1" t="s">
        <v>3556</v>
      </c>
      <c r="D2109" s="3">
        <v>50</v>
      </c>
    </row>
    <row r="2110" spans="1:4" s="9" customFormat="1" x14ac:dyDescent="0.2">
      <c r="A2110" s="2" t="s">
        <v>3563</v>
      </c>
      <c r="B2110" s="1" t="s">
        <v>3564</v>
      </c>
      <c r="C2110" s="1" t="s">
        <v>3556</v>
      </c>
      <c r="D2110" s="3">
        <v>50</v>
      </c>
    </row>
    <row r="2111" spans="1:4" s="9" customFormat="1" x14ac:dyDescent="0.2">
      <c r="A2111" s="2" t="s">
        <v>3565</v>
      </c>
      <c r="B2111" s="1" t="s">
        <v>3566</v>
      </c>
      <c r="C2111" s="1" t="s">
        <v>3556</v>
      </c>
      <c r="D2111" s="10" t="s">
        <v>5270</v>
      </c>
    </row>
    <row r="2112" spans="1:4" s="9" customFormat="1" x14ac:dyDescent="0.2">
      <c r="A2112" s="2" t="s">
        <v>3567</v>
      </c>
      <c r="B2112" s="1" t="s">
        <v>3568</v>
      </c>
      <c r="C2112" s="1" t="s">
        <v>33</v>
      </c>
      <c r="D2112" s="10" t="s">
        <v>5270</v>
      </c>
    </row>
    <row r="2113" spans="1:4" s="9" customFormat="1" x14ac:dyDescent="0.2">
      <c r="A2113" s="2" t="s">
        <v>3569</v>
      </c>
      <c r="B2113" s="1" t="s">
        <v>3568</v>
      </c>
      <c r="C2113" s="1" t="s">
        <v>153</v>
      </c>
      <c r="D2113" s="10" t="s">
        <v>5270</v>
      </c>
    </row>
    <row r="2114" spans="1:4" s="9" customFormat="1" x14ac:dyDescent="0.2">
      <c r="A2114" s="2" t="s">
        <v>3570</v>
      </c>
      <c r="B2114" s="1" t="s">
        <v>3571</v>
      </c>
      <c r="C2114" s="1" t="s">
        <v>2232</v>
      </c>
      <c r="D2114" s="3">
        <v>13</v>
      </c>
    </row>
    <row r="2115" spans="1:4" s="9" customFormat="1" x14ac:dyDescent="0.2">
      <c r="A2115" s="2" t="s">
        <v>3572</v>
      </c>
      <c r="B2115" s="1" t="s">
        <v>3573</v>
      </c>
      <c r="C2115" s="1" t="s">
        <v>3574</v>
      </c>
      <c r="D2115" s="3">
        <v>30</v>
      </c>
    </row>
    <row r="2116" spans="1:4" s="9" customFormat="1" x14ac:dyDescent="0.2">
      <c r="A2116" s="2" t="s">
        <v>3575</v>
      </c>
      <c r="B2116" s="1" t="s">
        <v>3576</v>
      </c>
      <c r="C2116" s="1" t="s">
        <v>30</v>
      </c>
      <c r="D2116" s="10" t="s">
        <v>5270</v>
      </c>
    </row>
    <row r="2117" spans="1:4" s="9" customFormat="1" x14ac:dyDescent="0.2">
      <c r="A2117" s="2" t="s">
        <v>3577</v>
      </c>
      <c r="B2117" s="1" t="s">
        <v>3578</v>
      </c>
      <c r="C2117" s="1" t="s">
        <v>66</v>
      </c>
      <c r="D2117" s="10" t="s">
        <v>5270</v>
      </c>
    </row>
    <row r="2118" spans="1:4" s="9" customFormat="1" x14ac:dyDescent="0.2">
      <c r="A2118" s="2" t="s">
        <v>3579</v>
      </c>
      <c r="B2118" s="1" t="s">
        <v>3580</v>
      </c>
      <c r="C2118" s="1" t="s">
        <v>3581</v>
      </c>
      <c r="D2118" s="3">
        <v>50</v>
      </c>
    </row>
    <row r="2119" spans="1:4" s="9" customFormat="1" x14ac:dyDescent="0.2">
      <c r="A2119" s="2" t="s">
        <v>3582</v>
      </c>
      <c r="B2119" s="1" t="s">
        <v>3583</v>
      </c>
      <c r="C2119" s="1" t="s">
        <v>16</v>
      </c>
      <c r="D2119" s="10" t="s">
        <v>5270</v>
      </c>
    </row>
    <row r="2120" spans="1:4" s="9" customFormat="1" x14ac:dyDescent="0.2">
      <c r="A2120" s="2" t="s">
        <v>3584</v>
      </c>
      <c r="B2120" s="1" t="s">
        <v>3585</v>
      </c>
      <c r="C2120" s="1" t="s">
        <v>153</v>
      </c>
      <c r="D2120" s="10" t="s">
        <v>5270</v>
      </c>
    </row>
    <row r="2121" spans="1:4" s="9" customFormat="1" x14ac:dyDescent="0.2">
      <c r="A2121" s="2" t="s">
        <v>3586</v>
      </c>
      <c r="B2121" s="1" t="s">
        <v>3587</v>
      </c>
      <c r="C2121" s="1" t="s">
        <v>3588</v>
      </c>
      <c r="D2121" s="10" t="s">
        <v>5270</v>
      </c>
    </row>
    <row r="2122" spans="1:4" s="9" customFormat="1" x14ac:dyDescent="0.2">
      <c r="A2122" s="2" t="s">
        <v>3589</v>
      </c>
      <c r="B2122" s="1" t="s">
        <v>3590</v>
      </c>
      <c r="C2122" s="1" t="s">
        <v>3588</v>
      </c>
      <c r="D2122" s="10" t="s">
        <v>5270</v>
      </c>
    </row>
    <row r="2123" spans="1:4" s="9" customFormat="1" x14ac:dyDescent="0.2">
      <c r="A2123" s="2" t="s">
        <v>3591</v>
      </c>
      <c r="B2123" s="1" t="s">
        <v>3592</v>
      </c>
      <c r="C2123" s="1" t="s">
        <v>39</v>
      </c>
      <c r="D2123" s="3">
        <v>50</v>
      </c>
    </row>
    <row r="2124" spans="1:4" s="9" customFormat="1" x14ac:dyDescent="0.2">
      <c r="A2124" s="2" t="s">
        <v>3593</v>
      </c>
      <c r="B2124" s="1" t="s">
        <v>3592</v>
      </c>
      <c r="C2124" s="1" t="s">
        <v>3588</v>
      </c>
      <c r="D2124" s="3">
        <v>50</v>
      </c>
    </row>
    <row r="2125" spans="1:4" s="9" customFormat="1" x14ac:dyDescent="0.2">
      <c r="A2125" s="2" t="s">
        <v>3594</v>
      </c>
      <c r="B2125" s="1" t="s">
        <v>3595</v>
      </c>
      <c r="C2125" s="1" t="s">
        <v>3588</v>
      </c>
      <c r="D2125" s="10" t="s">
        <v>5270</v>
      </c>
    </row>
    <row r="2126" spans="1:4" s="9" customFormat="1" x14ac:dyDescent="0.2">
      <c r="A2126" s="2" t="s">
        <v>3596</v>
      </c>
      <c r="B2126" s="1" t="s">
        <v>3597</v>
      </c>
      <c r="C2126" s="1" t="s">
        <v>3588</v>
      </c>
      <c r="D2126" s="10" t="s">
        <v>5270</v>
      </c>
    </row>
    <row r="2127" spans="1:4" s="9" customFormat="1" x14ac:dyDescent="0.2">
      <c r="A2127" s="2" t="s">
        <v>3598</v>
      </c>
      <c r="B2127" s="1" t="s">
        <v>3599</v>
      </c>
      <c r="C2127" s="1" t="s">
        <v>66</v>
      </c>
      <c r="D2127" s="10" t="s">
        <v>5270</v>
      </c>
    </row>
    <row r="2128" spans="1:4" s="9" customFormat="1" x14ac:dyDescent="0.2">
      <c r="A2128" s="2" t="s">
        <v>3600</v>
      </c>
      <c r="B2128" s="1" t="s">
        <v>3601</v>
      </c>
      <c r="C2128" s="1" t="s">
        <v>3588</v>
      </c>
      <c r="D2128" s="10" t="s">
        <v>5270</v>
      </c>
    </row>
    <row r="2129" spans="1:4" s="9" customFormat="1" x14ac:dyDescent="0.2">
      <c r="A2129" s="2" t="s">
        <v>3602</v>
      </c>
      <c r="B2129" s="1" t="s">
        <v>3603</v>
      </c>
      <c r="C2129" s="1" t="s">
        <v>39</v>
      </c>
      <c r="D2129" s="10" t="s">
        <v>5270</v>
      </c>
    </row>
    <row r="2130" spans="1:4" s="9" customFormat="1" x14ac:dyDescent="0.2">
      <c r="A2130" s="2" t="s">
        <v>3604</v>
      </c>
      <c r="B2130" s="1" t="s">
        <v>3605</v>
      </c>
      <c r="C2130" s="1" t="s">
        <v>3588</v>
      </c>
      <c r="D2130" s="10" t="s">
        <v>5270</v>
      </c>
    </row>
    <row r="2131" spans="1:4" s="9" customFormat="1" x14ac:dyDescent="0.2">
      <c r="A2131" s="2" t="s">
        <v>3606</v>
      </c>
      <c r="B2131" s="1" t="s">
        <v>3607</v>
      </c>
      <c r="C2131" s="1" t="s">
        <v>2670</v>
      </c>
      <c r="D2131" s="10" t="s">
        <v>5270</v>
      </c>
    </row>
    <row r="2132" spans="1:4" s="9" customFormat="1" x14ac:dyDescent="0.2">
      <c r="A2132" s="2" t="s">
        <v>3608</v>
      </c>
      <c r="B2132" s="1" t="s">
        <v>3609</v>
      </c>
      <c r="C2132" s="1" t="s">
        <v>2670</v>
      </c>
      <c r="D2132" s="10" t="s">
        <v>5270</v>
      </c>
    </row>
    <row r="2133" spans="1:4" s="9" customFormat="1" x14ac:dyDescent="0.2">
      <c r="A2133" s="2" t="s">
        <v>3610</v>
      </c>
      <c r="B2133" s="1" t="s">
        <v>3611</v>
      </c>
      <c r="C2133" s="1" t="s">
        <v>39</v>
      </c>
      <c r="D2133" s="10" t="s">
        <v>5270</v>
      </c>
    </row>
    <row r="2134" spans="1:4" s="9" customFormat="1" x14ac:dyDescent="0.2">
      <c r="A2134" s="2" t="s">
        <v>3612</v>
      </c>
      <c r="B2134" s="1" t="s">
        <v>3613</v>
      </c>
      <c r="C2134" s="1" t="s">
        <v>39</v>
      </c>
      <c r="D2134" s="10" t="s">
        <v>5270</v>
      </c>
    </row>
    <row r="2135" spans="1:4" s="9" customFormat="1" x14ac:dyDescent="0.2">
      <c r="A2135" s="2" t="s">
        <v>3614</v>
      </c>
      <c r="B2135" s="1" t="s">
        <v>3615</v>
      </c>
      <c r="C2135" s="1" t="s">
        <v>66</v>
      </c>
      <c r="D2135" s="3">
        <v>25</v>
      </c>
    </row>
    <row r="2136" spans="1:4" s="9" customFormat="1" x14ac:dyDescent="0.2">
      <c r="A2136" s="2" t="s">
        <v>3616</v>
      </c>
      <c r="B2136" s="1" t="s">
        <v>3617</v>
      </c>
      <c r="C2136" s="1" t="s">
        <v>100</v>
      </c>
      <c r="D2136" s="3">
        <v>25</v>
      </c>
    </row>
    <row r="2137" spans="1:4" s="9" customFormat="1" x14ac:dyDescent="0.2">
      <c r="A2137" s="2" t="s">
        <v>3618</v>
      </c>
      <c r="B2137" s="1" t="s">
        <v>3619</v>
      </c>
      <c r="C2137" s="1" t="s">
        <v>39</v>
      </c>
      <c r="D2137" s="3">
        <v>25</v>
      </c>
    </row>
    <row r="2138" spans="1:4" s="9" customFormat="1" x14ac:dyDescent="0.2">
      <c r="A2138" s="2" t="s">
        <v>3620</v>
      </c>
      <c r="B2138" s="1" t="s">
        <v>3621</v>
      </c>
      <c r="C2138" s="1" t="s">
        <v>39</v>
      </c>
      <c r="D2138" s="10" t="s">
        <v>5270</v>
      </c>
    </row>
    <row r="2139" spans="1:4" s="9" customFormat="1" x14ac:dyDescent="0.2">
      <c r="A2139" s="2" t="s">
        <v>3622</v>
      </c>
      <c r="B2139" s="1" t="s">
        <v>3623</v>
      </c>
      <c r="C2139" s="1" t="s">
        <v>100</v>
      </c>
      <c r="D2139" s="3">
        <v>4000</v>
      </c>
    </row>
    <row r="2140" spans="1:4" s="9" customFormat="1" x14ac:dyDescent="0.2">
      <c r="A2140" s="2" t="s">
        <v>3624</v>
      </c>
      <c r="B2140" s="1" t="s">
        <v>3625</v>
      </c>
      <c r="C2140" s="1" t="s">
        <v>30</v>
      </c>
      <c r="D2140" s="3">
        <v>10</v>
      </c>
    </row>
    <row r="2141" spans="1:4" s="9" customFormat="1" x14ac:dyDescent="0.2">
      <c r="A2141" s="2" t="s">
        <v>3626</v>
      </c>
      <c r="B2141" s="1" t="s">
        <v>3627</v>
      </c>
      <c r="C2141" s="1" t="s">
        <v>30</v>
      </c>
      <c r="D2141" s="3">
        <v>10</v>
      </c>
    </row>
    <row r="2142" spans="1:4" s="9" customFormat="1" x14ac:dyDescent="0.2">
      <c r="A2142" s="2" t="s">
        <v>3628</v>
      </c>
      <c r="B2142" s="1" t="s">
        <v>3629</v>
      </c>
      <c r="C2142" s="1" t="s">
        <v>66</v>
      </c>
      <c r="D2142" s="10" t="s">
        <v>5270</v>
      </c>
    </row>
    <row r="2143" spans="1:4" s="9" customFormat="1" x14ac:dyDescent="0.2">
      <c r="A2143" s="2" t="s">
        <v>3630</v>
      </c>
      <c r="B2143" s="1" t="s">
        <v>3631</v>
      </c>
      <c r="C2143" s="1" t="s">
        <v>66</v>
      </c>
      <c r="D2143" s="10" t="s">
        <v>5270</v>
      </c>
    </row>
    <row r="2144" spans="1:4" s="9" customFormat="1" x14ac:dyDescent="0.2">
      <c r="A2144" s="2" t="s">
        <v>3632</v>
      </c>
      <c r="B2144" s="1" t="s">
        <v>3633</v>
      </c>
      <c r="C2144" s="1" t="s">
        <v>66</v>
      </c>
      <c r="D2144" s="10" t="s">
        <v>5270</v>
      </c>
    </row>
    <row r="2145" spans="1:4" s="9" customFormat="1" x14ac:dyDescent="0.2">
      <c r="A2145" s="2" t="s">
        <v>3634</v>
      </c>
      <c r="B2145" s="1" t="s">
        <v>3635</v>
      </c>
      <c r="C2145" s="1" t="s">
        <v>66</v>
      </c>
      <c r="D2145" s="10" t="s">
        <v>5270</v>
      </c>
    </row>
    <row r="2146" spans="1:4" s="9" customFormat="1" x14ac:dyDescent="0.2">
      <c r="A2146" s="2" t="s">
        <v>3636</v>
      </c>
      <c r="B2146" s="1" t="s">
        <v>3637</v>
      </c>
      <c r="C2146" s="1" t="s">
        <v>66</v>
      </c>
      <c r="D2146" s="10" t="s">
        <v>5270</v>
      </c>
    </row>
    <row r="2147" spans="1:4" s="9" customFormat="1" x14ac:dyDescent="0.2">
      <c r="A2147" s="2" t="s">
        <v>3638</v>
      </c>
      <c r="B2147" s="1" t="s">
        <v>3639</v>
      </c>
      <c r="C2147" s="1" t="s">
        <v>66</v>
      </c>
      <c r="D2147" s="3">
        <v>9</v>
      </c>
    </row>
    <row r="2148" spans="1:4" s="9" customFormat="1" x14ac:dyDescent="0.2">
      <c r="A2148" s="2" t="s">
        <v>3640</v>
      </c>
      <c r="B2148" s="1" t="s">
        <v>3641</v>
      </c>
      <c r="C2148" s="1" t="s">
        <v>66</v>
      </c>
      <c r="D2148" s="10" t="s">
        <v>5270</v>
      </c>
    </row>
    <row r="2149" spans="1:4" s="9" customFormat="1" x14ac:dyDescent="0.2">
      <c r="A2149" s="2" t="s">
        <v>3642</v>
      </c>
      <c r="B2149" s="1" t="s">
        <v>3643</v>
      </c>
      <c r="C2149" s="1" t="s">
        <v>184</v>
      </c>
      <c r="D2149" s="3">
        <v>20</v>
      </c>
    </row>
    <row r="2150" spans="1:4" s="9" customFormat="1" x14ac:dyDescent="0.2">
      <c r="A2150" s="2" t="s">
        <v>3644</v>
      </c>
      <c r="B2150" s="1" t="s">
        <v>3645</v>
      </c>
      <c r="C2150" s="1" t="s">
        <v>184</v>
      </c>
      <c r="D2150" s="3">
        <v>20</v>
      </c>
    </row>
    <row r="2151" spans="1:4" s="9" customFormat="1" x14ac:dyDescent="0.2">
      <c r="A2151" s="2" t="s">
        <v>3646</v>
      </c>
      <c r="B2151" s="1" t="s">
        <v>3647</v>
      </c>
      <c r="C2151" s="1" t="s">
        <v>39</v>
      </c>
      <c r="D2151" s="10" t="s">
        <v>5270</v>
      </c>
    </row>
    <row r="2152" spans="1:4" s="9" customFormat="1" x14ac:dyDescent="0.2">
      <c r="A2152" s="2" t="s">
        <v>3648</v>
      </c>
      <c r="B2152" s="1" t="s">
        <v>3649</v>
      </c>
      <c r="C2152" s="1" t="s">
        <v>39</v>
      </c>
      <c r="D2152" s="10" t="s">
        <v>5270</v>
      </c>
    </row>
    <row r="2153" spans="1:4" s="9" customFormat="1" x14ac:dyDescent="0.2">
      <c r="A2153" s="2" t="s">
        <v>3650</v>
      </c>
      <c r="B2153" s="1" t="s">
        <v>3651</v>
      </c>
      <c r="C2153" s="1" t="s">
        <v>409</v>
      </c>
      <c r="D2153" s="10" t="s">
        <v>5270</v>
      </c>
    </row>
    <row r="2154" spans="1:4" s="9" customFormat="1" x14ac:dyDescent="0.2">
      <c r="A2154" s="2" t="s">
        <v>3652</v>
      </c>
      <c r="B2154" s="1" t="s">
        <v>3653</v>
      </c>
      <c r="C2154" s="1" t="s">
        <v>184</v>
      </c>
      <c r="D2154" s="10" t="s">
        <v>5270</v>
      </c>
    </row>
    <row r="2155" spans="1:4" s="9" customFormat="1" x14ac:dyDescent="0.2">
      <c r="A2155" s="2" t="s">
        <v>3654</v>
      </c>
      <c r="B2155" s="1" t="s">
        <v>3655</v>
      </c>
      <c r="C2155" s="1" t="s">
        <v>33</v>
      </c>
      <c r="D2155" s="10" t="s">
        <v>5270</v>
      </c>
    </row>
    <row r="2156" spans="1:4" s="9" customFormat="1" x14ac:dyDescent="0.2">
      <c r="A2156" s="2" t="s">
        <v>3656</v>
      </c>
      <c r="B2156" s="1" t="s">
        <v>3657</v>
      </c>
      <c r="C2156" s="1" t="s">
        <v>16</v>
      </c>
      <c r="D2156" s="10" t="s">
        <v>5270</v>
      </c>
    </row>
    <row r="2157" spans="1:4" s="9" customFormat="1" x14ac:dyDescent="0.2">
      <c r="A2157" s="2" t="s">
        <v>3658</v>
      </c>
      <c r="B2157" s="1" t="s">
        <v>3659</v>
      </c>
      <c r="C2157" s="1" t="s">
        <v>409</v>
      </c>
      <c r="D2157" s="3">
        <v>25</v>
      </c>
    </row>
    <row r="2158" spans="1:4" s="9" customFormat="1" x14ac:dyDescent="0.2">
      <c r="A2158" s="2" t="s">
        <v>3660</v>
      </c>
      <c r="B2158" s="1" t="s">
        <v>3661</v>
      </c>
      <c r="C2158" s="1" t="s">
        <v>184</v>
      </c>
      <c r="D2158" s="10" t="s">
        <v>5270</v>
      </c>
    </row>
    <row r="2159" spans="1:4" s="9" customFormat="1" x14ac:dyDescent="0.2">
      <c r="A2159" s="2" t="s">
        <v>3662</v>
      </c>
      <c r="B2159" s="1" t="s">
        <v>3663</v>
      </c>
      <c r="C2159" s="1" t="s">
        <v>184</v>
      </c>
      <c r="D2159" s="10" t="s">
        <v>5270</v>
      </c>
    </row>
    <row r="2160" spans="1:4" s="9" customFormat="1" x14ac:dyDescent="0.2">
      <c r="A2160" s="2" t="s">
        <v>3664</v>
      </c>
      <c r="B2160" s="1" t="s">
        <v>3665</v>
      </c>
      <c r="C2160" s="1" t="s">
        <v>3666</v>
      </c>
      <c r="D2160" s="10" t="s">
        <v>5270</v>
      </c>
    </row>
    <row r="2161" spans="1:4" s="9" customFormat="1" x14ac:dyDescent="0.2">
      <c r="A2161" s="2" t="s">
        <v>3667</v>
      </c>
      <c r="B2161" s="1" t="s">
        <v>3668</v>
      </c>
      <c r="C2161" s="1" t="s">
        <v>2269</v>
      </c>
      <c r="D2161" s="3">
        <v>26</v>
      </c>
    </row>
    <row r="2162" spans="1:4" s="9" customFormat="1" x14ac:dyDescent="0.2">
      <c r="A2162" s="2" t="s">
        <v>3669</v>
      </c>
      <c r="B2162" s="1" t="s">
        <v>3670</v>
      </c>
      <c r="C2162" s="1" t="s">
        <v>2269</v>
      </c>
      <c r="D2162" s="10" t="s">
        <v>5270</v>
      </c>
    </row>
    <row r="2163" spans="1:4" s="9" customFormat="1" x14ac:dyDescent="0.2">
      <c r="A2163" s="2" t="s">
        <v>3671</v>
      </c>
      <c r="B2163" s="1" t="s">
        <v>3672</v>
      </c>
      <c r="C2163" s="1" t="s">
        <v>2269</v>
      </c>
      <c r="D2163" s="3">
        <v>18</v>
      </c>
    </row>
    <row r="2164" spans="1:4" s="9" customFormat="1" x14ac:dyDescent="0.2">
      <c r="A2164" s="2" t="s">
        <v>3673</v>
      </c>
      <c r="B2164" s="1" t="s">
        <v>3674</v>
      </c>
      <c r="C2164" s="1" t="s">
        <v>2269</v>
      </c>
      <c r="D2164" s="10" t="s">
        <v>5270</v>
      </c>
    </row>
    <row r="2165" spans="1:4" s="9" customFormat="1" x14ac:dyDescent="0.2">
      <c r="A2165" s="2" t="s">
        <v>3675</v>
      </c>
      <c r="B2165" s="1" t="s">
        <v>3676</v>
      </c>
      <c r="C2165" s="1" t="s">
        <v>2269</v>
      </c>
      <c r="D2165" s="3">
        <v>15</v>
      </c>
    </row>
    <row r="2166" spans="1:4" s="9" customFormat="1" x14ac:dyDescent="0.2">
      <c r="A2166" s="2" t="s">
        <v>3677</v>
      </c>
      <c r="B2166" s="1" t="s">
        <v>3678</v>
      </c>
      <c r="C2166" s="1" t="s">
        <v>2269</v>
      </c>
      <c r="D2166" s="3">
        <v>20</v>
      </c>
    </row>
    <row r="2167" spans="1:4" s="9" customFormat="1" x14ac:dyDescent="0.2">
      <c r="A2167" s="2" t="s">
        <v>3679</v>
      </c>
      <c r="B2167" s="1" t="s">
        <v>3680</v>
      </c>
      <c r="C2167" s="1" t="s">
        <v>2269</v>
      </c>
      <c r="D2167" s="10" t="s">
        <v>5270</v>
      </c>
    </row>
    <row r="2168" spans="1:4" s="9" customFormat="1" x14ac:dyDescent="0.2">
      <c r="A2168" s="2" t="s">
        <v>3681</v>
      </c>
      <c r="B2168" s="1" t="s">
        <v>3682</v>
      </c>
      <c r="C2168" s="1" t="s">
        <v>39</v>
      </c>
      <c r="D2168" s="10" t="s">
        <v>5270</v>
      </c>
    </row>
    <row r="2169" spans="1:4" s="9" customFormat="1" x14ac:dyDescent="0.2">
      <c r="A2169" s="2" t="s">
        <v>3683</v>
      </c>
      <c r="B2169" s="1" t="s">
        <v>3684</v>
      </c>
      <c r="C2169" s="1" t="s">
        <v>2269</v>
      </c>
      <c r="D2169" s="3">
        <v>50</v>
      </c>
    </row>
    <row r="2170" spans="1:4" s="9" customFormat="1" x14ac:dyDescent="0.2">
      <c r="A2170" s="2" t="s">
        <v>3685</v>
      </c>
      <c r="B2170" s="1" t="s">
        <v>3686</v>
      </c>
      <c r="C2170" s="1" t="s">
        <v>39</v>
      </c>
      <c r="D2170" s="10" t="s">
        <v>5270</v>
      </c>
    </row>
    <row r="2171" spans="1:4" s="9" customFormat="1" x14ac:dyDescent="0.2">
      <c r="A2171" s="2" t="s">
        <v>3687</v>
      </c>
      <c r="B2171" s="1" t="s">
        <v>3688</v>
      </c>
      <c r="C2171" s="1" t="s">
        <v>2269</v>
      </c>
      <c r="D2171" s="3">
        <v>50</v>
      </c>
    </row>
    <row r="2172" spans="1:4" s="9" customFormat="1" x14ac:dyDescent="0.2">
      <c r="A2172" s="2" t="s">
        <v>3689</v>
      </c>
      <c r="B2172" s="1" t="s">
        <v>3690</v>
      </c>
      <c r="C2172" s="1" t="s">
        <v>2269</v>
      </c>
      <c r="D2172" s="10" t="s">
        <v>5270</v>
      </c>
    </row>
    <row r="2173" spans="1:4" s="9" customFormat="1" x14ac:dyDescent="0.2">
      <c r="A2173" s="2" t="s">
        <v>3691</v>
      </c>
      <c r="B2173" s="1" t="s">
        <v>3692</v>
      </c>
      <c r="C2173" s="1" t="s">
        <v>2269</v>
      </c>
      <c r="D2173" s="10" t="s">
        <v>5270</v>
      </c>
    </row>
    <row r="2174" spans="1:4" s="9" customFormat="1" x14ac:dyDescent="0.2">
      <c r="A2174" s="2" t="s">
        <v>3693</v>
      </c>
      <c r="B2174" s="1" t="s">
        <v>3694</v>
      </c>
      <c r="C2174" s="1" t="s">
        <v>2269</v>
      </c>
      <c r="D2174" s="10" t="s">
        <v>5270</v>
      </c>
    </row>
    <row r="2175" spans="1:4" s="9" customFormat="1" x14ac:dyDescent="0.2">
      <c r="A2175" s="2" t="s">
        <v>3695</v>
      </c>
      <c r="B2175" s="1" t="s">
        <v>3696</v>
      </c>
      <c r="C2175" s="1" t="s">
        <v>2269</v>
      </c>
      <c r="D2175" s="10" t="s">
        <v>5270</v>
      </c>
    </row>
    <row r="2176" spans="1:4" s="9" customFormat="1" x14ac:dyDescent="0.2">
      <c r="A2176" s="2" t="s">
        <v>3697</v>
      </c>
      <c r="B2176" s="1" t="s">
        <v>3698</v>
      </c>
      <c r="C2176" s="1" t="s">
        <v>2269</v>
      </c>
      <c r="D2176" s="10" t="s">
        <v>5270</v>
      </c>
    </row>
    <row r="2177" spans="1:4" s="9" customFormat="1" x14ac:dyDescent="0.2">
      <c r="A2177" s="2" t="s">
        <v>3699</v>
      </c>
      <c r="B2177" s="1" t="s">
        <v>3700</v>
      </c>
      <c r="C2177" s="1" t="s">
        <v>2269</v>
      </c>
      <c r="D2177" s="3">
        <v>50</v>
      </c>
    </row>
    <row r="2178" spans="1:4" s="9" customFormat="1" x14ac:dyDescent="0.2">
      <c r="A2178" s="2" t="s">
        <v>3701</v>
      </c>
      <c r="B2178" s="1" t="s">
        <v>3702</v>
      </c>
      <c r="C2178" s="1" t="s">
        <v>2269</v>
      </c>
      <c r="D2178" s="10" t="s">
        <v>5270</v>
      </c>
    </row>
    <row r="2179" spans="1:4" s="9" customFormat="1" x14ac:dyDescent="0.2">
      <c r="A2179" s="2" t="s">
        <v>3703</v>
      </c>
      <c r="B2179" s="1" t="s">
        <v>3704</v>
      </c>
      <c r="C2179" s="1" t="s">
        <v>2269</v>
      </c>
      <c r="D2179" s="3">
        <v>25</v>
      </c>
    </row>
    <row r="2180" spans="1:4" s="9" customFormat="1" x14ac:dyDescent="0.2">
      <c r="A2180" s="2" t="s">
        <v>3705</v>
      </c>
      <c r="B2180" s="1" t="s">
        <v>3706</v>
      </c>
      <c r="C2180" s="1" t="s">
        <v>2269</v>
      </c>
      <c r="D2180" s="3">
        <v>50</v>
      </c>
    </row>
    <row r="2181" spans="1:4" s="9" customFormat="1" x14ac:dyDescent="0.2">
      <c r="A2181" s="2" t="s">
        <v>3707</v>
      </c>
      <c r="B2181" s="1" t="s">
        <v>3708</v>
      </c>
      <c r="C2181" s="1" t="s">
        <v>2269</v>
      </c>
      <c r="D2181" s="10" t="s">
        <v>5270</v>
      </c>
    </row>
    <row r="2182" spans="1:4" s="9" customFormat="1" x14ac:dyDescent="0.2">
      <c r="A2182" s="2" t="s">
        <v>3709</v>
      </c>
      <c r="B2182" s="1" t="s">
        <v>3710</v>
      </c>
      <c r="C2182" s="1" t="s">
        <v>2269</v>
      </c>
      <c r="D2182" s="10" t="s">
        <v>5270</v>
      </c>
    </row>
    <row r="2183" spans="1:4" s="9" customFormat="1" x14ac:dyDescent="0.2">
      <c r="A2183" s="2" t="s">
        <v>3711</v>
      </c>
      <c r="B2183" s="1" t="s">
        <v>3712</v>
      </c>
      <c r="C2183" s="1" t="s">
        <v>2269</v>
      </c>
      <c r="D2183" s="3">
        <v>50</v>
      </c>
    </row>
    <row r="2184" spans="1:4" s="9" customFormat="1" x14ac:dyDescent="0.2">
      <c r="A2184" s="2" t="s">
        <v>3713</v>
      </c>
      <c r="B2184" s="1" t="s">
        <v>3714</v>
      </c>
      <c r="C2184" s="1" t="s">
        <v>2269</v>
      </c>
      <c r="D2184" s="10" t="s">
        <v>5270</v>
      </c>
    </row>
    <row r="2185" spans="1:4" s="9" customFormat="1" x14ac:dyDescent="0.2">
      <c r="A2185" s="2" t="s">
        <v>3715</v>
      </c>
      <c r="B2185" s="1" t="s">
        <v>3716</v>
      </c>
      <c r="C2185" s="1" t="s">
        <v>189</v>
      </c>
      <c r="D2185" s="10" t="s">
        <v>5270</v>
      </c>
    </row>
    <row r="2186" spans="1:4" s="9" customFormat="1" x14ac:dyDescent="0.2">
      <c r="A2186" s="2" t="s">
        <v>3717</v>
      </c>
      <c r="B2186" s="1" t="s">
        <v>3718</v>
      </c>
      <c r="C2186" s="1" t="s">
        <v>308</v>
      </c>
      <c r="D2186" s="3">
        <v>20</v>
      </c>
    </row>
    <row r="2187" spans="1:4" s="9" customFormat="1" x14ac:dyDescent="0.2">
      <c r="A2187" s="2" t="s">
        <v>3719</v>
      </c>
      <c r="B2187" s="1" t="s">
        <v>3720</v>
      </c>
      <c r="C2187" s="1" t="s">
        <v>39</v>
      </c>
      <c r="D2187" s="3">
        <v>22</v>
      </c>
    </row>
    <row r="2188" spans="1:4" s="9" customFormat="1" x14ac:dyDescent="0.2">
      <c r="A2188" s="2" t="s">
        <v>3721</v>
      </c>
      <c r="B2188" s="1" t="s">
        <v>3722</v>
      </c>
      <c r="C2188" s="1" t="s">
        <v>39</v>
      </c>
      <c r="D2188" s="3">
        <v>22</v>
      </c>
    </row>
    <row r="2189" spans="1:4" s="9" customFormat="1" x14ac:dyDescent="0.2">
      <c r="A2189" s="2" t="s">
        <v>3723</v>
      </c>
      <c r="B2189" s="1" t="s">
        <v>3724</v>
      </c>
      <c r="C2189" s="1" t="s">
        <v>189</v>
      </c>
      <c r="D2189" s="10" t="s">
        <v>5270</v>
      </c>
    </row>
    <row r="2190" spans="1:4" s="9" customFormat="1" x14ac:dyDescent="0.2">
      <c r="A2190" s="2" t="s">
        <v>3725</v>
      </c>
      <c r="B2190" s="1" t="s">
        <v>3726</v>
      </c>
      <c r="C2190" s="1" t="s">
        <v>86</v>
      </c>
      <c r="D2190" s="10" t="s">
        <v>5270</v>
      </c>
    </row>
    <row r="2191" spans="1:4" s="9" customFormat="1" x14ac:dyDescent="0.2">
      <c r="A2191" s="2" t="s">
        <v>3727</v>
      </c>
      <c r="B2191" s="1" t="s">
        <v>3728</v>
      </c>
      <c r="C2191" s="1" t="s">
        <v>86</v>
      </c>
      <c r="D2191" s="3">
        <v>11</v>
      </c>
    </row>
    <row r="2192" spans="1:4" s="9" customFormat="1" x14ac:dyDescent="0.2">
      <c r="A2192" s="2" t="s">
        <v>3729</v>
      </c>
      <c r="B2192" s="1" t="s">
        <v>3730</v>
      </c>
      <c r="C2192" s="1" t="s">
        <v>86</v>
      </c>
      <c r="D2192" s="10" t="s">
        <v>5270</v>
      </c>
    </row>
    <row r="2193" spans="1:4" s="9" customFormat="1" x14ac:dyDescent="0.2">
      <c r="A2193" s="2" t="s">
        <v>3731</v>
      </c>
      <c r="B2193" s="1" t="s">
        <v>3732</v>
      </c>
      <c r="C2193" s="1" t="s">
        <v>189</v>
      </c>
      <c r="D2193" s="10" t="s">
        <v>5270</v>
      </c>
    </row>
    <row r="2194" spans="1:4" s="9" customFormat="1" x14ac:dyDescent="0.2">
      <c r="A2194" s="2" t="s">
        <v>3733</v>
      </c>
      <c r="B2194" s="1" t="s">
        <v>3734</v>
      </c>
      <c r="C2194" s="1" t="s">
        <v>47</v>
      </c>
      <c r="D2194" s="10" t="s">
        <v>5270</v>
      </c>
    </row>
    <row r="2195" spans="1:4" s="9" customFormat="1" x14ac:dyDescent="0.2">
      <c r="A2195" s="2" t="s">
        <v>3735</v>
      </c>
      <c r="B2195" s="1" t="s">
        <v>3736</v>
      </c>
      <c r="C2195" s="1" t="s">
        <v>16</v>
      </c>
      <c r="D2195" s="10" t="s">
        <v>5270</v>
      </c>
    </row>
    <row r="2196" spans="1:4" s="9" customFormat="1" x14ac:dyDescent="0.2">
      <c r="A2196" s="2" t="s">
        <v>3737</v>
      </c>
      <c r="B2196" s="1" t="s">
        <v>3738</v>
      </c>
      <c r="C2196" s="1" t="s">
        <v>16</v>
      </c>
      <c r="D2196" s="10" t="s">
        <v>5270</v>
      </c>
    </row>
    <row r="2197" spans="1:4" s="9" customFormat="1" x14ac:dyDescent="0.2">
      <c r="A2197" s="2" t="s">
        <v>3739</v>
      </c>
      <c r="B2197" s="1" t="s">
        <v>3740</v>
      </c>
      <c r="C2197" s="1" t="s">
        <v>16</v>
      </c>
      <c r="D2197" s="10" t="s">
        <v>5270</v>
      </c>
    </row>
    <row r="2198" spans="1:4" s="9" customFormat="1" x14ac:dyDescent="0.2">
      <c r="A2198" s="2" t="s">
        <v>3741</v>
      </c>
      <c r="B2198" s="1" t="s">
        <v>3742</v>
      </c>
      <c r="C2198" s="1" t="s">
        <v>16</v>
      </c>
      <c r="D2198" s="10" t="s">
        <v>5270</v>
      </c>
    </row>
    <row r="2199" spans="1:4" s="9" customFormat="1" x14ac:dyDescent="0.2">
      <c r="A2199" s="2" t="s">
        <v>3743</v>
      </c>
      <c r="B2199" s="1" t="s">
        <v>3744</v>
      </c>
      <c r="C2199" s="1" t="s">
        <v>16</v>
      </c>
      <c r="D2199" s="3">
        <v>25</v>
      </c>
    </row>
    <row r="2200" spans="1:4" s="9" customFormat="1" x14ac:dyDescent="0.2">
      <c r="A2200" s="2" t="s">
        <v>3745</v>
      </c>
      <c r="B2200" s="1" t="s">
        <v>3746</v>
      </c>
      <c r="C2200" s="1" t="s">
        <v>16</v>
      </c>
      <c r="D2200" s="10" t="s">
        <v>5270</v>
      </c>
    </row>
    <row r="2201" spans="1:4" s="9" customFormat="1" x14ac:dyDescent="0.2">
      <c r="A2201" s="2" t="s">
        <v>3747</v>
      </c>
      <c r="B2201" s="1" t="s">
        <v>3748</v>
      </c>
      <c r="C2201" s="1" t="s">
        <v>16</v>
      </c>
      <c r="D2201" s="10" t="s">
        <v>5270</v>
      </c>
    </row>
    <row r="2202" spans="1:4" s="9" customFormat="1" x14ac:dyDescent="0.2">
      <c r="A2202" s="2" t="s">
        <v>3749</v>
      </c>
      <c r="B2202" s="1" t="s">
        <v>3750</v>
      </c>
      <c r="C2202" s="1" t="s">
        <v>16</v>
      </c>
      <c r="D2202" s="10" t="s">
        <v>5270</v>
      </c>
    </row>
    <row r="2203" spans="1:4" s="9" customFormat="1" x14ac:dyDescent="0.2">
      <c r="A2203" s="2" t="s">
        <v>3751</v>
      </c>
      <c r="B2203" s="1" t="s">
        <v>3752</v>
      </c>
      <c r="C2203" s="1" t="s">
        <v>16</v>
      </c>
      <c r="D2203" s="10" t="s">
        <v>5270</v>
      </c>
    </row>
    <row r="2204" spans="1:4" s="9" customFormat="1" x14ac:dyDescent="0.2">
      <c r="A2204" s="2" t="s">
        <v>3753</v>
      </c>
      <c r="B2204" s="1" t="s">
        <v>3754</v>
      </c>
      <c r="C2204" s="1" t="s">
        <v>16</v>
      </c>
      <c r="D2204" s="10" t="s">
        <v>5270</v>
      </c>
    </row>
    <row r="2205" spans="1:4" s="9" customFormat="1" x14ac:dyDescent="0.2">
      <c r="A2205" s="2" t="s">
        <v>3755</v>
      </c>
      <c r="B2205" s="1" t="s">
        <v>3756</v>
      </c>
      <c r="C2205" s="1" t="s">
        <v>16</v>
      </c>
      <c r="D2205" s="10" t="s">
        <v>5270</v>
      </c>
    </row>
    <row r="2206" spans="1:4" s="9" customFormat="1" x14ac:dyDescent="0.2">
      <c r="A2206" s="2" t="s">
        <v>3757</v>
      </c>
      <c r="B2206" s="1" t="s">
        <v>3758</v>
      </c>
      <c r="C2206" s="1" t="s">
        <v>16</v>
      </c>
      <c r="D2206" s="3">
        <v>15</v>
      </c>
    </row>
    <row r="2207" spans="1:4" s="9" customFormat="1" x14ac:dyDescent="0.2">
      <c r="A2207" s="2" t="s">
        <v>3759</v>
      </c>
      <c r="B2207" s="1" t="s">
        <v>3760</v>
      </c>
      <c r="C2207" s="1" t="s">
        <v>16</v>
      </c>
      <c r="D2207" s="10" t="s">
        <v>5270</v>
      </c>
    </row>
    <row r="2208" spans="1:4" s="9" customFormat="1" x14ac:dyDescent="0.2">
      <c r="A2208" s="2" t="s">
        <v>3761</v>
      </c>
      <c r="B2208" s="1" t="s">
        <v>3762</v>
      </c>
      <c r="C2208" s="1" t="s">
        <v>16</v>
      </c>
      <c r="D2208" s="3">
        <v>50</v>
      </c>
    </row>
    <row r="2209" spans="1:4" s="9" customFormat="1" x14ac:dyDescent="0.2">
      <c r="A2209" s="2" t="s">
        <v>3763</v>
      </c>
      <c r="B2209" s="1" t="s">
        <v>3764</v>
      </c>
      <c r="C2209" s="1" t="s">
        <v>16</v>
      </c>
      <c r="D2209" s="10" t="s">
        <v>5270</v>
      </c>
    </row>
    <row r="2210" spans="1:4" s="9" customFormat="1" x14ac:dyDescent="0.2">
      <c r="A2210" s="2" t="s">
        <v>3765</v>
      </c>
      <c r="B2210" s="1" t="s">
        <v>3766</v>
      </c>
      <c r="C2210" s="1" t="s">
        <v>16</v>
      </c>
      <c r="D2210" s="3">
        <v>25</v>
      </c>
    </row>
    <row r="2211" spans="1:4" s="9" customFormat="1" x14ac:dyDescent="0.2">
      <c r="A2211" s="2" t="s">
        <v>3767</v>
      </c>
      <c r="B2211" s="1" t="s">
        <v>3768</v>
      </c>
      <c r="C2211" s="1" t="s">
        <v>16</v>
      </c>
      <c r="D2211" s="3">
        <v>50</v>
      </c>
    </row>
    <row r="2212" spans="1:4" s="9" customFormat="1" x14ac:dyDescent="0.2">
      <c r="A2212" s="2" t="s">
        <v>3769</v>
      </c>
      <c r="B2212" s="1" t="s">
        <v>3770</v>
      </c>
      <c r="C2212" s="1" t="s">
        <v>16</v>
      </c>
      <c r="D2212" s="3">
        <v>25</v>
      </c>
    </row>
    <row r="2213" spans="1:4" s="9" customFormat="1" x14ac:dyDescent="0.2">
      <c r="A2213" s="2" t="s">
        <v>3771</v>
      </c>
      <c r="B2213" s="1" t="s">
        <v>3772</v>
      </c>
      <c r="C2213" s="1" t="s">
        <v>16</v>
      </c>
      <c r="D2213" s="10" t="s">
        <v>5270</v>
      </c>
    </row>
    <row r="2214" spans="1:4" s="9" customFormat="1" x14ac:dyDescent="0.2">
      <c r="A2214" s="2" t="s">
        <v>3773</v>
      </c>
      <c r="B2214" s="1" t="s">
        <v>3774</v>
      </c>
      <c r="C2214" s="1" t="s">
        <v>16</v>
      </c>
      <c r="D2214" s="3">
        <v>25</v>
      </c>
    </row>
    <row r="2215" spans="1:4" s="9" customFormat="1" x14ac:dyDescent="0.2">
      <c r="A2215" s="2" t="s">
        <v>3775</v>
      </c>
      <c r="B2215" s="1" t="s">
        <v>3776</v>
      </c>
      <c r="C2215" s="1" t="s">
        <v>16</v>
      </c>
      <c r="D2215" s="3">
        <v>25</v>
      </c>
    </row>
    <row r="2216" spans="1:4" s="9" customFormat="1" x14ac:dyDescent="0.2">
      <c r="A2216" s="2" t="s">
        <v>3777</v>
      </c>
      <c r="B2216" s="1" t="s">
        <v>3778</v>
      </c>
      <c r="C2216" s="1" t="s">
        <v>16</v>
      </c>
      <c r="D2216" s="10" t="s">
        <v>5270</v>
      </c>
    </row>
    <row r="2217" spans="1:4" s="9" customFormat="1" x14ac:dyDescent="0.2">
      <c r="A2217" s="2" t="s">
        <v>3779</v>
      </c>
      <c r="B2217" s="1" t="s">
        <v>3780</v>
      </c>
      <c r="C2217" s="1" t="s">
        <v>1012</v>
      </c>
      <c r="D2217" s="3">
        <v>25</v>
      </c>
    </row>
    <row r="2218" spans="1:4" s="9" customFormat="1" x14ac:dyDescent="0.2">
      <c r="A2218" s="2" t="s">
        <v>3781</v>
      </c>
      <c r="B2218" s="1" t="s">
        <v>3782</v>
      </c>
      <c r="C2218" s="1" t="s">
        <v>16</v>
      </c>
      <c r="D2218" s="10" t="s">
        <v>5270</v>
      </c>
    </row>
    <row r="2219" spans="1:4" s="9" customFormat="1" x14ac:dyDescent="0.2">
      <c r="A2219" s="2" t="s">
        <v>3783</v>
      </c>
      <c r="B2219" s="1" t="s">
        <v>3784</v>
      </c>
      <c r="C2219" s="1" t="s">
        <v>16</v>
      </c>
      <c r="D2219" s="10" t="s">
        <v>5270</v>
      </c>
    </row>
    <row r="2220" spans="1:4" s="9" customFormat="1" x14ac:dyDescent="0.2">
      <c r="A2220" s="2" t="s">
        <v>3785</v>
      </c>
      <c r="B2220" s="1" t="s">
        <v>3786</v>
      </c>
      <c r="C2220" s="1" t="s">
        <v>16</v>
      </c>
      <c r="D2220" s="10" t="s">
        <v>5270</v>
      </c>
    </row>
    <row r="2221" spans="1:4" s="9" customFormat="1" x14ac:dyDescent="0.2">
      <c r="A2221" s="2" t="s">
        <v>3787</v>
      </c>
      <c r="B2221" s="1" t="s">
        <v>3788</v>
      </c>
      <c r="C2221" s="1" t="s">
        <v>16</v>
      </c>
      <c r="D2221" s="3">
        <v>25</v>
      </c>
    </row>
    <row r="2222" spans="1:4" s="9" customFormat="1" x14ac:dyDescent="0.2">
      <c r="A2222" s="2" t="s">
        <v>3789</v>
      </c>
      <c r="B2222" s="1" t="s">
        <v>3790</v>
      </c>
      <c r="C2222" s="1" t="s">
        <v>16</v>
      </c>
      <c r="D2222" s="10" t="s">
        <v>5270</v>
      </c>
    </row>
    <row r="2223" spans="1:4" s="9" customFormat="1" x14ac:dyDescent="0.2">
      <c r="A2223" s="2" t="s">
        <v>3791</v>
      </c>
      <c r="B2223" s="1" t="s">
        <v>3792</v>
      </c>
      <c r="C2223" s="1" t="s">
        <v>16</v>
      </c>
      <c r="D2223" s="3">
        <v>18</v>
      </c>
    </row>
    <row r="2224" spans="1:4" s="9" customFormat="1" x14ac:dyDescent="0.2">
      <c r="A2224" s="2" t="s">
        <v>3793</v>
      </c>
      <c r="B2224" s="1" t="s">
        <v>3794</v>
      </c>
      <c r="C2224" s="1" t="s">
        <v>16</v>
      </c>
      <c r="D2224" s="10" t="s">
        <v>5270</v>
      </c>
    </row>
    <row r="2225" spans="1:4" s="9" customFormat="1" x14ac:dyDescent="0.2">
      <c r="A2225" s="2" t="s">
        <v>3795</v>
      </c>
      <c r="B2225" s="1" t="s">
        <v>3796</v>
      </c>
      <c r="C2225" s="1" t="s">
        <v>16</v>
      </c>
      <c r="D2225" s="10" t="s">
        <v>5270</v>
      </c>
    </row>
    <row r="2226" spans="1:4" s="9" customFormat="1" x14ac:dyDescent="0.2">
      <c r="A2226" s="2" t="s">
        <v>3797</v>
      </c>
      <c r="B2226" s="1" t="s">
        <v>3798</v>
      </c>
      <c r="C2226" s="1" t="s">
        <v>16</v>
      </c>
      <c r="D2226" s="3">
        <v>19</v>
      </c>
    </row>
    <row r="2227" spans="1:4" s="9" customFormat="1" x14ac:dyDescent="0.2">
      <c r="A2227" s="2" t="s">
        <v>3799</v>
      </c>
      <c r="B2227" s="1" t="s">
        <v>3800</v>
      </c>
      <c r="C2227" s="1" t="s">
        <v>16</v>
      </c>
      <c r="D2227" s="10" t="s">
        <v>5270</v>
      </c>
    </row>
    <row r="2228" spans="1:4" s="9" customFormat="1" x14ac:dyDescent="0.2">
      <c r="A2228" s="2" t="s">
        <v>3801</v>
      </c>
      <c r="B2228" s="1" t="s">
        <v>3802</v>
      </c>
      <c r="C2228" s="1" t="s">
        <v>16</v>
      </c>
      <c r="D2228" s="10" t="s">
        <v>5270</v>
      </c>
    </row>
    <row r="2229" spans="1:4" s="9" customFormat="1" x14ac:dyDescent="0.2">
      <c r="A2229" s="2" t="s">
        <v>3803</v>
      </c>
      <c r="B2229" s="1" t="s">
        <v>3804</v>
      </c>
      <c r="C2229" s="1" t="s">
        <v>16</v>
      </c>
      <c r="D2229" s="10" t="s">
        <v>5270</v>
      </c>
    </row>
    <row r="2230" spans="1:4" s="9" customFormat="1" x14ac:dyDescent="0.2">
      <c r="A2230" s="2" t="s">
        <v>3805</v>
      </c>
      <c r="B2230" s="1" t="s">
        <v>3806</v>
      </c>
      <c r="C2230" s="1" t="s">
        <v>153</v>
      </c>
      <c r="D2230" s="10" t="s">
        <v>5270</v>
      </c>
    </row>
    <row r="2231" spans="1:4" s="9" customFormat="1" x14ac:dyDescent="0.2">
      <c r="A2231" s="2" t="s">
        <v>3807</v>
      </c>
      <c r="B2231" s="1" t="s">
        <v>3808</v>
      </c>
      <c r="C2231" s="1" t="s">
        <v>153</v>
      </c>
      <c r="D2231" s="10" t="s">
        <v>5270</v>
      </c>
    </row>
    <row r="2232" spans="1:4" s="9" customFormat="1" x14ac:dyDescent="0.2">
      <c r="A2232" s="2" t="s">
        <v>3809</v>
      </c>
      <c r="B2232" s="1" t="s">
        <v>3810</v>
      </c>
      <c r="C2232" s="1" t="s">
        <v>16</v>
      </c>
      <c r="D2232" s="10" t="s">
        <v>5270</v>
      </c>
    </row>
    <row r="2233" spans="1:4" s="9" customFormat="1" x14ac:dyDescent="0.2">
      <c r="A2233" s="2" t="s">
        <v>3811</v>
      </c>
      <c r="B2233" s="1" t="s">
        <v>3812</v>
      </c>
      <c r="C2233" s="1" t="s">
        <v>16</v>
      </c>
      <c r="D2233" s="3">
        <v>25</v>
      </c>
    </row>
    <row r="2234" spans="1:4" s="9" customFormat="1" x14ac:dyDescent="0.2">
      <c r="A2234" s="2" t="s">
        <v>3813</v>
      </c>
      <c r="B2234" s="1" t="s">
        <v>3814</v>
      </c>
      <c r="C2234" s="1" t="s">
        <v>16</v>
      </c>
      <c r="D2234" s="3">
        <v>25</v>
      </c>
    </row>
    <row r="2235" spans="1:4" s="9" customFormat="1" x14ac:dyDescent="0.2">
      <c r="A2235" s="2" t="s">
        <v>3815</v>
      </c>
      <c r="B2235" s="1" t="s">
        <v>3816</v>
      </c>
      <c r="C2235" s="1" t="s">
        <v>39</v>
      </c>
      <c r="D2235" s="3">
        <v>9</v>
      </c>
    </row>
    <row r="2236" spans="1:4" s="9" customFormat="1" x14ac:dyDescent="0.2">
      <c r="A2236" s="2" t="s">
        <v>3817</v>
      </c>
      <c r="B2236" s="1" t="s">
        <v>3818</v>
      </c>
      <c r="C2236" s="1" t="s">
        <v>16</v>
      </c>
      <c r="D2236" s="10" t="s">
        <v>5270</v>
      </c>
    </row>
    <row r="2237" spans="1:4" s="9" customFormat="1" x14ac:dyDescent="0.2">
      <c r="A2237" s="2" t="s">
        <v>3819</v>
      </c>
      <c r="B2237" s="1" t="s">
        <v>3820</v>
      </c>
      <c r="C2237" s="1" t="s">
        <v>16</v>
      </c>
      <c r="D2237" s="10" t="s">
        <v>5270</v>
      </c>
    </row>
    <row r="2238" spans="1:4" s="9" customFormat="1" x14ac:dyDescent="0.2">
      <c r="A2238" s="2" t="s">
        <v>3821</v>
      </c>
      <c r="B2238" s="1" t="s">
        <v>3822</v>
      </c>
      <c r="C2238" s="1" t="s">
        <v>16</v>
      </c>
      <c r="D2238" s="3">
        <v>50</v>
      </c>
    </row>
    <row r="2239" spans="1:4" s="9" customFormat="1" x14ac:dyDescent="0.2">
      <c r="A2239" s="2" t="s">
        <v>3823</v>
      </c>
      <c r="B2239" s="1" t="s">
        <v>3824</v>
      </c>
      <c r="C2239" s="1" t="s">
        <v>1012</v>
      </c>
      <c r="D2239" s="10" t="s">
        <v>5270</v>
      </c>
    </row>
    <row r="2240" spans="1:4" s="9" customFormat="1" x14ac:dyDescent="0.2">
      <c r="A2240" s="2" t="s">
        <v>3825</v>
      </c>
      <c r="B2240" s="1" t="s">
        <v>3826</v>
      </c>
      <c r="C2240" s="1" t="s">
        <v>1012</v>
      </c>
      <c r="D2240" s="3">
        <v>2500</v>
      </c>
    </row>
    <row r="2241" spans="1:4" s="9" customFormat="1" x14ac:dyDescent="0.2">
      <c r="A2241" s="2" t="s">
        <v>3827</v>
      </c>
      <c r="B2241" s="1" t="s">
        <v>3828</v>
      </c>
      <c r="C2241" s="1" t="s">
        <v>16</v>
      </c>
      <c r="D2241" s="3">
        <v>50</v>
      </c>
    </row>
    <row r="2242" spans="1:4" s="9" customFormat="1" x14ac:dyDescent="0.2">
      <c r="A2242" s="2" t="s">
        <v>3829</v>
      </c>
      <c r="B2242" s="1" t="s">
        <v>3830</v>
      </c>
      <c r="C2242" s="1" t="s">
        <v>16</v>
      </c>
      <c r="D2242" s="3">
        <v>13</v>
      </c>
    </row>
    <row r="2243" spans="1:4" s="9" customFormat="1" x14ac:dyDescent="0.2">
      <c r="A2243" s="2" t="s">
        <v>3831</v>
      </c>
      <c r="B2243" s="1" t="s">
        <v>3832</v>
      </c>
      <c r="C2243" s="1" t="s">
        <v>16</v>
      </c>
      <c r="D2243" s="3">
        <v>25</v>
      </c>
    </row>
    <row r="2244" spans="1:4" s="9" customFormat="1" x14ac:dyDescent="0.2">
      <c r="A2244" s="2" t="s">
        <v>3833</v>
      </c>
      <c r="B2244" s="1" t="s">
        <v>3834</v>
      </c>
      <c r="C2244" s="1" t="s">
        <v>1012</v>
      </c>
      <c r="D2244" s="3">
        <v>25</v>
      </c>
    </row>
    <row r="2245" spans="1:4" s="9" customFormat="1" x14ac:dyDescent="0.2">
      <c r="A2245" s="2" t="s">
        <v>3835</v>
      </c>
      <c r="B2245" s="1" t="s">
        <v>3836</v>
      </c>
      <c r="C2245" s="1" t="s">
        <v>16</v>
      </c>
      <c r="D2245" s="10" t="s">
        <v>5270</v>
      </c>
    </row>
    <row r="2246" spans="1:4" s="9" customFormat="1" x14ac:dyDescent="0.2">
      <c r="A2246" s="2" t="s">
        <v>3837</v>
      </c>
      <c r="B2246" s="1" t="s">
        <v>3838</v>
      </c>
      <c r="C2246" s="1" t="s">
        <v>16</v>
      </c>
      <c r="D2246" s="3">
        <v>21</v>
      </c>
    </row>
    <row r="2247" spans="1:4" s="9" customFormat="1" x14ac:dyDescent="0.2">
      <c r="A2247" s="2" t="s">
        <v>3839</v>
      </c>
      <c r="B2247" s="1" t="s">
        <v>3840</v>
      </c>
      <c r="C2247" s="1" t="s">
        <v>16</v>
      </c>
      <c r="D2247" s="10" t="s">
        <v>5270</v>
      </c>
    </row>
    <row r="2248" spans="1:4" s="9" customFormat="1" x14ac:dyDescent="0.2">
      <c r="A2248" s="2" t="s">
        <v>3841</v>
      </c>
      <c r="B2248" s="1" t="s">
        <v>3842</v>
      </c>
      <c r="C2248" s="1" t="s">
        <v>16</v>
      </c>
      <c r="D2248" s="10" t="s">
        <v>5270</v>
      </c>
    </row>
    <row r="2249" spans="1:4" s="9" customFormat="1" x14ac:dyDescent="0.2">
      <c r="A2249" s="2" t="s">
        <v>3843</v>
      </c>
      <c r="B2249" s="1" t="s">
        <v>3844</v>
      </c>
      <c r="C2249" s="1" t="s">
        <v>16</v>
      </c>
      <c r="D2249" s="3">
        <v>13</v>
      </c>
    </row>
    <row r="2250" spans="1:4" s="9" customFormat="1" x14ac:dyDescent="0.2">
      <c r="A2250" s="2" t="s">
        <v>3845</v>
      </c>
      <c r="B2250" s="1" t="s">
        <v>3846</v>
      </c>
      <c r="C2250" s="1" t="s">
        <v>1012</v>
      </c>
      <c r="D2250" s="3">
        <v>25</v>
      </c>
    </row>
    <row r="2251" spans="1:4" s="9" customFormat="1" x14ac:dyDescent="0.2">
      <c r="A2251" s="2" t="s">
        <v>3847</v>
      </c>
      <c r="B2251" s="1" t="s">
        <v>3848</v>
      </c>
      <c r="C2251" s="1" t="s">
        <v>39</v>
      </c>
      <c r="D2251" s="3">
        <v>50</v>
      </c>
    </row>
    <row r="2252" spans="1:4" s="9" customFormat="1" x14ac:dyDescent="0.2">
      <c r="A2252" s="2" t="s">
        <v>3849</v>
      </c>
      <c r="B2252" s="1" t="s">
        <v>3848</v>
      </c>
      <c r="C2252" s="1" t="s">
        <v>3850</v>
      </c>
      <c r="D2252" s="10" t="s">
        <v>5270</v>
      </c>
    </row>
    <row r="2253" spans="1:4" s="9" customFormat="1" x14ac:dyDescent="0.2">
      <c r="A2253" s="2" t="s">
        <v>3851</v>
      </c>
      <c r="B2253" s="1" t="s">
        <v>3852</v>
      </c>
      <c r="C2253" s="1" t="s">
        <v>1012</v>
      </c>
      <c r="D2253" s="10" t="s">
        <v>5270</v>
      </c>
    </row>
    <row r="2254" spans="1:4" s="9" customFormat="1" x14ac:dyDescent="0.2">
      <c r="A2254" s="2" t="s">
        <v>3853</v>
      </c>
      <c r="B2254" s="1" t="s">
        <v>3854</v>
      </c>
      <c r="C2254" s="1" t="s">
        <v>1012</v>
      </c>
      <c r="D2254" s="10" t="s">
        <v>5270</v>
      </c>
    </row>
    <row r="2255" spans="1:4" s="9" customFormat="1" x14ac:dyDescent="0.2">
      <c r="A2255" s="2" t="s">
        <v>3855</v>
      </c>
      <c r="B2255" s="1" t="s">
        <v>3856</v>
      </c>
      <c r="C2255" s="1" t="s">
        <v>16</v>
      </c>
      <c r="D2255" s="10" t="s">
        <v>5270</v>
      </c>
    </row>
    <row r="2256" spans="1:4" s="9" customFormat="1" x14ac:dyDescent="0.2">
      <c r="A2256" s="2" t="s">
        <v>3857</v>
      </c>
      <c r="B2256" s="1" t="s">
        <v>3858</v>
      </c>
      <c r="C2256" s="1" t="s">
        <v>16</v>
      </c>
      <c r="D2256" s="10" t="s">
        <v>5270</v>
      </c>
    </row>
    <row r="2257" spans="1:4" s="9" customFormat="1" x14ac:dyDescent="0.2">
      <c r="A2257" s="2" t="s">
        <v>3859</v>
      </c>
      <c r="B2257" s="1" t="s">
        <v>3860</v>
      </c>
      <c r="C2257" s="1" t="s">
        <v>153</v>
      </c>
      <c r="D2257" s="10" t="s">
        <v>5270</v>
      </c>
    </row>
    <row r="2258" spans="1:4" s="9" customFormat="1" x14ac:dyDescent="0.2">
      <c r="A2258" s="2" t="s">
        <v>3861</v>
      </c>
      <c r="B2258" s="1" t="s">
        <v>3862</v>
      </c>
      <c r="C2258" s="1" t="s">
        <v>16</v>
      </c>
      <c r="D2258" s="10" t="s">
        <v>5270</v>
      </c>
    </row>
    <row r="2259" spans="1:4" s="9" customFormat="1" x14ac:dyDescent="0.2">
      <c r="A2259" s="2" t="s">
        <v>3863</v>
      </c>
      <c r="B2259" s="1" t="s">
        <v>3864</v>
      </c>
      <c r="C2259" s="1" t="s">
        <v>16</v>
      </c>
      <c r="D2259" s="10" t="s">
        <v>5270</v>
      </c>
    </row>
    <row r="2260" spans="1:4" s="9" customFormat="1" x14ac:dyDescent="0.2">
      <c r="A2260" s="2" t="s">
        <v>3865</v>
      </c>
      <c r="B2260" s="1" t="s">
        <v>3866</v>
      </c>
      <c r="C2260" s="1" t="s">
        <v>16</v>
      </c>
      <c r="D2260" s="3">
        <v>21</v>
      </c>
    </row>
    <row r="2261" spans="1:4" s="9" customFormat="1" x14ac:dyDescent="0.2">
      <c r="A2261" s="2" t="s">
        <v>3867</v>
      </c>
      <c r="B2261" s="1" t="s">
        <v>3868</v>
      </c>
      <c r="C2261" s="1" t="s">
        <v>16</v>
      </c>
      <c r="D2261" s="10" t="s">
        <v>5270</v>
      </c>
    </row>
    <row r="2262" spans="1:4" s="9" customFormat="1" x14ac:dyDescent="0.2">
      <c r="A2262" s="2" t="s">
        <v>3869</v>
      </c>
      <c r="B2262" s="1" t="s">
        <v>3870</v>
      </c>
      <c r="C2262" s="1" t="s">
        <v>153</v>
      </c>
      <c r="D2262" s="10" t="s">
        <v>5270</v>
      </c>
    </row>
    <row r="2263" spans="1:4" s="9" customFormat="1" x14ac:dyDescent="0.2">
      <c r="A2263" s="2" t="s">
        <v>3871</v>
      </c>
      <c r="B2263" s="1" t="s">
        <v>3872</v>
      </c>
      <c r="C2263" s="1" t="s">
        <v>16</v>
      </c>
      <c r="D2263" s="3">
        <v>18</v>
      </c>
    </row>
    <row r="2264" spans="1:4" s="9" customFormat="1" x14ac:dyDescent="0.2">
      <c r="A2264" s="2" t="s">
        <v>3873</v>
      </c>
      <c r="B2264" s="1" t="s">
        <v>3874</v>
      </c>
      <c r="C2264" s="1" t="s">
        <v>16</v>
      </c>
      <c r="D2264" s="10" t="s">
        <v>5270</v>
      </c>
    </row>
    <row r="2265" spans="1:4" s="9" customFormat="1" x14ac:dyDescent="0.2">
      <c r="A2265" s="2" t="s">
        <v>3875</v>
      </c>
      <c r="B2265" s="1" t="s">
        <v>3876</v>
      </c>
      <c r="C2265" s="1" t="s">
        <v>3877</v>
      </c>
      <c r="D2265" s="10" t="s">
        <v>5270</v>
      </c>
    </row>
    <row r="2266" spans="1:4" s="9" customFormat="1" x14ac:dyDescent="0.2">
      <c r="A2266" s="2" t="s">
        <v>3878</v>
      </c>
      <c r="B2266" s="1" t="s">
        <v>3879</v>
      </c>
      <c r="C2266" s="1" t="s">
        <v>16</v>
      </c>
      <c r="D2266" s="3">
        <v>13</v>
      </c>
    </row>
    <row r="2267" spans="1:4" s="9" customFormat="1" x14ac:dyDescent="0.2">
      <c r="A2267" s="2" t="s">
        <v>3880</v>
      </c>
      <c r="B2267" s="1" t="s">
        <v>3881</v>
      </c>
      <c r="C2267" s="1" t="s">
        <v>16</v>
      </c>
      <c r="D2267" s="3">
        <v>25</v>
      </c>
    </row>
    <row r="2268" spans="1:4" s="9" customFormat="1" x14ac:dyDescent="0.2">
      <c r="A2268" s="2" t="s">
        <v>3882</v>
      </c>
      <c r="B2268" s="1" t="s">
        <v>3883</v>
      </c>
      <c r="C2268" s="1" t="s">
        <v>16</v>
      </c>
      <c r="D2268" s="10" t="s">
        <v>5270</v>
      </c>
    </row>
    <row r="2269" spans="1:4" s="9" customFormat="1" x14ac:dyDescent="0.2">
      <c r="A2269" s="2" t="s">
        <v>3884</v>
      </c>
      <c r="B2269" s="1" t="s">
        <v>3885</v>
      </c>
      <c r="C2269" s="1" t="s">
        <v>39</v>
      </c>
      <c r="D2269" s="10" t="s">
        <v>5270</v>
      </c>
    </row>
    <row r="2270" spans="1:4" s="9" customFormat="1" x14ac:dyDescent="0.2">
      <c r="A2270" s="2" t="s">
        <v>3886</v>
      </c>
      <c r="B2270" s="1" t="s">
        <v>3887</v>
      </c>
      <c r="C2270" s="1" t="s">
        <v>16</v>
      </c>
      <c r="D2270" s="10" t="s">
        <v>5270</v>
      </c>
    </row>
    <row r="2271" spans="1:4" s="9" customFormat="1" x14ac:dyDescent="0.2">
      <c r="A2271" s="2" t="s">
        <v>3888</v>
      </c>
      <c r="B2271" s="1" t="s">
        <v>3889</v>
      </c>
      <c r="C2271" s="1" t="s">
        <v>16</v>
      </c>
      <c r="D2271" s="3">
        <v>9</v>
      </c>
    </row>
    <row r="2272" spans="1:4" s="9" customFormat="1" x14ac:dyDescent="0.2">
      <c r="A2272" s="2" t="s">
        <v>3890</v>
      </c>
      <c r="B2272" s="1" t="s">
        <v>3891</v>
      </c>
      <c r="C2272" s="1" t="s">
        <v>16</v>
      </c>
      <c r="D2272" s="10" t="s">
        <v>5270</v>
      </c>
    </row>
    <row r="2273" spans="1:4" s="9" customFormat="1" x14ac:dyDescent="0.2">
      <c r="A2273" s="2" t="s">
        <v>3892</v>
      </c>
      <c r="B2273" s="1" t="s">
        <v>3893</v>
      </c>
      <c r="C2273" s="1" t="s">
        <v>16</v>
      </c>
      <c r="D2273" s="10" t="s">
        <v>5270</v>
      </c>
    </row>
    <row r="2274" spans="1:4" s="9" customFormat="1" x14ac:dyDescent="0.2">
      <c r="A2274" s="2" t="s">
        <v>3894</v>
      </c>
      <c r="B2274" s="1" t="s">
        <v>3895</v>
      </c>
      <c r="C2274" s="1" t="s">
        <v>16</v>
      </c>
      <c r="D2274" s="3">
        <v>14</v>
      </c>
    </row>
    <row r="2275" spans="1:4" s="9" customFormat="1" x14ac:dyDescent="0.2">
      <c r="A2275" s="2" t="s">
        <v>3896</v>
      </c>
      <c r="B2275" s="1" t="s">
        <v>3897</v>
      </c>
      <c r="C2275" s="1" t="s">
        <v>16</v>
      </c>
      <c r="D2275" s="3">
        <v>9</v>
      </c>
    </row>
    <row r="2276" spans="1:4" s="9" customFormat="1" x14ac:dyDescent="0.2">
      <c r="A2276" s="2" t="s">
        <v>3898</v>
      </c>
      <c r="B2276" s="1" t="s">
        <v>3899</v>
      </c>
      <c r="C2276" s="1" t="s">
        <v>16</v>
      </c>
      <c r="D2276" s="10" t="s">
        <v>5270</v>
      </c>
    </row>
    <row r="2277" spans="1:4" s="9" customFormat="1" x14ac:dyDescent="0.2">
      <c r="A2277" s="2" t="s">
        <v>3900</v>
      </c>
      <c r="B2277" s="1" t="s">
        <v>3901</v>
      </c>
      <c r="C2277" s="1" t="s">
        <v>16</v>
      </c>
      <c r="D2277" s="3">
        <v>25</v>
      </c>
    </row>
    <row r="2278" spans="1:4" s="9" customFormat="1" x14ac:dyDescent="0.2">
      <c r="A2278" s="2" t="s">
        <v>3902</v>
      </c>
      <c r="B2278" s="1" t="s">
        <v>3903</v>
      </c>
      <c r="C2278" s="1" t="s">
        <v>16</v>
      </c>
      <c r="D2278" s="10" t="s">
        <v>5270</v>
      </c>
    </row>
    <row r="2279" spans="1:4" s="9" customFormat="1" x14ac:dyDescent="0.2">
      <c r="A2279" s="2" t="s">
        <v>3904</v>
      </c>
      <c r="B2279" s="1" t="s">
        <v>3905</v>
      </c>
      <c r="C2279" s="1" t="s">
        <v>16</v>
      </c>
      <c r="D2279" s="10" t="s">
        <v>5270</v>
      </c>
    </row>
    <row r="2280" spans="1:4" s="9" customFormat="1" x14ac:dyDescent="0.2">
      <c r="A2280" s="2" t="s">
        <v>3906</v>
      </c>
      <c r="B2280" s="1" t="s">
        <v>3907</v>
      </c>
      <c r="C2280" s="1" t="s">
        <v>16</v>
      </c>
      <c r="D2280" s="10" t="s">
        <v>5270</v>
      </c>
    </row>
    <row r="2281" spans="1:4" s="9" customFormat="1" x14ac:dyDescent="0.2">
      <c r="A2281" s="2" t="s">
        <v>3908</v>
      </c>
      <c r="B2281" s="1" t="s">
        <v>3909</v>
      </c>
      <c r="C2281" s="1" t="s">
        <v>16</v>
      </c>
      <c r="D2281" s="10" t="s">
        <v>5270</v>
      </c>
    </row>
    <row r="2282" spans="1:4" s="9" customFormat="1" x14ac:dyDescent="0.2">
      <c r="A2282" s="2" t="s">
        <v>3910</v>
      </c>
      <c r="B2282" s="1" t="s">
        <v>3911</v>
      </c>
      <c r="C2282" s="1" t="s">
        <v>16</v>
      </c>
      <c r="D2282" s="10" t="s">
        <v>5270</v>
      </c>
    </row>
    <row r="2283" spans="1:4" s="9" customFormat="1" x14ac:dyDescent="0.2">
      <c r="A2283" s="2" t="s">
        <v>3912</v>
      </c>
      <c r="B2283" s="1" t="s">
        <v>3913</v>
      </c>
      <c r="C2283" s="1" t="s">
        <v>3877</v>
      </c>
      <c r="D2283" s="3">
        <v>18</v>
      </c>
    </row>
    <row r="2284" spans="1:4" s="9" customFormat="1" x14ac:dyDescent="0.2">
      <c r="A2284" s="2" t="s">
        <v>3914</v>
      </c>
      <c r="B2284" s="1" t="s">
        <v>3915</v>
      </c>
      <c r="C2284" s="1" t="s">
        <v>16</v>
      </c>
      <c r="D2284" s="10" t="s">
        <v>5270</v>
      </c>
    </row>
    <row r="2285" spans="1:4" s="9" customFormat="1" x14ac:dyDescent="0.2">
      <c r="A2285" s="2" t="s">
        <v>3916</v>
      </c>
      <c r="B2285" s="1" t="s">
        <v>3917</v>
      </c>
      <c r="C2285" s="1" t="s">
        <v>16</v>
      </c>
      <c r="D2285" s="10" t="s">
        <v>5270</v>
      </c>
    </row>
    <row r="2286" spans="1:4" s="9" customFormat="1" x14ac:dyDescent="0.2">
      <c r="A2286" s="2" t="s">
        <v>3918</v>
      </c>
      <c r="B2286" s="1" t="s">
        <v>3919</v>
      </c>
      <c r="C2286" s="1" t="s">
        <v>16</v>
      </c>
      <c r="D2286" s="10" t="s">
        <v>5270</v>
      </c>
    </row>
    <row r="2287" spans="1:4" s="9" customFormat="1" x14ac:dyDescent="0.2">
      <c r="A2287" s="2" t="s">
        <v>3920</v>
      </c>
      <c r="B2287" s="1" t="s">
        <v>3921</v>
      </c>
      <c r="C2287" s="1" t="s">
        <v>16</v>
      </c>
      <c r="D2287" s="10" t="s">
        <v>5270</v>
      </c>
    </row>
    <row r="2288" spans="1:4" s="9" customFormat="1" x14ac:dyDescent="0.2">
      <c r="A2288" s="2" t="s">
        <v>3922</v>
      </c>
      <c r="B2288" s="1" t="s">
        <v>3923</v>
      </c>
      <c r="C2288" s="1" t="s">
        <v>16</v>
      </c>
      <c r="D2288" s="10" t="s">
        <v>5270</v>
      </c>
    </row>
    <row r="2289" spans="1:4" s="9" customFormat="1" x14ac:dyDescent="0.2">
      <c r="A2289" s="2" t="s">
        <v>3924</v>
      </c>
      <c r="B2289" s="1" t="s">
        <v>3925</v>
      </c>
      <c r="C2289" s="1" t="s">
        <v>16</v>
      </c>
      <c r="D2289" s="3">
        <v>13</v>
      </c>
    </row>
    <row r="2290" spans="1:4" s="9" customFormat="1" x14ac:dyDescent="0.2">
      <c r="A2290" s="2" t="s">
        <v>3926</v>
      </c>
      <c r="B2290" s="1" t="s">
        <v>3927</v>
      </c>
      <c r="C2290" s="1" t="s">
        <v>16</v>
      </c>
      <c r="D2290" s="10" t="s">
        <v>5270</v>
      </c>
    </row>
    <row r="2291" spans="1:4" s="9" customFormat="1" x14ac:dyDescent="0.2">
      <c r="A2291" s="2" t="s">
        <v>3928</v>
      </c>
      <c r="B2291" s="1" t="s">
        <v>3929</v>
      </c>
      <c r="C2291" s="1" t="s">
        <v>16</v>
      </c>
      <c r="D2291" s="10" t="s">
        <v>5270</v>
      </c>
    </row>
    <row r="2292" spans="1:4" s="9" customFormat="1" x14ac:dyDescent="0.2">
      <c r="A2292" s="2" t="s">
        <v>3930</v>
      </c>
      <c r="B2292" s="1" t="s">
        <v>3931</v>
      </c>
      <c r="C2292" s="1" t="s">
        <v>3877</v>
      </c>
      <c r="D2292" s="10" t="s">
        <v>5270</v>
      </c>
    </row>
    <row r="2293" spans="1:4" s="9" customFormat="1" x14ac:dyDescent="0.2">
      <c r="A2293" s="2" t="s">
        <v>3932</v>
      </c>
      <c r="B2293" s="1" t="s">
        <v>3933</v>
      </c>
      <c r="C2293" s="1" t="s">
        <v>3877</v>
      </c>
      <c r="D2293" s="3">
        <v>18</v>
      </c>
    </row>
    <row r="2294" spans="1:4" s="9" customFormat="1" x14ac:dyDescent="0.2">
      <c r="A2294" s="2" t="s">
        <v>3934</v>
      </c>
      <c r="B2294" s="1" t="s">
        <v>3935</v>
      </c>
      <c r="C2294" s="1" t="s">
        <v>16</v>
      </c>
      <c r="D2294" s="10" t="s">
        <v>5270</v>
      </c>
    </row>
    <row r="2295" spans="1:4" s="9" customFormat="1" x14ac:dyDescent="0.2">
      <c r="A2295" s="2" t="s">
        <v>3936</v>
      </c>
      <c r="B2295" s="1" t="s">
        <v>3937</v>
      </c>
      <c r="C2295" s="1" t="s">
        <v>3877</v>
      </c>
      <c r="D2295" s="10" t="s">
        <v>5270</v>
      </c>
    </row>
    <row r="2296" spans="1:4" s="9" customFormat="1" x14ac:dyDescent="0.2">
      <c r="A2296" s="2" t="s">
        <v>3938</v>
      </c>
      <c r="B2296" s="1" t="s">
        <v>3939</v>
      </c>
      <c r="C2296" s="1" t="s">
        <v>3877</v>
      </c>
      <c r="D2296" s="10" t="s">
        <v>5270</v>
      </c>
    </row>
    <row r="2297" spans="1:4" s="9" customFormat="1" x14ac:dyDescent="0.2">
      <c r="A2297" s="2" t="s">
        <v>3940</v>
      </c>
      <c r="B2297" s="1" t="s">
        <v>3941</v>
      </c>
      <c r="C2297" s="1" t="s">
        <v>16</v>
      </c>
      <c r="D2297" s="3">
        <v>18</v>
      </c>
    </row>
    <row r="2298" spans="1:4" s="9" customFormat="1" x14ac:dyDescent="0.2">
      <c r="A2298" s="2" t="s">
        <v>3944</v>
      </c>
      <c r="B2298" s="1" t="s">
        <v>3943</v>
      </c>
      <c r="C2298" s="1" t="s">
        <v>16</v>
      </c>
      <c r="D2298" s="3">
        <v>18</v>
      </c>
    </row>
    <row r="2299" spans="1:4" s="9" customFormat="1" x14ac:dyDescent="0.2">
      <c r="A2299" s="2" t="s">
        <v>3942</v>
      </c>
      <c r="B2299" s="1" t="s">
        <v>3943</v>
      </c>
      <c r="C2299" s="1" t="s">
        <v>3877</v>
      </c>
      <c r="D2299" s="10" t="s">
        <v>5270</v>
      </c>
    </row>
    <row r="2300" spans="1:4" s="9" customFormat="1" x14ac:dyDescent="0.2">
      <c r="A2300" s="2" t="s">
        <v>3945</v>
      </c>
      <c r="B2300" s="1" t="s">
        <v>3946</v>
      </c>
      <c r="C2300" s="1" t="s">
        <v>16</v>
      </c>
      <c r="D2300" s="10" t="s">
        <v>5270</v>
      </c>
    </row>
    <row r="2301" spans="1:4" s="9" customFormat="1" x14ac:dyDescent="0.2">
      <c r="A2301" s="2" t="s">
        <v>3947</v>
      </c>
      <c r="B2301" s="1" t="s">
        <v>3948</v>
      </c>
      <c r="C2301" s="1" t="s">
        <v>16</v>
      </c>
      <c r="D2301" s="10" t="s">
        <v>5270</v>
      </c>
    </row>
    <row r="2302" spans="1:4" s="9" customFormat="1" x14ac:dyDescent="0.2">
      <c r="A2302" s="2" t="s">
        <v>3949</v>
      </c>
      <c r="B2302" s="1" t="s">
        <v>3950</v>
      </c>
      <c r="C2302" s="1" t="s">
        <v>3877</v>
      </c>
      <c r="D2302" s="10" t="s">
        <v>5270</v>
      </c>
    </row>
    <row r="2303" spans="1:4" s="9" customFormat="1" x14ac:dyDescent="0.2">
      <c r="A2303" s="2" t="s">
        <v>3951</v>
      </c>
      <c r="B2303" s="1" t="s">
        <v>3952</v>
      </c>
      <c r="C2303" s="1" t="s">
        <v>16</v>
      </c>
      <c r="D2303" s="3">
        <v>25</v>
      </c>
    </row>
    <row r="2304" spans="1:4" s="9" customFormat="1" x14ac:dyDescent="0.2">
      <c r="A2304" s="2" t="s">
        <v>3953</v>
      </c>
      <c r="B2304" s="1" t="s">
        <v>3954</v>
      </c>
      <c r="C2304" s="1" t="s">
        <v>16</v>
      </c>
      <c r="D2304" s="10" t="s">
        <v>5270</v>
      </c>
    </row>
    <row r="2305" spans="1:4" s="9" customFormat="1" x14ac:dyDescent="0.2">
      <c r="A2305" s="2" t="s">
        <v>3955</v>
      </c>
      <c r="B2305" s="1" t="s">
        <v>3956</v>
      </c>
      <c r="C2305" s="1" t="s">
        <v>16</v>
      </c>
      <c r="D2305" s="10" t="s">
        <v>5270</v>
      </c>
    </row>
    <row r="2306" spans="1:4" s="9" customFormat="1" x14ac:dyDescent="0.2">
      <c r="A2306" s="2" t="s">
        <v>3957</v>
      </c>
      <c r="B2306" s="1" t="s">
        <v>3958</v>
      </c>
      <c r="C2306" s="1" t="s">
        <v>3877</v>
      </c>
      <c r="D2306" s="10" t="s">
        <v>5270</v>
      </c>
    </row>
    <row r="2307" spans="1:4" s="9" customFormat="1" x14ac:dyDescent="0.2">
      <c r="A2307" s="2" t="s">
        <v>3959</v>
      </c>
      <c r="B2307" s="1" t="s">
        <v>3960</v>
      </c>
      <c r="C2307" s="1" t="s">
        <v>3877</v>
      </c>
      <c r="D2307" s="10" t="s">
        <v>5270</v>
      </c>
    </row>
    <row r="2308" spans="1:4" s="9" customFormat="1" x14ac:dyDescent="0.2">
      <c r="A2308" s="2" t="s">
        <v>3961</v>
      </c>
      <c r="B2308" s="1" t="s">
        <v>3962</v>
      </c>
      <c r="C2308" s="1" t="s">
        <v>3877</v>
      </c>
      <c r="D2308" s="10" t="s">
        <v>5270</v>
      </c>
    </row>
    <row r="2309" spans="1:4" s="9" customFormat="1" x14ac:dyDescent="0.2">
      <c r="A2309" s="2" t="s">
        <v>3963</v>
      </c>
      <c r="B2309" s="1" t="s">
        <v>3964</v>
      </c>
      <c r="C2309" s="1" t="s">
        <v>3877</v>
      </c>
      <c r="D2309" s="10" t="s">
        <v>5270</v>
      </c>
    </row>
    <row r="2310" spans="1:4" s="9" customFormat="1" x14ac:dyDescent="0.2">
      <c r="A2310" s="2" t="s">
        <v>3965</v>
      </c>
      <c r="B2310" s="1" t="s">
        <v>3966</v>
      </c>
      <c r="C2310" s="1" t="s">
        <v>3877</v>
      </c>
      <c r="D2310" s="10" t="s">
        <v>5270</v>
      </c>
    </row>
    <row r="2311" spans="1:4" s="9" customFormat="1" x14ac:dyDescent="0.2">
      <c r="A2311" s="2" t="s">
        <v>3967</v>
      </c>
      <c r="B2311" s="1" t="s">
        <v>3968</v>
      </c>
      <c r="C2311" s="1" t="s">
        <v>3877</v>
      </c>
      <c r="D2311" s="3">
        <v>25</v>
      </c>
    </row>
    <row r="2312" spans="1:4" s="9" customFormat="1" x14ac:dyDescent="0.2">
      <c r="A2312" s="2" t="s">
        <v>3969</v>
      </c>
      <c r="B2312" s="1" t="s">
        <v>3970</v>
      </c>
      <c r="C2312" s="1" t="s">
        <v>3877</v>
      </c>
      <c r="D2312" s="10" t="s">
        <v>5270</v>
      </c>
    </row>
    <row r="2313" spans="1:4" s="9" customFormat="1" x14ac:dyDescent="0.2">
      <c r="A2313" s="2" t="s">
        <v>3971</v>
      </c>
      <c r="B2313" s="1" t="s">
        <v>3972</v>
      </c>
      <c r="C2313" s="1" t="s">
        <v>3877</v>
      </c>
      <c r="D2313" s="3">
        <v>50</v>
      </c>
    </row>
    <row r="2314" spans="1:4" s="9" customFormat="1" x14ac:dyDescent="0.2">
      <c r="A2314" s="2" t="s">
        <v>3973</v>
      </c>
      <c r="B2314" s="1" t="s">
        <v>3974</v>
      </c>
      <c r="C2314" s="1" t="s">
        <v>3877</v>
      </c>
      <c r="D2314" s="3">
        <v>25</v>
      </c>
    </row>
    <row r="2315" spans="1:4" s="9" customFormat="1" x14ac:dyDescent="0.2">
      <c r="A2315" s="2" t="s">
        <v>3975</v>
      </c>
      <c r="B2315" s="1" t="s">
        <v>3976</v>
      </c>
      <c r="C2315" s="1" t="s">
        <v>3877</v>
      </c>
      <c r="D2315" s="10" t="s">
        <v>5270</v>
      </c>
    </row>
    <row r="2316" spans="1:4" s="9" customFormat="1" x14ac:dyDescent="0.2">
      <c r="A2316" s="2" t="s">
        <v>3977</v>
      </c>
      <c r="B2316" s="1" t="s">
        <v>3978</v>
      </c>
      <c r="C2316" s="1" t="s">
        <v>107</v>
      </c>
      <c r="D2316" s="10" t="s">
        <v>5270</v>
      </c>
    </row>
    <row r="2317" spans="1:4" s="9" customFormat="1" x14ac:dyDescent="0.2">
      <c r="A2317" s="2" t="s">
        <v>3979</v>
      </c>
      <c r="B2317" s="1" t="s">
        <v>3980</v>
      </c>
      <c r="C2317" s="1" t="s">
        <v>107</v>
      </c>
      <c r="D2317" s="10" t="s">
        <v>5270</v>
      </c>
    </row>
    <row r="2318" spans="1:4" s="9" customFormat="1" x14ac:dyDescent="0.2">
      <c r="A2318" s="2" t="s">
        <v>3981</v>
      </c>
      <c r="B2318" s="1" t="s">
        <v>3982</v>
      </c>
      <c r="C2318" s="1" t="s">
        <v>107</v>
      </c>
      <c r="D2318" s="3">
        <v>25</v>
      </c>
    </row>
    <row r="2319" spans="1:4" s="9" customFormat="1" x14ac:dyDescent="0.2">
      <c r="A2319" s="2" t="s">
        <v>3983</v>
      </c>
      <c r="B2319" s="1" t="s">
        <v>3984</v>
      </c>
      <c r="C2319" s="1" t="s">
        <v>2739</v>
      </c>
      <c r="D2319" s="10" t="s">
        <v>5270</v>
      </c>
    </row>
    <row r="2320" spans="1:4" s="9" customFormat="1" x14ac:dyDescent="0.2">
      <c r="A2320" s="2" t="s">
        <v>3985</v>
      </c>
      <c r="B2320" s="1" t="s">
        <v>3986</v>
      </c>
      <c r="C2320" s="1" t="s">
        <v>86</v>
      </c>
      <c r="D2320" s="3">
        <v>50</v>
      </c>
    </row>
    <row r="2321" spans="1:4" s="9" customFormat="1" x14ac:dyDescent="0.2">
      <c r="A2321" s="2" t="s">
        <v>3987</v>
      </c>
      <c r="B2321" s="1" t="s">
        <v>3986</v>
      </c>
      <c r="C2321" s="1" t="s">
        <v>16</v>
      </c>
      <c r="D2321" s="10" t="s">
        <v>5270</v>
      </c>
    </row>
    <row r="2322" spans="1:4" s="9" customFormat="1" x14ac:dyDescent="0.2">
      <c r="A2322" s="2" t="s">
        <v>3988</v>
      </c>
      <c r="B2322" s="1" t="s">
        <v>3989</v>
      </c>
      <c r="C2322" s="1" t="s">
        <v>16</v>
      </c>
      <c r="D2322" s="10" t="s">
        <v>5270</v>
      </c>
    </row>
    <row r="2323" spans="1:4" s="9" customFormat="1" x14ac:dyDescent="0.2">
      <c r="A2323" s="2" t="s">
        <v>3990</v>
      </c>
      <c r="B2323" s="1" t="s">
        <v>3991</v>
      </c>
      <c r="C2323" s="1" t="s">
        <v>16</v>
      </c>
      <c r="D2323" s="10" t="s">
        <v>5270</v>
      </c>
    </row>
    <row r="2324" spans="1:4" s="9" customFormat="1" x14ac:dyDescent="0.2">
      <c r="A2324" s="2" t="s">
        <v>3992</v>
      </c>
      <c r="B2324" s="1" t="s">
        <v>3993</v>
      </c>
      <c r="C2324" s="1" t="s">
        <v>2661</v>
      </c>
      <c r="D2324" s="10" t="s">
        <v>5270</v>
      </c>
    </row>
    <row r="2325" spans="1:4" s="9" customFormat="1" x14ac:dyDescent="0.2">
      <c r="A2325" s="2" t="s">
        <v>3994</v>
      </c>
      <c r="B2325" s="1" t="s">
        <v>3995</v>
      </c>
      <c r="C2325" s="1" t="s">
        <v>3996</v>
      </c>
      <c r="D2325" s="10" t="s">
        <v>5270</v>
      </c>
    </row>
    <row r="2326" spans="1:4" s="9" customFormat="1" x14ac:dyDescent="0.2">
      <c r="A2326" s="2" t="s">
        <v>3997</v>
      </c>
      <c r="B2326" s="1" t="s">
        <v>3998</v>
      </c>
      <c r="C2326" s="1" t="s">
        <v>3996</v>
      </c>
      <c r="D2326" s="3">
        <v>21</v>
      </c>
    </row>
    <row r="2327" spans="1:4" s="9" customFormat="1" x14ac:dyDescent="0.2">
      <c r="A2327" s="2" t="s">
        <v>3999</v>
      </c>
      <c r="B2327" s="1" t="s">
        <v>4000</v>
      </c>
      <c r="C2327" s="1" t="s">
        <v>3996</v>
      </c>
      <c r="D2327" s="10" t="s">
        <v>5270</v>
      </c>
    </row>
    <row r="2328" spans="1:4" s="9" customFormat="1" x14ac:dyDescent="0.2">
      <c r="A2328" s="2" t="s">
        <v>4001</v>
      </c>
      <c r="B2328" s="1" t="s">
        <v>4002</v>
      </c>
      <c r="C2328" s="1" t="s">
        <v>3996</v>
      </c>
      <c r="D2328" s="10" t="s">
        <v>5270</v>
      </c>
    </row>
    <row r="2329" spans="1:4" s="9" customFormat="1" x14ac:dyDescent="0.2">
      <c r="A2329" s="2" t="s">
        <v>4003</v>
      </c>
      <c r="B2329" s="1" t="s">
        <v>4004</v>
      </c>
      <c r="C2329" s="1" t="s">
        <v>3996</v>
      </c>
      <c r="D2329" s="3">
        <v>27</v>
      </c>
    </row>
    <row r="2330" spans="1:4" s="9" customFormat="1" x14ac:dyDescent="0.2">
      <c r="A2330" s="2" t="s">
        <v>4005</v>
      </c>
      <c r="B2330" s="1" t="s">
        <v>4006</v>
      </c>
      <c r="C2330" s="1" t="s">
        <v>3996</v>
      </c>
      <c r="D2330" s="10" t="s">
        <v>5270</v>
      </c>
    </row>
    <row r="2331" spans="1:4" s="9" customFormat="1" x14ac:dyDescent="0.2">
      <c r="A2331" s="2" t="s">
        <v>4007</v>
      </c>
      <c r="B2331" s="1" t="s">
        <v>4008</v>
      </c>
      <c r="C2331" s="1" t="s">
        <v>3996</v>
      </c>
      <c r="D2331" s="10" t="s">
        <v>5270</v>
      </c>
    </row>
    <row r="2332" spans="1:4" s="9" customFormat="1" x14ac:dyDescent="0.2">
      <c r="A2332" s="2" t="s">
        <v>4009</v>
      </c>
      <c r="B2332" s="1" t="s">
        <v>4010</v>
      </c>
      <c r="C2332" s="1" t="s">
        <v>66</v>
      </c>
      <c r="D2332" s="3">
        <v>14</v>
      </c>
    </row>
    <row r="2333" spans="1:4" s="9" customFormat="1" x14ac:dyDescent="0.2">
      <c r="A2333" s="2" t="s">
        <v>4011</v>
      </c>
      <c r="B2333" s="1" t="s">
        <v>4012</v>
      </c>
      <c r="C2333" s="1" t="s">
        <v>295</v>
      </c>
      <c r="D2333" s="3">
        <v>15</v>
      </c>
    </row>
    <row r="2334" spans="1:4" s="9" customFormat="1" x14ac:dyDescent="0.2">
      <c r="A2334" s="2" t="s">
        <v>4013</v>
      </c>
      <c r="B2334" s="1" t="s">
        <v>4014</v>
      </c>
      <c r="C2334" s="1" t="s">
        <v>66</v>
      </c>
      <c r="D2334" s="10" t="s">
        <v>5270</v>
      </c>
    </row>
    <row r="2335" spans="1:4" s="9" customFormat="1" x14ac:dyDescent="0.2">
      <c r="A2335" s="2" t="s">
        <v>4015</v>
      </c>
      <c r="B2335" s="1" t="s">
        <v>4016</v>
      </c>
      <c r="C2335" s="1" t="s">
        <v>3996</v>
      </c>
      <c r="D2335" s="3">
        <v>24</v>
      </c>
    </row>
    <row r="2336" spans="1:4" s="9" customFormat="1" x14ac:dyDescent="0.2">
      <c r="A2336" s="2" t="s">
        <v>4017</v>
      </c>
      <c r="B2336" s="1" t="s">
        <v>4018</v>
      </c>
      <c r="C2336" s="1" t="s">
        <v>39</v>
      </c>
      <c r="D2336" s="10" t="s">
        <v>5270</v>
      </c>
    </row>
    <row r="2337" spans="1:4" s="9" customFormat="1" x14ac:dyDescent="0.2">
      <c r="A2337" s="2" t="s">
        <v>4019</v>
      </c>
      <c r="B2337" s="1" t="s">
        <v>4020</v>
      </c>
      <c r="C2337" s="1" t="s">
        <v>66</v>
      </c>
      <c r="D2337" s="10" t="s">
        <v>5270</v>
      </c>
    </row>
    <row r="2338" spans="1:4" s="9" customFormat="1" x14ac:dyDescent="0.2">
      <c r="A2338" s="2" t="s">
        <v>4021</v>
      </c>
      <c r="B2338" s="1" t="s">
        <v>4022</v>
      </c>
      <c r="C2338" s="1" t="s">
        <v>66</v>
      </c>
      <c r="D2338" s="10" t="s">
        <v>5270</v>
      </c>
    </row>
    <row r="2339" spans="1:4" s="9" customFormat="1" x14ac:dyDescent="0.2">
      <c r="A2339" s="2" t="s">
        <v>4023</v>
      </c>
      <c r="B2339" s="1" t="s">
        <v>4024</v>
      </c>
      <c r="C2339" s="1" t="s">
        <v>3996</v>
      </c>
      <c r="D2339" s="10" t="s">
        <v>5270</v>
      </c>
    </row>
    <row r="2340" spans="1:4" s="9" customFormat="1" x14ac:dyDescent="0.2">
      <c r="A2340" s="2" t="s">
        <v>4025</v>
      </c>
      <c r="B2340" s="1" t="s">
        <v>4026</v>
      </c>
      <c r="C2340" s="1" t="s">
        <v>33</v>
      </c>
      <c r="D2340" s="3">
        <v>25</v>
      </c>
    </row>
    <row r="2341" spans="1:4" s="9" customFormat="1" x14ac:dyDescent="0.2">
      <c r="A2341" s="2" t="s">
        <v>4027</v>
      </c>
      <c r="B2341" s="1" t="s">
        <v>4028</v>
      </c>
      <c r="C2341" s="1" t="s">
        <v>33</v>
      </c>
      <c r="D2341" s="10" t="s">
        <v>5270</v>
      </c>
    </row>
    <row r="2342" spans="1:4" s="9" customFormat="1" x14ac:dyDescent="0.2">
      <c r="A2342" s="2" t="s">
        <v>4029</v>
      </c>
      <c r="B2342" s="1" t="s">
        <v>4030</v>
      </c>
      <c r="C2342" s="1" t="s">
        <v>33</v>
      </c>
      <c r="D2342" s="10" t="s">
        <v>5270</v>
      </c>
    </row>
    <row r="2343" spans="1:4" s="9" customFormat="1" x14ac:dyDescent="0.2">
      <c r="A2343" s="2" t="s">
        <v>4031</v>
      </c>
      <c r="B2343" s="1" t="s">
        <v>4032</v>
      </c>
      <c r="C2343" s="1" t="s">
        <v>33</v>
      </c>
      <c r="D2343" s="10" t="s">
        <v>5270</v>
      </c>
    </row>
    <row r="2344" spans="1:4" s="9" customFormat="1" x14ac:dyDescent="0.2">
      <c r="A2344" s="2" t="s">
        <v>4033</v>
      </c>
      <c r="B2344" s="1" t="s">
        <v>4034</v>
      </c>
      <c r="C2344" s="1" t="s">
        <v>33</v>
      </c>
      <c r="D2344" s="10" t="s">
        <v>5270</v>
      </c>
    </row>
    <row r="2345" spans="1:4" s="9" customFormat="1" x14ac:dyDescent="0.2">
      <c r="A2345" s="2" t="s">
        <v>4035</v>
      </c>
      <c r="B2345" s="1" t="s">
        <v>4036</v>
      </c>
      <c r="C2345" s="1" t="s">
        <v>33</v>
      </c>
      <c r="D2345" s="3">
        <v>20</v>
      </c>
    </row>
    <row r="2346" spans="1:4" s="9" customFormat="1" x14ac:dyDescent="0.2">
      <c r="A2346" s="2" t="s">
        <v>4037</v>
      </c>
      <c r="B2346" s="1" t="s">
        <v>4038</v>
      </c>
      <c r="C2346" s="1" t="s">
        <v>33</v>
      </c>
      <c r="D2346" s="3">
        <v>15</v>
      </c>
    </row>
    <row r="2347" spans="1:4" s="9" customFormat="1" x14ac:dyDescent="0.2">
      <c r="A2347" s="2" t="s">
        <v>4039</v>
      </c>
      <c r="B2347" s="1" t="s">
        <v>4040</v>
      </c>
      <c r="C2347" s="1" t="s">
        <v>33</v>
      </c>
      <c r="D2347" s="10" t="s">
        <v>5270</v>
      </c>
    </row>
    <row r="2348" spans="1:4" s="9" customFormat="1" x14ac:dyDescent="0.2">
      <c r="A2348" s="2" t="s">
        <v>4041</v>
      </c>
      <c r="B2348" s="1" t="s">
        <v>4042</v>
      </c>
      <c r="C2348" s="1" t="s">
        <v>33</v>
      </c>
      <c r="D2348" s="3">
        <v>10</v>
      </c>
    </row>
    <row r="2349" spans="1:4" s="9" customFormat="1" x14ac:dyDescent="0.2">
      <c r="A2349" s="2" t="s">
        <v>4043</v>
      </c>
      <c r="B2349" s="1" t="s">
        <v>4044</v>
      </c>
      <c r="C2349" s="1" t="s">
        <v>33</v>
      </c>
      <c r="D2349" s="3">
        <v>25</v>
      </c>
    </row>
    <row r="2350" spans="1:4" s="9" customFormat="1" x14ac:dyDescent="0.2">
      <c r="A2350" s="2" t="s">
        <v>4045</v>
      </c>
      <c r="B2350" s="1" t="s">
        <v>4046</v>
      </c>
      <c r="C2350" s="1" t="s">
        <v>2328</v>
      </c>
      <c r="D2350" s="10" t="s">
        <v>5270</v>
      </c>
    </row>
    <row r="2351" spans="1:4" s="9" customFormat="1" x14ac:dyDescent="0.2">
      <c r="A2351" s="2" t="s">
        <v>4049</v>
      </c>
      <c r="B2351" s="1" t="s">
        <v>4048</v>
      </c>
      <c r="C2351" s="1" t="s">
        <v>2345</v>
      </c>
      <c r="D2351" s="3">
        <v>25</v>
      </c>
    </row>
    <row r="2352" spans="1:4" s="9" customFormat="1" x14ac:dyDescent="0.2">
      <c r="A2352" s="2" t="s">
        <v>4047</v>
      </c>
      <c r="B2352" s="1" t="s">
        <v>4048</v>
      </c>
      <c r="C2352" s="1" t="s">
        <v>39</v>
      </c>
      <c r="D2352" s="10" t="s">
        <v>5270</v>
      </c>
    </row>
    <row r="2353" spans="1:4" s="9" customFormat="1" x14ac:dyDescent="0.2">
      <c r="A2353" s="2" t="s">
        <v>4050</v>
      </c>
      <c r="B2353" s="1" t="s">
        <v>4051</v>
      </c>
      <c r="C2353" s="1" t="s">
        <v>2328</v>
      </c>
      <c r="D2353" s="3">
        <v>19</v>
      </c>
    </row>
    <row r="2354" spans="1:4" s="9" customFormat="1" x14ac:dyDescent="0.2">
      <c r="A2354" s="2" t="s">
        <v>4052</v>
      </c>
      <c r="B2354" s="1" t="s">
        <v>4053</v>
      </c>
      <c r="C2354" s="1" t="s">
        <v>86</v>
      </c>
      <c r="D2354" s="3">
        <v>50</v>
      </c>
    </row>
    <row r="2355" spans="1:4" s="9" customFormat="1" x14ac:dyDescent="0.2">
      <c r="A2355" s="2" t="s">
        <v>4054</v>
      </c>
      <c r="B2355" s="1" t="s">
        <v>4053</v>
      </c>
      <c r="C2355" s="1" t="s">
        <v>2661</v>
      </c>
      <c r="D2355" s="3">
        <v>50</v>
      </c>
    </row>
    <row r="2356" spans="1:4" s="9" customFormat="1" x14ac:dyDescent="0.2">
      <c r="A2356" s="2" t="s">
        <v>4055</v>
      </c>
      <c r="B2356" s="1" t="s">
        <v>4056</v>
      </c>
      <c r="C2356" s="1" t="s">
        <v>336</v>
      </c>
      <c r="D2356" s="3">
        <v>65</v>
      </c>
    </row>
    <row r="2357" spans="1:4" s="9" customFormat="1" x14ac:dyDescent="0.2">
      <c r="A2357" s="2" t="s">
        <v>4057</v>
      </c>
      <c r="B2357" s="1" t="s">
        <v>4058</v>
      </c>
      <c r="C2357" s="1" t="s">
        <v>39</v>
      </c>
      <c r="D2357" s="10" t="s">
        <v>5270</v>
      </c>
    </row>
    <row r="2358" spans="1:4" s="9" customFormat="1" x14ac:dyDescent="0.2">
      <c r="A2358" s="2" t="s">
        <v>4059</v>
      </c>
      <c r="B2358" s="1" t="s">
        <v>4060</v>
      </c>
      <c r="C2358" s="1" t="s">
        <v>86</v>
      </c>
      <c r="D2358" s="3">
        <v>50</v>
      </c>
    </row>
    <row r="2359" spans="1:4" s="9" customFormat="1" x14ac:dyDescent="0.2">
      <c r="A2359" s="2" t="s">
        <v>4061</v>
      </c>
      <c r="B2359" s="1" t="s">
        <v>4062</v>
      </c>
      <c r="C2359" s="1" t="s">
        <v>86</v>
      </c>
      <c r="D2359" s="3">
        <v>50</v>
      </c>
    </row>
    <row r="2360" spans="1:4" s="9" customFormat="1" x14ac:dyDescent="0.2">
      <c r="A2360" s="2" t="s">
        <v>4063</v>
      </c>
      <c r="B2360" s="1" t="s">
        <v>4064</v>
      </c>
      <c r="C2360" s="1" t="s">
        <v>86</v>
      </c>
      <c r="D2360" s="3">
        <v>50</v>
      </c>
    </row>
    <row r="2361" spans="1:4" s="9" customFormat="1" x14ac:dyDescent="0.2">
      <c r="A2361" s="2" t="s">
        <v>4065</v>
      </c>
      <c r="B2361" s="1" t="s">
        <v>4066</v>
      </c>
      <c r="C2361" s="1" t="s">
        <v>2661</v>
      </c>
      <c r="D2361" s="3">
        <v>50</v>
      </c>
    </row>
    <row r="2362" spans="1:4" s="9" customFormat="1" x14ac:dyDescent="0.2">
      <c r="A2362" s="2" t="s">
        <v>4067</v>
      </c>
      <c r="B2362" s="1" t="s">
        <v>4068</v>
      </c>
      <c r="C2362" s="1" t="s">
        <v>16</v>
      </c>
      <c r="D2362" s="3">
        <v>50</v>
      </c>
    </row>
    <row r="2363" spans="1:4" s="9" customFormat="1" x14ac:dyDescent="0.2">
      <c r="A2363" s="2" t="s">
        <v>4069</v>
      </c>
      <c r="B2363" s="1" t="s">
        <v>4070</v>
      </c>
      <c r="C2363" s="1" t="s">
        <v>54</v>
      </c>
      <c r="D2363" s="10" t="s">
        <v>5270</v>
      </c>
    </row>
    <row r="2364" spans="1:4" s="9" customFormat="1" x14ac:dyDescent="0.2">
      <c r="A2364" s="2" t="s">
        <v>4071</v>
      </c>
      <c r="B2364" s="1" t="s">
        <v>4072</v>
      </c>
      <c r="C2364" s="1" t="s">
        <v>377</v>
      </c>
      <c r="D2364" s="3">
        <v>9</v>
      </c>
    </row>
    <row r="2365" spans="1:4" s="9" customFormat="1" x14ac:dyDescent="0.2">
      <c r="A2365" s="2" t="s">
        <v>4073</v>
      </c>
      <c r="B2365" s="1" t="s">
        <v>4074</v>
      </c>
      <c r="C2365" s="1" t="s">
        <v>4075</v>
      </c>
      <c r="D2365" s="10" t="s">
        <v>5270</v>
      </c>
    </row>
    <row r="2366" spans="1:4" s="9" customFormat="1" x14ac:dyDescent="0.2">
      <c r="A2366" s="2" t="s">
        <v>4076</v>
      </c>
      <c r="B2366" s="1" t="s">
        <v>4077</v>
      </c>
      <c r="C2366" s="1" t="s">
        <v>16</v>
      </c>
      <c r="D2366" s="10" t="s">
        <v>5270</v>
      </c>
    </row>
    <row r="2367" spans="1:4" s="9" customFormat="1" x14ac:dyDescent="0.2">
      <c r="A2367" s="2" t="s">
        <v>4078</v>
      </c>
      <c r="B2367" s="1" t="s">
        <v>4079</v>
      </c>
      <c r="C2367" s="1" t="s">
        <v>16</v>
      </c>
      <c r="D2367" s="3">
        <v>24</v>
      </c>
    </row>
    <row r="2368" spans="1:4" s="9" customFormat="1" x14ac:dyDescent="0.2">
      <c r="A2368" s="2" t="s">
        <v>4080</v>
      </c>
      <c r="B2368" s="1" t="s">
        <v>4081</v>
      </c>
      <c r="C2368" s="1" t="s">
        <v>4082</v>
      </c>
      <c r="D2368" s="10" t="s">
        <v>5270</v>
      </c>
    </row>
    <row r="2369" spans="1:4" s="9" customFormat="1" x14ac:dyDescent="0.2">
      <c r="A2369" s="2" t="s">
        <v>4083</v>
      </c>
      <c r="B2369" s="1" t="s">
        <v>4084</v>
      </c>
      <c r="C2369" s="1" t="s">
        <v>16</v>
      </c>
      <c r="D2369" s="10" t="s">
        <v>5270</v>
      </c>
    </row>
    <row r="2370" spans="1:4" s="9" customFormat="1" x14ac:dyDescent="0.2">
      <c r="A2370" s="2" t="s">
        <v>4085</v>
      </c>
      <c r="B2370" s="1" t="s">
        <v>4086</v>
      </c>
      <c r="C2370" s="1" t="s">
        <v>107</v>
      </c>
      <c r="D2370" s="10" t="s">
        <v>5270</v>
      </c>
    </row>
    <row r="2371" spans="1:4" s="9" customFormat="1" x14ac:dyDescent="0.2">
      <c r="A2371" s="2" t="s">
        <v>4087</v>
      </c>
      <c r="B2371" s="1" t="s">
        <v>4088</v>
      </c>
      <c r="C2371" s="1" t="s">
        <v>3877</v>
      </c>
      <c r="D2371" s="10" t="s">
        <v>5270</v>
      </c>
    </row>
    <row r="2372" spans="1:4" s="9" customFormat="1" x14ac:dyDescent="0.2">
      <c r="A2372" s="2" t="s">
        <v>4089</v>
      </c>
      <c r="B2372" s="1" t="s">
        <v>4090</v>
      </c>
      <c r="C2372" s="1" t="s">
        <v>33</v>
      </c>
      <c r="D2372" s="10" t="s">
        <v>5270</v>
      </c>
    </row>
    <row r="2373" spans="1:4" s="9" customFormat="1" x14ac:dyDescent="0.2">
      <c r="A2373" s="2" t="s">
        <v>4091</v>
      </c>
      <c r="B2373" s="1" t="s">
        <v>4092</v>
      </c>
      <c r="C2373" s="1" t="s">
        <v>184</v>
      </c>
      <c r="D2373" s="3">
        <v>11</v>
      </c>
    </row>
    <row r="2374" spans="1:4" s="9" customFormat="1" x14ac:dyDescent="0.2">
      <c r="A2374" s="2" t="s">
        <v>4093</v>
      </c>
      <c r="B2374" s="1" t="s">
        <v>4094</v>
      </c>
      <c r="C2374" s="1" t="s">
        <v>153</v>
      </c>
      <c r="D2374" s="3">
        <v>25</v>
      </c>
    </row>
    <row r="2375" spans="1:4" s="9" customFormat="1" x14ac:dyDescent="0.2">
      <c r="A2375" s="2" t="s">
        <v>4095</v>
      </c>
      <c r="B2375" s="1" t="s">
        <v>4096</v>
      </c>
      <c r="C2375" s="1" t="s">
        <v>4097</v>
      </c>
      <c r="D2375" s="10" t="s">
        <v>5270</v>
      </c>
    </row>
    <row r="2376" spans="1:4" s="9" customFormat="1" x14ac:dyDescent="0.2">
      <c r="A2376" s="2" t="s">
        <v>4098</v>
      </c>
      <c r="B2376" s="1" t="s">
        <v>4099</v>
      </c>
      <c r="C2376" s="1" t="s">
        <v>39</v>
      </c>
      <c r="D2376" s="10" t="s">
        <v>5270</v>
      </c>
    </row>
    <row r="2377" spans="1:4" s="9" customFormat="1" x14ac:dyDescent="0.2">
      <c r="A2377" s="2" t="s">
        <v>4100</v>
      </c>
      <c r="B2377" s="1" t="s">
        <v>4101</v>
      </c>
      <c r="C2377" s="1" t="s">
        <v>39</v>
      </c>
      <c r="D2377" s="10" t="s">
        <v>5270</v>
      </c>
    </row>
    <row r="2378" spans="1:4" s="9" customFormat="1" x14ac:dyDescent="0.2">
      <c r="A2378" s="2" t="s">
        <v>4102</v>
      </c>
      <c r="B2378" s="1" t="s">
        <v>4103</v>
      </c>
      <c r="C2378" s="1" t="s">
        <v>4104</v>
      </c>
      <c r="D2378" s="10" t="s">
        <v>5270</v>
      </c>
    </row>
    <row r="2379" spans="1:4" s="9" customFormat="1" x14ac:dyDescent="0.2">
      <c r="A2379" s="2" t="s">
        <v>4108</v>
      </c>
      <c r="B2379" s="1" t="s">
        <v>4106</v>
      </c>
      <c r="C2379" s="1" t="s">
        <v>4109</v>
      </c>
      <c r="D2379" s="10" t="s">
        <v>5270</v>
      </c>
    </row>
    <row r="2380" spans="1:4" s="9" customFormat="1" x14ac:dyDescent="0.2">
      <c r="A2380" s="2" t="s">
        <v>4105</v>
      </c>
      <c r="B2380" s="1" t="s">
        <v>4106</v>
      </c>
      <c r="C2380" s="1" t="s">
        <v>4107</v>
      </c>
      <c r="D2380" s="3">
        <v>20</v>
      </c>
    </row>
    <row r="2381" spans="1:4" s="9" customFormat="1" x14ac:dyDescent="0.2">
      <c r="A2381" s="2" t="s">
        <v>4110</v>
      </c>
      <c r="B2381" s="1" t="s">
        <v>4111</v>
      </c>
      <c r="C2381" s="1" t="s">
        <v>4109</v>
      </c>
      <c r="D2381" s="3">
        <v>21</v>
      </c>
    </row>
    <row r="2382" spans="1:4" s="9" customFormat="1" x14ac:dyDescent="0.2">
      <c r="A2382" s="2" t="s">
        <v>4112</v>
      </c>
      <c r="B2382" s="1" t="s">
        <v>4113</v>
      </c>
      <c r="C2382" s="1" t="s">
        <v>4114</v>
      </c>
      <c r="D2382" s="10" t="s">
        <v>5270</v>
      </c>
    </row>
    <row r="2383" spans="1:4" s="9" customFormat="1" x14ac:dyDescent="0.2">
      <c r="A2383" s="2" t="s">
        <v>4115</v>
      </c>
      <c r="B2383" s="1" t="s">
        <v>4116</v>
      </c>
      <c r="C2383" s="1" t="s">
        <v>4114</v>
      </c>
      <c r="D2383" s="3">
        <v>25</v>
      </c>
    </row>
    <row r="2384" spans="1:4" s="9" customFormat="1" x14ac:dyDescent="0.2">
      <c r="A2384" s="2" t="s">
        <v>4117</v>
      </c>
      <c r="B2384" s="1" t="s">
        <v>4118</v>
      </c>
      <c r="C2384" s="1" t="s">
        <v>4114</v>
      </c>
      <c r="D2384" s="10" t="s">
        <v>5270</v>
      </c>
    </row>
    <row r="2385" spans="1:4" s="9" customFormat="1" x14ac:dyDescent="0.2">
      <c r="A2385" s="2" t="s">
        <v>4119</v>
      </c>
      <c r="B2385" s="1" t="s">
        <v>4120</v>
      </c>
      <c r="C2385" s="1" t="s">
        <v>4121</v>
      </c>
      <c r="D2385" s="10" t="s">
        <v>5270</v>
      </c>
    </row>
    <row r="2386" spans="1:4" s="9" customFormat="1" x14ac:dyDescent="0.2">
      <c r="A2386" s="2" t="s">
        <v>4122</v>
      </c>
      <c r="B2386" s="1" t="s">
        <v>4123</v>
      </c>
      <c r="C2386" s="1" t="s">
        <v>4121</v>
      </c>
      <c r="D2386" s="10" t="s">
        <v>5270</v>
      </c>
    </row>
    <row r="2387" spans="1:4" s="9" customFormat="1" x14ac:dyDescent="0.2">
      <c r="A2387" s="2" t="s">
        <v>4124</v>
      </c>
      <c r="B2387" s="1" t="s">
        <v>4125</v>
      </c>
      <c r="C2387" s="1" t="s">
        <v>39</v>
      </c>
      <c r="D2387" s="3">
        <v>25</v>
      </c>
    </row>
    <row r="2388" spans="1:4" s="9" customFormat="1" x14ac:dyDescent="0.2">
      <c r="A2388" s="2" t="s">
        <v>4126</v>
      </c>
      <c r="B2388" s="1" t="s">
        <v>4127</v>
      </c>
      <c r="C2388" s="1" t="s">
        <v>3877</v>
      </c>
      <c r="D2388" s="10" t="s">
        <v>5270</v>
      </c>
    </row>
    <row r="2389" spans="1:4" s="9" customFormat="1" x14ac:dyDescent="0.2">
      <c r="A2389" s="2" t="s">
        <v>4128</v>
      </c>
      <c r="B2389" s="1" t="s">
        <v>4129</v>
      </c>
      <c r="C2389" s="1" t="s">
        <v>436</v>
      </c>
      <c r="D2389" s="10" t="s">
        <v>5270</v>
      </c>
    </row>
    <row r="2390" spans="1:4" s="9" customFormat="1" x14ac:dyDescent="0.2">
      <c r="A2390" s="2" t="s">
        <v>4130</v>
      </c>
      <c r="B2390" s="1" t="s">
        <v>4131</v>
      </c>
      <c r="C2390" s="1" t="s">
        <v>2269</v>
      </c>
      <c r="D2390" s="10" t="s">
        <v>5270</v>
      </c>
    </row>
    <row r="2391" spans="1:4" s="9" customFormat="1" x14ac:dyDescent="0.2">
      <c r="A2391" s="2" t="s">
        <v>4132</v>
      </c>
      <c r="B2391" s="1" t="s">
        <v>4133</v>
      </c>
      <c r="C2391" s="1" t="s">
        <v>2269</v>
      </c>
      <c r="D2391" s="10" t="s">
        <v>5270</v>
      </c>
    </row>
    <row r="2392" spans="1:4" s="9" customFormat="1" x14ac:dyDescent="0.2">
      <c r="A2392" s="2" t="s">
        <v>4134</v>
      </c>
      <c r="B2392" s="1" t="s">
        <v>4135</v>
      </c>
      <c r="C2392" s="1" t="s">
        <v>1012</v>
      </c>
      <c r="D2392" s="10" t="s">
        <v>5270</v>
      </c>
    </row>
    <row r="2393" spans="1:4" s="9" customFormat="1" x14ac:dyDescent="0.2">
      <c r="A2393" s="2" t="s">
        <v>4136</v>
      </c>
      <c r="B2393" s="1" t="s">
        <v>4137</v>
      </c>
      <c r="C2393" s="1" t="s">
        <v>153</v>
      </c>
      <c r="D2393" s="3">
        <v>25</v>
      </c>
    </row>
    <row r="2394" spans="1:4" s="9" customFormat="1" x14ac:dyDescent="0.2">
      <c r="A2394" s="2" t="s">
        <v>4138</v>
      </c>
      <c r="B2394" s="1" t="s">
        <v>4139</v>
      </c>
      <c r="C2394" s="1" t="s">
        <v>490</v>
      </c>
      <c r="D2394" s="10" t="s">
        <v>5270</v>
      </c>
    </row>
    <row r="2395" spans="1:4" s="9" customFormat="1" x14ac:dyDescent="0.2">
      <c r="A2395" s="2" t="s">
        <v>4140</v>
      </c>
      <c r="B2395" s="1" t="s">
        <v>4141</v>
      </c>
      <c r="C2395" s="1" t="s">
        <v>490</v>
      </c>
      <c r="D2395" s="10" t="s">
        <v>5270</v>
      </c>
    </row>
    <row r="2396" spans="1:4" s="9" customFormat="1" x14ac:dyDescent="0.2">
      <c r="A2396" s="2" t="s">
        <v>4142</v>
      </c>
      <c r="B2396" s="1" t="s">
        <v>4143</v>
      </c>
      <c r="C2396" s="1" t="s">
        <v>287</v>
      </c>
      <c r="D2396" s="3">
        <v>25</v>
      </c>
    </row>
    <row r="2397" spans="1:4" s="9" customFormat="1" x14ac:dyDescent="0.2">
      <c r="A2397" s="2" t="s">
        <v>4144</v>
      </c>
      <c r="B2397" s="1" t="s">
        <v>4143</v>
      </c>
      <c r="C2397" s="1" t="s">
        <v>287</v>
      </c>
      <c r="D2397" s="3">
        <v>25</v>
      </c>
    </row>
    <row r="2398" spans="1:4" s="9" customFormat="1" x14ac:dyDescent="0.2">
      <c r="A2398" s="2" t="s">
        <v>4145</v>
      </c>
      <c r="B2398" s="1" t="s">
        <v>4146</v>
      </c>
      <c r="C2398" s="1" t="s">
        <v>490</v>
      </c>
      <c r="D2398" s="10" t="s">
        <v>5270</v>
      </c>
    </row>
    <row r="2399" spans="1:4" s="9" customFormat="1" x14ac:dyDescent="0.2">
      <c r="A2399" s="2" t="s">
        <v>4147</v>
      </c>
      <c r="B2399" s="1" t="s">
        <v>4148</v>
      </c>
      <c r="C2399" s="1" t="s">
        <v>287</v>
      </c>
      <c r="D2399" s="10" t="s">
        <v>5270</v>
      </c>
    </row>
    <row r="2400" spans="1:4" s="9" customFormat="1" x14ac:dyDescent="0.2">
      <c r="A2400" s="2" t="s">
        <v>4149</v>
      </c>
      <c r="B2400" s="1" t="s">
        <v>4150</v>
      </c>
      <c r="C2400" s="1" t="s">
        <v>1969</v>
      </c>
      <c r="D2400" s="3">
        <v>50</v>
      </c>
    </row>
    <row r="2401" spans="1:4" s="9" customFormat="1" x14ac:dyDescent="0.2">
      <c r="A2401" s="2" t="s">
        <v>4155</v>
      </c>
      <c r="B2401" s="1" t="s">
        <v>4152</v>
      </c>
      <c r="C2401" s="1" t="s">
        <v>1969</v>
      </c>
      <c r="D2401" s="3">
        <v>20</v>
      </c>
    </row>
    <row r="2402" spans="1:4" s="9" customFormat="1" x14ac:dyDescent="0.2">
      <c r="A2402" s="2" t="s">
        <v>4153</v>
      </c>
      <c r="B2402" s="1" t="s">
        <v>4152</v>
      </c>
      <c r="C2402" s="1" t="s">
        <v>1969</v>
      </c>
      <c r="D2402" s="3">
        <v>20</v>
      </c>
    </row>
    <row r="2403" spans="1:4" s="9" customFormat="1" x14ac:dyDescent="0.2">
      <c r="A2403" s="2" t="s">
        <v>4154</v>
      </c>
      <c r="B2403" s="1" t="s">
        <v>4152</v>
      </c>
      <c r="C2403" s="1" t="s">
        <v>1969</v>
      </c>
      <c r="D2403" s="3">
        <v>20</v>
      </c>
    </row>
    <row r="2404" spans="1:4" s="9" customFormat="1" x14ac:dyDescent="0.2">
      <c r="A2404" s="2" t="s">
        <v>4151</v>
      </c>
      <c r="B2404" s="1" t="s">
        <v>4152</v>
      </c>
      <c r="C2404" s="1" t="s">
        <v>39</v>
      </c>
      <c r="D2404" s="3">
        <v>20</v>
      </c>
    </row>
    <row r="2405" spans="1:4" s="9" customFormat="1" x14ac:dyDescent="0.2">
      <c r="A2405" s="2" t="s">
        <v>4156</v>
      </c>
      <c r="B2405" s="1" t="s">
        <v>4157</v>
      </c>
      <c r="C2405" s="1" t="s">
        <v>1969</v>
      </c>
      <c r="D2405" s="10" t="s">
        <v>5270</v>
      </c>
    </row>
    <row r="2406" spans="1:4" s="9" customFormat="1" x14ac:dyDescent="0.2">
      <c r="A2406" s="2" t="s">
        <v>4158</v>
      </c>
      <c r="B2406" s="1" t="s">
        <v>4159</v>
      </c>
      <c r="C2406" s="1" t="s">
        <v>1969</v>
      </c>
      <c r="D2406" s="10" t="s">
        <v>5270</v>
      </c>
    </row>
    <row r="2407" spans="1:4" s="9" customFormat="1" x14ac:dyDescent="0.2">
      <c r="A2407" s="2" t="s">
        <v>4160</v>
      </c>
      <c r="B2407" s="1" t="s">
        <v>4161</v>
      </c>
      <c r="C2407" s="1" t="s">
        <v>39</v>
      </c>
      <c r="D2407" s="10" t="s">
        <v>5270</v>
      </c>
    </row>
    <row r="2408" spans="1:4" s="9" customFormat="1" x14ac:dyDescent="0.2">
      <c r="A2408" s="2" t="s">
        <v>4162</v>
      </c>
      <c r="B2408" s="1" t="s">
        <v>4163</v>
      </c>
      <c r="C2408" s="1" t="s">
        <v>33</v>
      </c>
      <c r="D2408" s="10" t="s">
        <v>5270</v>
      </c>
    </row>
    <row r="2409" spans="1:4" s="9" customFormat="1" x14ac:dyDescent="0.2">
      <c r="A2409" s="2" t="s">
        <v>4164</v>
      </c>
      <c r="B2409" s="1" t="s">
        <v>4165</v>
      </c>
      <c r="C2409" s="1" t="s">
        <v>33</v>
      </c>
      <c r="D2409" s="10" t="s">
        <v>5270</v>
      </c>
    </row>
    <row r="2410" spans="1:4" s="9" customFormat="1" x14ac:dyDescent="0.2">
      <c r="A2410" s="2" t="s">
        <v>4166</v>
      </c>
      <c r="B2410" s="1" t="s">
        <v>4167</v>
      </c>
      <c r="C2410" s="1" t="s">
        <v>33</v>
      </c>
      <c r="D2410" s="3">
        <v>9</v>
      </c>
    </row>
    <row r="2411" spans="1:4" s="9" customFormat="1" x14ac:dyDescent="0.2">
      <c r="A2411" s="2" t="s">
        <v>4168</v>
      </c>
      <c r="B2411" s="1" t="s">
        <v>4169</v>
      </c>
      <c r="C2411" s="1" t="s">
        <v>33</v>
      </c>
      <c r="D2411" s="10" t="s">
        <v>5270</v>
      </c>
    </row>
    <row r="2412" spans="1:4" s="9" customFormat="1" x14ac:dyDescent="0.2">
      <c r="A2412" s="2" t="s">
        <v>4170</v>
      </c>
      <c r="B2412" s="1" t="s">
        <v>4171</v>
      </c>
      <c r="C2412" s="1" t="s">
        <v>33</v>
      </c>
      <c r="D2412" s="10" t="s">
        <v>5270</v>
      </c>
    </row>
    <row r="2413" spans="1:4" s="9" customFormat="1" x14ac:dyDescent="0.2">
      <c r="A2413" s="2" t="s">
        <v>4172</v>
      </c>
      <c r="B2413" s="1" t="s">
        <v>4173</v>
      </c>
      <c r="C2413" s="1" t="s">
        <v>4174</v>
      </c>
      <c r="D2413" s="3">
        <v>50</v>
      </c>
    </row>
    <row r="2414" spans="1:4" s="9" customFormat="1" x14ac:dyDescent="0.2">
      <c r="A2414" s="2" t="s">
        <v>4175</v>
      </c>
      <c r="B2414" s="1" t="s">
        <v>4173</v>
      </c>
      <c r="C2414" s="1" t="s">
        <v>4174</v>
      </c>
      <c r="D2414" s="3">
        <v>50</v>
      </c>
    </row>
    <row r="2415" spans="1:4" s="9" customFormat="1" x14ac:dyDescent="0.2">
      <c r="A2415" s="2" t="s">
        <v>4176</v>
      </c>
      <c r="B2415" s="1" t="s">
        <v>4177</v>
      </c>
      <c r="C2415" s="1" t="s">
        <v>16</v>
      </c>
      <c r="D2415" s="3">
        <v>13</v>
      </c>
    </row>
    <row r="2416" spans="1:4" s="9" customFormat="1" x14ac:dyDescent="0.2">
      <c r="A2416" s="2" t="s">
        <v>4178</v>
      </c>
      <c r="B2416" s="1" t="s">
        <v>4179</v>
      </c>
      <c r="C2416" s="1" t="s">
        <v>287</v>
      </c>
      <c r="D2416" s="10" t="s">
        <v>5270</v>
      </c>
    </row>
    <row r="2417" spans="1:4" s="9" customFormat="1" x14ac:dyDescent="0.2">
      <c r="A2417" s="2" t="s">
        <v>4180</v>
      </c>
      <c r="B2417" s="1" t="s">
        <v>4181</v>
      </c>
      <c r="C2417" s="1" t="s">
        <v>2242</v>
      </c>
      <c r="D2417" s="10" t="s">
        <v>5270</v>
      </c>
    </row>
    <row r="2418" spans="1:4" s="9" customFormat="1" x14ac:dyDescent="0.2">
      <c r="A2418" s="2" t="s">
        <v>4182</v>
      </c>
      <c r="B2418" s="1" t="s">
        <v>4183</v>
      </c>
      <c r="C2418" s="1" t="s">
        <v>2242</v>
      </c>
      <c r="D2418" s="10" t="s">
        <v>5270</v>
      </c>
    </row>
    <row r="2419" spans="1:4" s="9" customFormat="1" x14ac:dyDescent="0.2">
      <c r="A2419" s="2" t="s">
        <v>4184</v>
      </c>
      <c r="B2419" s="1" t="s">
        <v>4185</v>
      </c>
      <c r="C2419" s="1" t="s">
        <v>2247</v>
      </c>
      <c r="D2419" s="3">
        <v>50</v>
      </c>
    </row>
    <row r="2420" spans="1:4" s="9" customFormat="1" x14ac:dyDescent="0.2">
      <c r="A2420" s="2" t="s">
        <v>4186</v>
      </c>
      <c r="B2420" s="1" t="s">
        <v>4187</v>
      </c>
      <c r="C2420" s="1" t="s">
        <v>2247</v>
      </c>
      <c r="D2420" s="10" t="s">
        <v>5270</v>
      </c>
    </row>
    <row r="2421" spans="1:4" s="9" customFormat="1" x14ac:dyDescent="0.2">
      <c r="A2421" s="2" t="s">
        <v>4188</v>
      </c>
      <c r="B2421" s="1" t="s">
        <v>4189</v>
      </c>
      <c r="C2421" s="1" t="s">
        <v>39</v>
      </c>
      <c r="D2421" s="10" t="s">
        <v>5270</v>
      </c>
    </row>
    <row r="2422" spans="1:4" s="9" customFormat="1" x14ac:dyDescent="0.2">
      <c r="A2422" s="2" t="s">
        <v>4190</v>
      </c>
      <c r="B2422" s="1" t="s">
        <v>4191</v>
      </c>
      <c r="C2422" s="1" t="s">
        <v>2247</v>
      </c>
      <c r="D2422" s="3">
        <v>25</v>
      </c>
    </row>
    <row r="2423" spans="1:4" s="9" customFormat="1" x14ac:dyDescent="0.2">
      <c r="A2423" s="2" t="s">
        <v>4192</v>
      </c>
      <c r="B2423" s="1" t="s">
        <v>4193</v>
      </c>
      <c r="C2423" s="1" t="s">
        <v>2739</v>
      </c>
      <c r="D2423" s="10" t="s">
        <v>5270</v>
      </c>
    </row>
    <row r="2424" spans="1:4" s="9" customFormat="1" x14ac:dyDescent="0.2">
      <c r="A2424" s="2" t="s">
        <v>4194</v>
      </c>
      <c r="B2424" s="1" t="s">
        <v>4195</v>
      </c>
      <c r="C2424" s="1" t="s">
        <v>39</v>
      </c>
      <c r="D2424" s="10" t="s">
        <v>5270</v>
      </c>
    </row>
    <row r="2425" spans="1:4" s="9" customFormat="1" x14ac:dyDescent="0.2">
      <c r="A2425" s="2" t="s">
        <v>4196</v>
      </c>
      <c r="B2425" s="1" t="s">
        <v>4197</v>
      </c>
      <c r="C2425" s="1" t="s">
        <v>2739</v>
      </c>
      <c r="D2425" s="10" t="s">
        <v>5270</v>
      </c>
    </row>
    <row r="2426" spans="1:4" s="9" customFormat="1" x14ac:dyDescent="0.2">
      <c r="A2426" s="2" t="s">
        <v>4198</v>
      </c>
      <c r="B2426" s="1" t="s">
        <v>4199</v>
      </c>
      <c r="C2426" s="1" t="s">
        <v>2739</v>
      </c>
      <c r="D2426" s="10" t="s">
        <v>5270</v>
      </c>
    </row>
    <row r="2427" spans="1:4" s="9" customFormat="1" x14ac:dyDescent="0.2">
      <c r="A2427" s="2" t="s">
        <v>4200</v>
      </c>
      <c r="B2427" s="1" t="s">
        <v>4201</v>
      </c>
      <c r="C2427" s="1" t="s">
        <v>2739</v>
      </c>
      <c r="D2427" s="3">
        <v>25</v>
      </c>
    </row>
    <row r="2428" spans="1:4" s="9" customFormat="1" x14ac:dyDescent="0.2">
      <c r="A2428" s="2" t="s">
        <v>4202</v>
      </c>
      <c r="B2428" s="1" t="s">
        <v>4203</v>
      </c>
      <c r="C2428" s="1" t="s">
        <v>2739</v>
      </c>
      <c r="D2428" s="10" t="s">
        <v>5270</v>
      </c>
    </row>
    <row r="2429" spans="1:4" s="9" customFormat="1" x14ac:dyDescent="0.2">
      <c r="A2429" s="2" t="s">
        <v>4204</v>
      </c>
      <c r="B2429" s="1" t="s">
        <v>4205</v>
      </c>
      <c r="C2429" s="1" t="s">
        <v>4206</v>
      </c>
      <c r="D2429" s="10" t="s">
        <v>5270</v>
      </c>
    </row>
    <row r="2430" spans="1:4" s="9" customFormat="1" x14ac:dyDescent="0.2">
      <c r="A2430" s="2" t="s">
        <v>4207</v>
      </c>
      <c r="B2430" s="1" t="s">
        <v>4208</v>
      </c>
      <c r="C2430" s="1" t="s">
        <v>4206</v>
      </c>
      <c r="D2430" s="10" t="s">
        <v>5270</v>
      </c>
    </row>
    <row r="2431" spans="1:4" s="9" customFormat="1" x14ac:dyDescent="0.2">
      <c r="A2431" s="2" t="s">
        <v>4209</v>
      </c>
      <c r="B2431" s="1" t="s">
        <v>4210</v>
      </c>
      <c r="C2431" s="1" t="s">
        <v>153</v>
      </c>
      <c r="D2431" s="10" t="s">
        <v>5270</v>
      </c>
    </row>
    <row r="2432" spans="1:4" s="9" customFormat="1" x14ac:dyDescent="0.2">
      <c r="A2432" s="2" t="s">
        <v>4211</v>
      </c>
      <c r="B2432" s="1" t="s">
        <v>4212</v>
      </c>
      <c r="C2432" s="1" t="s">
        <v>287</v>
      </c>
      <c r="D2432" s="3">
        <v>25</v>
      </c>
    </row>
    <row r="2433" spans="1:4" s="9" customFormat="1" x14ac:dyDescent="0.2">
      <c r="A2433" s="2" t="s">
        <v>4213</v>
      </c>
      <c r="B2433" s="1" t="s">
        <v>4214</v>
      </c>
      <c r="C2433" s="1" t="s">
        <v>287</v>
      </c>
      <c r="D2433" s="10" t="s">
        <v>5270</v>
      </c>
    </row>
    <row r="2434" spans="1:4" s="9" customFormat="1" x14ac:dyDescent="0.2">
      <c r="A2434" s="2" t="s">
        <v>4215</v>
      </c>
      <c r="B2434" s="1" t="s">
        <v>4216</v>
      </c>
      <c r="C2434" s="1" t="s">
        <v>124</v>
      </c>
      <c r="D2434" s="3">
        <v>15</v>
      </c>
    </row>
    <row r="2435" spans="1:4" s="9" customFormat="1" x14ac:dyDescent="0.2">
      <c r="A2435" s="2" t="s">
        <v>4217</v>
      </c>
      <c r="B2435" s="1" t="s">
        <v>4218</v>
      </c>
      <c r="C2435" s="1" t="s">
        <v>287</v>
      </c>
      <c r="D2435" s="10" t="s">
        <v>5270</v>
      </c>
    </row>
    <row r="2436" spans="1:4" s="9" customFormat="1" x14ac:dyDescent="0.2">
      <c r="A2436" s="2" t="s">
        <v>4219</v>
      </c>
      <c r="B2436" s="1" t="s">
        <v>4220</v>
      </c>
      <c r="C2436" s="1" t="s">
        <v>287</v>
      </c>
      <c r="D2436" s="3">
        <v>9</v>
      </c>
    </row>
    <row r="2437" spans="1:4" s="9" customFormat="1" x14ac:dyDescent="0.2">
      <c r="A2437" s="2" t="s">
        <v>4221</v>
      </c>
      <c r="B2437" s="1" t="s">
        <v>4222</v>
      </c>
      <c r="C2437" s="1" t="s">
        <v>119</v>
      </c>
      <c r="D2437" s="3">
        <v>20</v>
      </c>
    </row>
    <row r="2438" spans="1:4" s="9" customFormat="1" x14ac:dyDescent="0.2">
      <c r="A2438" s="2" t="s">
        <v>4223</v>
      </c>
      <c r="B2438" s="1" t="s">
        <v>4224</v>
      </c>
      <c r="C2438" s="1" t="s">
        <v>295</v>
      </c>
      <c r="D2438" s="3">
        <v>19</v>
      </c>
    </row>
    <row r="2439" spans="1:4" s="9" customFormat="1" x14ac:dyDescent="0.2">
      <c r="A2439" s="2" t="s">
        <v>4225</v>
      </c>
      <c r="B2439" s="1" t="s">
        <v>4226</v>
      </c>
      <c r="C2439" s="1" t="s">
        <v>295</v>
      </c>
      <c r="D2439" s="3">
        <v>19</v>
      </c>
    </row>
    <row r="2440" spans="1:4" s="9" customFormat="1" x14ac:dyDescent="0.2">
      <c r="A2440" s="2" t="s">
        <v>4227</v>
      </c>
      <c r="B2440" s="1" t="s">
        <v>4228</v>
      </c>
      <c r="C2440" s="1" t="s">
        <v>39</v>
      </c>
      <c r="D2440" s="10" t="s">
        <v>5270</v>
      </c>
    </row>
    <row r="2441" spans="1:4" s="9" customFormat="1" x14ac:dyDescent="0.2">
      <c r="A2441" s="2" t="s">
        <v>4229</v>
      </c>
      <c r="B2441" s="1" t="s">
        <v>4230</v>
      </c>
      <c r="C2441" s="1" t="s">
        <v>39</v>
      </c>
      <c r="D2441" s="10" t="s">
        <v>5270</v>
      </c>
    </row>
    <row r="2442" spans="1:4" s="9" customFormat="1" x14ac:dyDescent="0.2">
      <c r="A2442" s="2" t="s">
        <v>4231</v>
      </c>
      <c r="B2442" s="1" t="s">
        <v>4232</v>
      </c>
      <c r="C2442" s="1" t="s">
        <v>153</v>
      </c>
      <c r="D2442" s="3">
        <v>20</v>
      </c>
    </row>
    <row r="2443" spans="1:4" s="9" customFormat="1" x14ac:dyDescent="0.2">
      <c r="A2443" s="2" t="s">
        <v>4233</v>
      </c>
      <c r="B2443" s="1" t="s">
        <v>4234</v>
      </c>
      <c r="C2443" s="1" t="s">
        <v>39</v>
      </c>
      <c r="D2443" s="10" t="s">
        <v>5270</v>
      </c>
    </row>
    <row r="2444" spans="1:4" s="9" customFormat="1" x14ac:dyDescent="0.2">
      <c r="A2444" s="2" t="s">
        <v>4235</v>
      </c>
      <c r="B2444" s="1" t="s">
        <v>4236</v>
      </c>
      <c r="C2444" s="1" t="s">
        <v>423</v>
      </c>
      <c r="D2444" s="10" t="s">
        <v>5270</v>
      </c>
    </row>
    <row r="2445" spans="1:4" s="9" customFormat="1" x14ac:dyDescent="0.2">
      <c r="A2445" s="2" t="s">
        <v>4237</v>
      </c>
      <c r="B2445" s="1" t="s">
        <v>4238</v>
      </c>
      <c r="C2445" s="1" t="s">
        <v>153</v>
      </c>
      <c r="D2445" s="10" t="s">
        <v>5270</v>
      </c>
    </row>
    <row r="2446" spans="1:4" s="9" customFormat="1" x14ac:dyDescent="0.2">
      <c r="A2446" s="2" t="s">
        <v>4239</v>
      </c>
      <c r="B2446" s="1" t="s">
        <v>4240</v>
      </c>
      <c r="C2446" s="1" t="s">
        <v>153</v>
      </c>
      <c r="D2446" s="3">
        <v>20</v>
      </c>
    </row>
    <row r="2447" spans="1:4" s="9" customFormat="1" x14ac:dyDescent="0.2">
      <c r="A2447" s="2" t="s">
        <v>4241</v>
      </c>
      <c r="B2447" s="1" t="s">
        <v>4242</v>
      </c>
      <c r="C2447" s="1" t="s">
        <v>57</v>
      </c>
      <c r="D2447" s="10" t="s">
        <v>5270</v>
      </c>
    </row>
    <row r="2448" spans="1:4" s="9" customFormat="1" x14ac:dyDescent="0.2">
      <c r="A2448" s="2" t="s">
        <v>4243</v>
      </c>
      <c r="B2448" s="1" t="s">
        <v>4244</v>
      </c>
      <c r="C2448" s="1" t="s">
        <v>295</v>
      </c>
      <c r="D2448" s="3">
        <v>18</v>
      </c>
    </row>
    <row r="2449" spans="1:4" s="9" customFormat="1" x14ac:dyDescent="0.2">
      <c r="A2449" s="2" t="s">
        <v>4245</v>
      </c>
      <c r="B2449" s="1" t="s">
        <v>4246</v>
      </c>
      <c r="C2449" s="1" t="s">
        <v>33</v>
      </c>
      <c r="D2449" s="10" t="s">
        <v>5270</v>
      </c>
    </row>
    <row r="2450" spans="1:4" s="9" customFormat="1" x14ac:dyDescent="0.2">
      <c r="A2450" s="2" t="s">
        <v>4247</v>
      </c>
      <c r="B2450" s="1" t="s">
        <v>4248</v>
      </c>
      <c r="C2450" s="1" t="s">
        <v>33</v>
      </c>
      <c r="D2450" s="10" t="s">
        <v>5270</v>
      </c>
    </row>
    <row r="2451" spans="1:4" s="9" customFormat="1" x14ac:dyDescent="0.2">
      <c r="A2451" s="2" t="s">
        <v>4249</v>
      </c>
      <c r="B2451" s="1" t="s">
        <v>4250</v>
      </c>
      <c r="C2451" s="1" t="s">
        <v>16</v>
      </c>
      <c r="D2451" s="3">
        <v>18</v>
      </c>
    </row>
    <row r="2452" spans="1:4" s="9" customFormat="1" x14ac:dyDescent="0.2">
      <c r="A2452" s="2" t="s">
        <v>4251</v>
      </c>
      <c r="B2452" s="1" t="s">
        <v>4252</v>
      </c>
      <c r="C2452" s="1" t="s">
        <v>2926</v>
      </c>
      <c r="D2452" s="10" t="s">
        <v>5270</v>
      </c>
    </row>
    <row r="2453" spans="1:4" s="9" customFormat="1" x14ac:dyDescent="0.2">
      <c r="A2453" s="2" t="s">
        <v>4253</v>
      </c>
      <c r="B2453" s="1" t="s">
        <v>4254</v>
      </c>
      <c r="C2453" s="1" t="s">
        <v>57</v>
      </c>
      <c r="D2453" s="10" t="s">
        <v>5270</v>
      </c>
    </row>
    <row r="2454" spans="1:4" s="9" customFormat="1" x14ac:dyDescent="0.2">
      <c r="A2454" s="2" t="s">
        <v>4255</v>
      </c>
      <c r="B2454" s="1" t="s">
        <v>4256</v>
      </c>
      <c r="C2454" s="1" t="s">
        <v>57</v>
      </c>
      <c r="D2454" s="10" t="s">
        <v>5270</v>
      </c>
    </row>
    <row r="2455" spans="1:4" s="9" customFormat="1" x14ac:dyDescent="0.2">
      <c r="A2455" s="2" t="s">
        <v>4257</v>
      </c>
      <c r="B2455" s="1" t="s">
        <v>4258</v>
      </c>
      <c r="C2455" s="1" t="s">
        <v>57</v>
      </c>
      <c r="D2455" s="10" t="s">
        <v>5270</v>
      </c>
    </row>
    <row r="2456" spans="1:4" s="9" customFormat="1" x14ac:dyDescent="0.2">
      <c r="A2456" s="2" t="s">
        <v>4259</v>
      </c>
      <c r="B2456" s="1" t="s">
        <v>4260</v>
      </c>
      <c r="C2456" s="1" t="s">
        <v>66</v>
      </c>
      <c r="D2456" s="10" t="s">
        <v>5270</v>
      </c>
    </row>
    <row r="2457" spans="1:4" s="9" customFormat="1" x14ac:dyDescent="0.2">
      <c r="A2457" s="2" t="s">
        <v>4261</v>
      </c>
      <c r="B2457" s="1" t="s">
        <v>4262</v>
      </c>
      <c r="C2457" s="1" t="s">
        <v>66</v>
      </c>
      <c r="D2457" s="3">
        <v>25</v>
      </c>
    </row>
    <row r="2458" spans="1:4" s="9" customFormat="1" x14ac:dyDescent="0.2">
      <c r="A2458" s="2" t="s">
        <v>4263</v>
      </c>
      <c r="B2458" s="1" t="s">
        <v>4264</v>
      </c>
      <c r="C2458" s="1" t="s">
        <v>4265</v>
      </c>
      <c r="D2458" s="3">
        <v>17</v>
      </c>
    </row>
    <row r="2459" spans="1:4" s="9" customFormat="1" x14ac:dyDescent="0.2">
      <c r="A2459" s="2" t="s">
        <v>4266</v>
      </c>
      <c r="B2459" s="1" t="s">
        <v>4267</v>
      </c>
      <c r="C2459" s="1" t="s">
        <v>4265</v>
      </c>
      <c r="D2459" s="3">
        <v>17</v>
      </c>
    </row>
    <row r="2460" spans="1:4" s="9" customFormat="1" x14ac:dyDescent="0.2">
      <c r="A2460" s="2" t="s">
        <v>4268</v>
      </c>
      <c r="B2460" s="1" t="s">
        <v>4269</v>
      </c>
      <c r="C2460" s="1" t="s">
        <v>22</v>
      </c>
      <c r="D2460" s="3">
        <v>25</v>
      </c>
    </row>
    <row r="2461" spans="1:4" s="9" customFormat="1" x14ac:dyDescent="0.2">
      <c r="A2461" s="2" t="s">
        <v>4270</v>
      </c>
      <c r="B2461" s="1" t="s">
        <v>4271</v>
      </c>
      <c r="C2461" s="1" t="s">
        <v>353</v>
      </c>
      <c r="D2461" s="3">
        <v>65</v>
      </c>
    </row>
    <row r="2462" spans="1:4" s="9" customFormat="1" x14ac:dyDescent="0.2">
      <c r="A2462" s="2" t="s">
        <v>4272</v>
      </c>
      <c r="B2462" s="1" t="s">
        <v>4273</v>
      </c>
      <c r="C2462" s="1" t="s">
        <v>2670</v>
      </c>
      <c r="D2462" s="3">
        <v>65</v>
      </c>
    </row>
    <row r="2463" spans="1:4" s="9" customFormat="1" x14ac:dyDescent="0.2">
      <c r="A2463" s="2" t="s">
        <v>4274</v>
      </c>
      <c r="B2463" s="1" t="s">
        <v>4275</v>
      </c>
      <c r="C2463" s="1" t="s">
        <v>353</v>
      </c>
      <c r="D2463" s="10" t="s">
        <v>5270</v>
      </c>
    </row>
    <row r="2464" spans="1:4" s="9" customFormat="1" x14ac:dyDescent="0.2">
      <c r="A2464" s="2" t="s">
        <v>4276</v>
      </c>
      <c r="B2464" s="1" t="s">
        <v>4277</v>
      </c>
      <c r="C2464" s="1" t="s">
        <v>353</v>
      </c>
      <c r="D2464" s="10" t="s">
        <v>5270</v>
      </c>
    </row>
    <row r="2465" spans="1:4" s="9" customFormat="1" x14ac:dyDescent="0.2">
      <c r="A2465" s="2" t="s">
        <v>4278</v>
      </c>
      <c r="B2465" s="1" t="s">
        <v>4279</v>
      </c>
      <c r="C2465" s="1" t="s">
        <v>2670</v>
      </c>
      <c r="D2465" s="3">
        <v>100</v>
      </c>
    </row>
    <row r="2466" spans="1:4" s="9" customFormat="1" x14ac:dyDescent="0.2">
      <c r="A2466" s="2" t="s">
        <v>4280</v>
      </c>
      <c r="B2466" s="1" t="s">
        <v>4281</v>
      </c>
      <c r="C2466" s="1" t="s">
        <v>2670</v>
      </c>
      <c r="D2466" s="3">
        <v>100</v>
      </c>
    </row>
    <row r="2467" spans="1:4" s="9" customFormat="1" x14ac:dyDescent="0.2">
      <c r="A2467" s="2" t="s">
        <v>4282</v>
      </c>
      <c r="B2467" s="1" t="s">
        <v>4283</v>
      </c>
      <c r="C2467" s="1" t="s">
        <v>2670</v>
      </c>
      <c r="D2467" s="10" t="s">
        <v>5270</v>
      </c>
    </row>
    <row r="2468" spans="1:4" s="9" customFormat="1" x14ac:dyDescent="0.2">
      <c r="A2468" s="2" t="s">
        <v>4284</v>
      </c>
      <c r="B2468" s="1" t="s">
        <v>4285</v>
      </c>
      <c r="C2468" s="1" t="s">
        <v>336</v>
      </c>
      <c r="D2468" s="10" t="s">
        <v>5270</v>
      </c>
    </row>
    <row r="2469" spans="1:4" s="9" customFormat="1" x14ac:dyDescent="0.2">
      <c r="A2469" s="2" t="s">
        <v>4286</v>
      </c>
      <c r="B2469" s="1" t="s">
        <v>4287</v>
      </c>
      <c r="C2469" s="1" t="s">
        <v>4288</v>
      </c>
      <c r="D2469" s="10" t="s">
        <v>5270</v>
      </c>
    </row>
    <row r="2470" spans="1:4" s="9" customFormat="1" x14ac:dyDescent="0.2">
      <c r="A2470" s="2" t="s">
        <v>4290</v>
      </c>
      <c r="B2470" s="1" t="s">
        <v>4287</v>
      </c>
      <c r="C2470" s="1" t="s">
        <v>353</v>
      </c>
      <c r="D2470" s="10" t="s">
        <v>5270</v>
      </c>
    </row>
    <row r="2471" spans="1:4" s="9" customFormat="1" x14ac:dyDescent="0.2">
      <c r="A2471" s="2" t="s">
        <v>4289</v>
      </c>
      <c r="B2471" s="1" t="s">
        <v>4287</v>
      </c>
      <c r="C2471" s="1" t="s">
        <v>86</v>
      </c>
      <c r="D2471" s="3">
        <v>100</v>
      </c>
    </row>
    <row r="2472" spans="1:4" s="9" customFormat="1" x14ac:dyDescent="0.2">
      <c r="A2472" s="2" t="s">
        <v>4291</v>
      </c>
      <c r="B2472" s="1" t="s">
        <v>4292</v>
      </c>
      <c r="C2472" s="1" t="s">
        <v>336</v>
      </c>
      <c r="D2472" s="10" t="s">
        <v>5270</v>
      </c>
    </row>
    <row r="2473" spans="1:4" s="9" customFormat="1" x14ac:dyDescent="0.2">
      <c r="A2473" s="2" t="s">
        <v>4293</v>
      </c>
      <c r="B2473" s="1" t="s">
        <v>4294</v>
      </c>
      <c r="C2473" s="1" t="s">
        <v>336</v>
      </c>
      <c r="D2473" s="10" t="s">
        <v>5270</v>
      </c>
    </row>
    <row r="2474" spans="1:4" s="9" customFormat="1" x14ac:dyDescent="0.2">
      <c r="A2474" s="2" t="s">
        <v>4295</v>
      </c>
      <c r="B2474" s="1" t="s">
        <v>4296</v>
      </c>
      <c r="C2474" s="1" t="s">
        <v>2670</v>
      </c>
      <c r="D2474" s="3">
        <v>100</v>
      </c>
    </row>
    <row r="2475" spans="1:4" s="9" customFormat="1" x14ac:dyDescent="0.2">
      <c r="A2475" s="2" t="s">
        <v>4297</v>
      </c>
      <c r="B2475" s="1" t="s">
        <v>4298</v>
      </c>
      <c r="C2475" s="1" t="s">
        <v>1087</v>
      </c>
      <c r="D2475" s="3">
        <v>50</v>
      </c>
    </row>
    <row r="2476" spans="1:4" s="9" customFormat="1" x14ac:dyDescent="0.2">
      <c r="A2476" s="2" t="s">
        <v>4299</v>
      </c>
      <c r="B2476" s="1" t="s">
        <v>4300</v>
      </c>
      <c r="C2476" s="1" t="s">
        <v>287</v>
      </c>
      <c r="D2476" s="3">
        <v>17</v>
      </c>
    </row>
    <row r="2477" spans="1:4" s="9" customFormat="1" x14ac:dyDescent="0.2">
      <c r="A2477" s="2" t="s">
        <v>4301</v>
      </c>
      <c r="B2477" s="1" t="s">
        <v>4302</v>
      </c>
      <c r="C2477" s="1" t="s">
        <v>287</v>
      </c>
      <c r="D2477" s="10" t="s">
        <v>5270</v>
      </c>
    </row>
    <row r="2478" spans="1:4" s="9" customFormat="1" x14ac:dyDescent="0.2">
      <c r="A2478" s="2" t="s">
        <v>4303</v>
      </c>
      <c r="B2478" s="1" t="s">
        <v>4304</v>
      </c>
      <c r="C2478" s="1" t="s">
        <v>287</v>
      </c>
      <c r="D2478" s="10" t="s">
        <v>5270</v>
      </c>
    </row>
    <row r="2479" spans="1:4" s="9" customFormat="1" x14ac:dyDescent="0.2">
      <c r="A2479" s="2" t="s">
        <v>4305</v>
      </c>
      <c r="B2479" s="1" t="s">
        <v>4306</v>
      </c>
      <c r="C2479" s="1" t="s">
        <v>287</v>
      </c>
      <c r="D2479" s="3">
        <v>9</v>
      </c>
    </row>
    <row r="2480" spans="1:4" s="9" customFormat="1" x14ac:dyDescent="0.2">
      <c r="A2480" s="2" t="s">
        <v>4307</v>
      </c>
      <c r="B2480" s="1" t="s">
        <v>4308</v>
      </c>
      <c r="C2480" s="1" t="s">
        <v>287</v>
      </c>
      <c r="D2480" s="10" t="s">
        <v>5270</v>
      </c>
    </row>
    <row r="2481" spans="1:4" s="9" customFormat="1" x14ac:dyDescent="0.2">
      <c r="A2481" s="2" t="s">
        <v>4309</v>
      </c>
      <c r="B2481" s="1" t="s">
        <v>4310</v>
      </c>
      <c r="C2481" s="1" t="s">
        <v>287</v>
      </c>
      <c r="D2481" s="10" t="s">
        <v>5270</v>
      </c>
    </row>
    <row r="2482" spans="1:4" s="9" customFormat="1" x14ac:dyDescent="0.2">
      <c r="A2482" s="2" t="s">
        <v>4311</v>
      </c>
      <c r="B2482" s="1" t="s">
        <v>4312</v>
      </c>
      <c r="C2482" s="1" t="s">
        <v>1087</v>
      </c>
      <c r="D2482" s="3">
        <v>50</v>
      </c>
    </row>
    <row r="2483" spans="1:4" s="9" customFormat="1" x14ac:dyDescent="0.2">
      <c r="A2483" s="2" t="s">
        <v>4313</v>
      </c>
      <c r="B2483" s="1" t="s">
        <v>4314</v>
      </c>
      <c r="C2483" s="1" t="s">
        <v>1087</v>
      </c>
      <c r="D2483" s="10" t="s">
        <v>5270</v>
      </c>
    </row>
    <row r="2484" spans="1:4" s="9" customFormat="1" x14ac:dyDescent="0.2">
      <c r="A2484" s="2" t="s">
        <v>4315</v>
      </c>
      <c r="B2484" s="1" t="s">
        <v>4314</v>
      </c>
      <c r="C2484" s="1" t="s">
        <v>287</v>
      </c>
      <c r="D2484" s="10" t="s">
        <v>5270</v>
      </c>
    </row>
    <row r="2485" spans="1:4" s="9" customFormat="1" x14ac:dyDescent="0.2">
      <c r="A2485" s="2" t="s">
        <v>4316</v>
      </c>
      <c r="B2485" s="1" t="s">
        <v>4317</v>
      </c>
      <c r="C2485" s="1" t="s">
        <v>16</v>
      </c>
      <c r="D2485" s="10" t="s">
        <v>5270</v>
      </c>
    </row>
    <row r="2486" spans="1:4" s="9" customFormat="1" x14ac:dyDescent="0.2">
      <c r="A2486" s="2" t="s">
        <v>4318</v>
      </c>
      <c r="B2486" s="1" t="s">
        <v>4319</v>
      </c>
      <c r="C2486" s="1" t="s">
        <v>1361</v>
      </c>
      <c r="D2486" s="10" t="s">
        <v>5270</v>
      </c>
    </row>
    <row r="2487" spans="1:4" s="9" customFormat="1" x14ac:dyDescent="0.2">
      <c r="A2487" s="2" t="s">
        <v>4320</v>
      </c>
      <c r="B2487" s="1" t="s">
        <v>4321</v>
      </c>
      <c r="C2487" s="1" t="s">
        <v>39</v>
      </c>
      <c r="D2487" s="10" t="s">
        <v>5270</v>
      </c>
    </row>
    <row r="2488" spans="1:4" s="9" customFormat="1" x14ac:dyDescent="0.2">
      <c r="A2488" s="2" t="s">
        <v>4322</v>
      </c>
      <c r="B2488" s="1" t="s">
        <v>4323</v>
      </c>
      <c r="C2488" s="1" t="s">
        <v>107</v>
      </c>
      <c r="D2488" s="3">
        <v>60</v>
      </c>
    </row>
    <row r="2489" spans="1:4" s="9" customFormat="1" x14ac:dyDescent="0.2">
      <c r="A2489" s="2" t="s">
        <v>4324</v>
      </c>
      <c r="B2489" s="1" t="s">
        <v>4325</v>
      </c>
      <c r="C2489" s="1" t="s">
        <v>107</v>
      </c>
      <c r="D2489" s="3">
        <v>60</v>
      </c>
    </row>
    <row r="2490" spans="1:4" s="9" customFormat="1" x14ac:dyDescent="0.2">
      <c r="A2490" s="2" t="s">
        <v>4326</v>
      </c>
      <c r="B2490" s="1" t="s">
        <v>4327</v>
      </c>
      <c r="C2490" s="1" t="s">
        <v>107</v>
      </c>
      <c r="D2490" s="3">
        <v>60</v>
      </c>
    </row>
    <row r="2491" spans="1:4" s="9" customFormat="1" x14ac:dyDescent="0.2">
      <c r="A2491" s="2" t="s">
        <v>4328</v>
      </c>
      <c r="B2491" s="1" t="s">
        <v>4329</v>
      </c>
      <c r="C2491" s="1" t="s">
        <v>107</v>
      </c>
      <c r="D2491" s="10" t="s">
        <v>5270</v>
      </c>
    </row>
    <row r="2492" spans="1:4" s="9" customFormat="1" x14ac:dyDescent="0.2">
      <c r="A2492" s="2" t="s">
        <v>4330</v>
      </c>
      <c r="B2492" s="1" t="s">
        <v>4331</v>
      </c>
      <c r="C2492" s="1" t="s">
        <v>107</v>
      </c>
      <c r="D2492" s="3">
        <v>60</v>
      </c>
    </row>
    <row r="2493" spans="1:4" s="9" customFormat="1" x14ac:dyDescent="0.2">
      <c r="A2493" s="2" t="s">
        <v>4332</v>
      </c>
      <c r="B2493" s="1" t="s">
        <v>4333</v>
      </c>
      <c r="C2493" s="1" t="s">
        <v>107</v>
      </c>
      <c r="D2493" s="10" t="s">
        <v>5270</v>
      </c>
    </row>
    <row r="2494" spans="1:4" s="9" customFormat="1" x14ac:dyDescent="0.2">
      <c r="A2494" s="2" t="s">
        <v>4334</v>
      </c>
      <c r="B2494" s="1" t="s">
        <v>4335</v>
      </c>
      <c r="C2494" s="1" t="s">
        <v>107</v>
      </c>
      <c r="D2494" s="10" t="s">
        <v>5270</v>
      </c>
    </row>
    <row r="2495" spans="1:4" s="9" customFormat="1" x14ac:dyDescent="0.2">
      <c r="A2495" s="2" t="s">
        <v>4336</v>
      </c>
      <c r="B2495" s="1" t="s">
        <v>4337</v>
      </c>
      <c r="C2495" s="1" t="s">
        <v>107</v>
      </c>
      <c r="D2495" s="3">
        <v>60</v>
      </c>
    </row>
    <row r="2496" spans="1:4" s="9" customFormat="1" x14ac:dyDescent="0.2">
      <c r="A2496" s="2" t="s">
        <v>4338</v>
      </c>
      <c r="B2496" s="1" t="s">
        <v>4339</v>
      </c>
      <c r="C2496" s="1" t="s">
        <v>107</v>
      </c>
      <c r="D2496" s="3">
        <v>60</v>
      </c>
    </row>
    <row r="2497" spans="1:4" s="9" customFormat="1" x14ac:dyDescent="0.2">
      <c r="A2497" s="2" t="s">
        <v>4340</v>
      </c>
      <c r="B2497" s="1" t="s">
        <v>4341</v>
      </c>
      <c r="C2497" s="1" t="s">
        <v>107</v>
      </c>
      <c r="D2497" s="3">
        <v>25</v>
      </c>
    </row>
    <row r="2498" spans="1:4" s="9" customFormat="1" x14ac:dyDescent="0.2">
      <c r="A2498" s="2" t="s">
        <v>4342</v>
      </c>
      <c r="B2498" s="1" t="s">
        <v>4343</v>
      </c>
      <c r="C2498" s="1" t="s">
        <v>107</v>
      </c>
      <c r="D2498" s="3">
        <v>25</v>
      </c>
    </row>
    <row r="2499" spans="1:4" s="9" customFormat="1" x14ac:dyDescent="0.2">
      <c r="A2499" s="2" t="s">
        <v>4344</v>
      </c>
      <c r="B2499" s="1" t="s">
        <v>4345</v>
      </c>
      <c r="C2499" s="1" t="s">
        <v>107</v>
      </c>
      <c r="D2499" s="3">
        <v>25</v>
      </c>
    </row>
    <row r="2500" spans="1:4" s="9" customFormat="1" x14ac:dyDescent="0.2">
      <c r="A2500" s="2" t="s">
        <v>4346</v>
      </c>
      <c r="B2500" s="1" t="s">
        <v>4347</v>
      </c>
      <c r="C2500" s="1" t="s">
        <v>107</v>
      </c>
      <c r="D2500" s="3">
        <v>25</v>
      </c>
    </row>
    <row r="2501" spans="1:4" s="9" customFormat="1" x14ac:dyDescent="0.2">
      <c r="A2501" s="2" t="s">
        <v>4348</v>
      </c>
      <c r="B2501" s="1" t="s">
        <v>4349</v>
      </c>
      <c r="C2501" s="1" t="s">
        <v>107</v>
      </c>
      <c r="D2501" s="3">
        <v>25</v>
      </c>
    </row>
    <row r="2502" spans="1:4" s="9" customFormat="1" x14ac:dyDescent="0.2">
      <c r="A2502" s="2" t="s">
        <v>4350</v>
      </c>
      <c r="B2502" s="1" t="s">
        <v>4351</v>
      </c>
      <c r="C2502" s="1" t="s">
        <v>107</v>
      </c>
      <c r="D2502" s="3">
        <v>15</v>
      </c>
    </row>
    <row r="2503" spans="1:4" s="9" customFormat="1" x14ac:dyDescent="0.2">
      <c r="A2503" s="2" t="s">
        <v>4352</v>
      </c>
      <c r="B2503" s="1" t="s">
        <v>4353</v>
      </c>
      <c r="C2503" s="1" t="s">
        <v>107</v>
      </c>
      <c r="D2503" s="3">
        <v>15</v>
      </c>
    </row>
    <row r="2504" spans="1:4" s="9" customFormat="1" x14ac:dyDescent="0.2">
      <c r="A2504" s="2" t="s">
        <v>4354</v>
      </c>
      <c r="B2504" s="1" t="s">
        <v>4355</v>
      </c>
      <c r="C2504" s="1" t="s">
        <v>107</v>
      </c>
      <c r="D2504" s="3">
        <v>25</v>
      </c>
    </row>
    <row r="2505" spans="1:4" s="9" customFormat="1" x14ac:dyDescent="0.2">
      <c r="A2505" s="2" t="s">
        <v>4356</v>
      </c>
      <c r="B2505" s="1" t="s">
        <v>4357</v>
      </c>
      <c r="C2505" s="1" t="s">
        <v>107</v>
      </c>
      <c r="D2505" s="3">
        <v>25</v>
      </c>
    </row>
    <row r="2506" spans="1:4" s="9" customFormat="1" x14ac:dyDescent="0.2">
      <c r="A2506" s="2" t="s">
        <v>4358</v>
      </c>
      <c r="B2506" s="1" t="s">
        <v>4359</v>
      </c>
      <c r="C2506" s="1" t="s">
        <v>107</v>
      </c>
      <c r="D2506" s="10" t="s">
        <v>5270</v>
      </c>
    </row>
    <row r="2507" spans="1:4" s="9" customFormat="1" x14ac:dyDescent="0.2">
      <c r="A2507" s="2" t="s">
        <v>4360</v>
      </c>
      <c r="B2507" s="1" t="s">
        <v>4361</v>
      </c>
      <c r="C2507" s="1" t="s">
        <v>107</v>
      </c>
      <c r="D2507" s="10" t="s">
        <v>5270</v>
      </c>
    </row>
    <row r="2508" spans="1:4" s="9" customFormat="1" x14ac:dyDescent="0.2">
      <c r="A2508" s="2" t="s">
        <v>4362</v>
      </c>
      <c r="B2508" s="1" t="s">
        <v>4363</v>
      </c>
      <c r="C2508" s="1" t="s">
        <v>107</v>
      </c>
      <c r="D2508" s="3">
        <v>25</v>
      </c>
    </row>
    <row r="2509" spans="1:4" s="9" customFormat="1" x14ac:dyDescent="0.2">
      <c r="A2509" s="2" t="s">
        <v>4364</v>
      </c>
      <c r="B2509" s="1" t="s">
        <v>4365</v>
      </c>
      <c r="C2509" s="1" t="s">
        <v>107</v>
      </c>
      <c r="D2509" s="3">
        <v>15</v>
      </c>
    </row>
    <row r="2510" spans="1:4" s="9" customFormat="1" x14ac:dyDescent="0.2">
      <c r="A2510" s="2" t="s">
        <v>4366</v>
      </c>
      <c r="B2510" s="1" t="s">
        <v>4367</v>
      </c>
      <c r="C2510" s="1" t="s">
        <v>107</v>
      </c>
      <c r="D2510" s="3">
        <v>15</v>
      </c>
    </row>
    <row r="2511" spans="1:4" s="9" customFormat="1" x14ac:dyDescent="0.2">
      <c r="A2511" s="2" t="s">
        <v>4368</v>
      </c>
      <c r="B2511" s="1" t="s">
        <v>4369</v>
      </c>
      <c r="C2511" s="1" t="s">
        <v>107</v>
      </c>
      <c r="D2511" s="10" t="s">
        <v>5270</v>
      </c>
    </row>
    <row r="2512" spans="1:4" s="9" customFormat="1" x14ac:dyDescent="0.2">
      <c r="A2512" s="2" t="s">
        <v>4370</v>
      </c>
      <c r="B2512" s="1" t="s">
        <v>4371</v>
      </c>
      <c r="C2512" s="1" t="s">
        <v>107</v>
      </c>
      <c r="D2512" s="3">
        <v>25</v>
      </c>
    </row>
    <row r="2513" spans="1:4" s="9" customFormat="1" x14ac:dyDescent="0.2">
      <c r="A2513" s="2" t="s">
        <v>4372</v>
      </c>
      <c r="B2513" s="1" t="s">
        <v>4373</v>
      </c>
      <c r="C2513" s="1" t="s">
        <v>107</v>
      </c>
      <c r="D2513" s="3">
        <v>22</v>
      </c>
    </row>
    <row r="2514" spans="1:4" s="9" customFormat="1" x14ac:dyDescent="0.2">
      <c r="A2514" s="2" t="s">
        <v>4374</v>
      </c>
      <c r="B2514" s="1" t="s">
        <v>4375</v>
      </c>
      <c r="C2514" s="1" t="s">
        <v>107</v>
      </c>
      <c r="D2514" s="3">
        <v>25</v>
      </c>
    </row>
    <row r="2515" spans="1:4" s="9" customFormat="1" x14ac:dyDescent="0.2">
      <c r="A2515" s="2" t="s">
        <v>4376</v>
      </c>
      <c r="B2515" s="1" t="s">
        <v>4377</v>
      </c>
      <c r="C2515" s="1" t="s">
        <v>107</v>
      </c>
      <c r="D2515" s="3">
        <v>25</v>
      </c>
    </row>
    <row r="2516" spans="1:4" s="9" customFormat="1" x14ac:dyDescent="0.2">
      <c r="A2516" s="2" t="s">
        <v>4378</v>
      </c>
      <c r="B2516" s="1" t="s">
        <v>4379</v>
      </c>
      <c r="C2516" s="1" t="s">
        <v>107</v>
      </c>
      <c r="D2516" s="10" t="s">
        <v>5270</v>
      </c>
    </row>
    <row r="2517" spans="1:4" s="9" customFormat="1" x14ac:dyDescent="0.2">
      <c r="A2517" s="2" t="s">
        <v>4380</v>
      </c>
      <c r="B2517" s="1" t="s">
        <v>4381</v>
      </c>
      <c r="C2517" s="1" t="s">
        <v>107</v>
      </c>
      <c r="D2517" s="10" t="s">
        <v>5270</v>
      </c>
    </row>
    <row r="2518" spans="1:4" s="9" customFormat="1" x14ac:dyDescent="0.2">
      <c r="A2518" s="2" t="s">
        <v>4382</v>
      </c>
      <c r="B2518" s="1" t="s">
        <v>4383</v>
      </c>
      <c r="C2518" s="1" t="s">
        <v>107</v>
      </c>
      <c r="D2518" s="3">
        <v>25</v>
      </c>
    </row>
    <row r="2519" spans="1:4" s="9" customFormat="1" x14ac:dyDescent="0.2">
      <c r="A2519" s="2" t="s">
        <v>4384</v>
      </c>
      <c r="B2519" s="1" t="s">
        <v>4385</v>
      </c>
      <c r="C2519" s="1" t="s">
        <v>107</v>
      </c>
      <c r="D2519" s="3">
        <v>30</v>
      </c>
    </row>
    <row r="2520" spans="1:4" s="9" customFormat="1" x14ac:dyDescent="0.2">
      <c r="A2520" s="2" t="s">
        <v>4386</v>
      </c>
      <c r="B2520" s="1" t="s">
        <v>4385</v>
      </c>
      <c r="C2520" s="1" t="s">
        <v>107</v>
      </c>
      <c r="D2520" s="3">
        <v>30</v>
      </c>
    </row>
    <row r="2521" spans="1:4" s="9" customFormat="1" x14ac:dyDescent="0.2">
      <c r="A2521" s="2" t="s">
        <v>4387</v>
      </c>
      <c r="B2521" s="1" t="s">
        <v>4385</v>
      </c>
      <c r="C2521" s="1" t="s">
        <v>107</v>
      </c>
      <c r="D2521" s="3">
        <v>30</v>
      </c>
    </row>
    <row r="2522" spans="1:4" s="9" customFormat="1" x14ac:dyDescent="0.2">
      <c r="A2522" s="2" t="s">
        <v>4388</v>
      </c>
      <c r="B2522" s="1" t="s">
        <v>4389</v>
      </c>
      <c r="C2522" s="1" t="s">
        <v>107</v>
      </c>
      <c r="D2522" s="10" t="s">
        <v>5270</v>
      </c>
    </row>
    <row r="2523" spans="1:4" s="9" customFormat="1" x14ac:dyDescent="0.2">
      <c r="A2523" s="2" t="s">
        <v>4390</v>
      </c>
      <c r="B2523" s="1" t="s">
        <v>4391</v>
      </c>
      <c r="C2523" s="1" t="s">
        <v>107</v>
      </c>
      <c r="D2523" s="3">
        <v>30</v>
      </c>
    </row>
    <row r="2524" spans="1:4" s="9" customFormat="1" x14ac:dyDescent="0.2">
      <c r="A2524" s="2" t="s">
        <v>4392</v>
      </c>
      <c r="B2524" s="1" t="s">
        <v>4393</v>
      </c>
      <c r="C2524" s="1" t="s">
        <v>107</v>
      </c>
      <c r="D2524" s="3">
        <v>22</v>
      </c>
    </row>
    <row r="2525" spans="1:4" s="9" customFormat="1" x14ac:dyDescent="0.2">
      <c r="A2525" s="2" t="s">
        <v>4394</v>
      </c>
      <c r="B2525" s="1" t="s">
        <v>4395</v>
      </c>
      <c r="C2525" s="1" t="s">
        <v>107</v>
      </c>
      <c r="D2525" s="3">
        <v>30</v>
      </c>
    </row>
    <row r="2526" spans="1:4" s="9" customFormat="1" x14ac:dyDescent="0.2">
      <c r="A2526" s="2" t="s">
        <v>4396</v>
      </c>
      <c r="B2526" s="1" t="s">
        <v>4397</v>
      </c>
      <c r="C2526" s="1" t="s">
        <v>107</v>
      </c>
      <c r="D2526" s="10" t="s">
        <v>5270</v>
      </c>
    </row>
    <row r="2527" spans="1:4" s="9" customFormat="1" x14ac:dyDescent="0.2">
      <c r="A2527" s="2" t="s">
        <v>4398</v>
      </c>
      <c r="B2527" s="1" t="s">
        <v>4399</v>
      </c>
      <c r="C2527" s="1" t="s">
        <v>107</v>
      </c>
      <c r="D2527" s="3">
        <v>15</v>
      </c>
    </row>
    <row r="2528" spans="1:4" s="9" customFormat="1" x14ac:dyDescent="0.2">
      <c r="A2528" s="2" t="s">
        <v>4402</v>
      </c>
      <c r="B2528" s="1" t="s">
        <v>4401</v>
      </c>
      <c r="C2528" s="1" t="s">
        <v>107</v>
      </c>
      <c r="D2528" s="3">
        <v>9</v>
      </c>
    </row>
    <row r="2529" spans="1:4" s="9" customFormat="1" x14ac:dyDescent="0.2">
      <c r="A2529" s="2" t="s">
        <v>4400</v>
      </c>
      <c r="B2529" s="1" t="s">
        <v>4401</v>
      </c>
      <c r="C2529" s="1" t="s">
        <v>107</v>
      </c>
      <c r="D2529" s="3">
        <v>10</v>
      </c>
    </row>
    <row r="2530" spans="1:4" s="9" customFormat="1" x14ac:dyDescent="0.2">
      <c r="A2530" s="2" t="s">
        <v>4403</v>
      </c>
      <c r="B2530" s="1" t="s">
        <v>4404</v>
      </c>
      <c r="C2530" s="1" t="s">
        <v>107</v>
      </c>
      <c r="D2530" s="3">
        <v>15</v>
      </c>
    </row>
    <row r="2531" spans="1:4" s="9" customFormat="1" x14ac:dyDescent="0.2">
      <c r="A2531" s="2" t="s">
        <v>4405</v>
      </c>
      <c r="B2531" s="1" t="s">
        <v>4406</v>
      </c>
      <c r="C2531" s="1" t="s">
        <v>107</v>
      </c>
      <c r="D2531" s="3">
        <v>10</v>
      </c>
    </row>
    <row r="2532" spans="1:4" s="9" customFormat="1" x14ac:dyDescent="0.2">
      <c r="A2532" s="2" t="s">
        <v>4407</v>
      </c>
      <c r="B2532" s="1" t="s">
        <v>4406</v>
      </c>
      <c r="C2532" s="1" t="s">
        <v>107</v>
      </c>
      <c r="D2532" s="3">
        <v>10</v>
      </c>
    </row>
    <row r="2533" spans="1:4" s="9" customFormat="1" x14ac:dyDescent="0.2">
      <c r="A2533" s="2" t="s">
        <v>4408</v>
      </c>
      <c r="B2533" s="1" t="s">
        <v>4409</v>
      </c>
      <c r="C2533" s="1" t="s">
        <v>107</v>
      </c>
      <c r="D2533" s="3">
        <v>15</v>
      </c>
    </row>
    <row r="2534" spans="1:4" s="9" customFormat="1" x14ac:dyDescent="0.2">
      <c r="A2534" s="2" t="s">
        <v>4410</v>
      </c>
      <c r="B2534" s="1" t="s">
        <v>4411</v>
      </c>
      <c r="C2534" s="1" t="s">
        <v>107</v>
      </c>
      <c r="D2534" s="3">
        <v>15</v>
      </c>
    </row>
    <row r="2535" spans="1:4" s="9" customFormat="1" x14ac:dyDescent="0.2">
      <c r="A2535" s="2" t="s">
        <v>4412</v>
      </c>
      <c r="B2535" s="1" t="s">
        <v>4413</v>
      </c>
      <c r="C2535" s="1" t="s">
        <v>107</v>
      </c>
      <c r="D2535" s="3">
        <v>15</v>
      </c>
    </row>
    <row r="2536" spans="1:4" s="9" customFormat="1" x14ac:dyDescent="0.2">
      <c r="A2536" s="2" t="s">
        <v>4414</v>
      </c>
      <c r="B2536" s="1" t="s">
        <v>4415</v>
      </c>
      <c r="C2536" s="1" t="s">
        <v>107</v>
      </c>
      <c r="D2536" s="10" t="s">
        <v>5270</v>
      </c>
    </row>
    <row r="2537" spans="1:4" s="9" customFormat="1" x14ac:dyDescent="0.2">
      <c r="A2537" s="2" t="s">
        <v>4416</v>
      </c>
      <c r="B2537" s="1" t="s">
        <v>4417</v>
      </c>
      <c r="C2537" s="1" t="s">
        <v>107</v>
      </c>
      <c r="D2537" s="10" t="s">
        <v>5270</v>
      </c>
    </row>
    <row r="2538" spans="1:4" s="9" customFormat="1" x14ac:dyDescent="0.2">
      <c r="A2538" s="2" t="s">
        <v>4418</v>
      </c>
      <c r="B2538" s="1" t="s">
        <v>4419</v>
      </c>
      <c r="C2538" s="1" t="s">
        <v>107</v>
      </c>
      <c r="D2538" s="10" t="s">
        <v>5270</v>
      </c>
    </row>
    <row r="2539" spans="1:4" s="9" customFormat="1" x14ac:dyDescent="0.2">
      <c r="A2539" s="2" t="s">
        <v>4420</v>
      </c>
      <c r="B2539" s="1" t="s">
        <v>4421</v>
      </c>
      <c r="C2539" s="1" t="s">
        <v>107</v>
      </c>
      <c r="D2539" s="10" t="s">
        <v>5270</v>
      </c>
    </row>
    <row r="2540" spans="1:4" s="9" customFormat="1" x14ac:dyDescent="0.2">
      <c r="A2540" s="2" t="s">
        <v>4422</v>
      </c>
      <c r="B2540" s="1" t="s">
        <v>4423</v>
      </c>
      <c r="C2540" s="1" t="s">
        <v>107</v>
      </c>
      <c r="D2540" s="3">
        <v>15</v>
      </c>
    </row>
    <row r="2541" spans="1:4" s="9" customFormat="1" x14ac:dyDescent="0.2">
      <c r="A2541" s="2" t="s">
        <v>4424</v>
      </c>
      <c r="B2541" s="1" t="s">
        <v>4423</v>
      </c>
      <c r="C2541" s="1" t="s">
        <v>107</v>
      </c>
      <c r="D2541" s="3">
        <v>15</v>
      </c>
    </row>
    <row r="2542" spans="1:4" s="9" customFormat="1" x14ac:dyDescent="0.2">
      <c r="A2542" s="2" t="s">
        <v>4425</v>
      </c>
      <c r="B2542" s="1" t="s">
        <v>4426</v>
      </c>
      <c r="C2542" s="1" t="s">
        <v>107</v>
      </c>
      <c r="D2542" s="3">
        <v>15</v>
      </c>
    </row>
    <row r="2543" spans="1:4" s="9" customFormat="1" x14ac:dyDescent="0.2">
      <c r="A2543" s="2" t="s">
        <v>4427</v>
      </c>
      <c r="B2543" s="1" t="s">
        <v>4426</v>
      </c>
      <c r="C2543" s="1" t="s">
        <v>107</v>
      </c>
      <c r="D2543" s="3">
        <v>15</v>
      </c>
    </row>
    <row r="2544" spans="1:4" s="9" customFormat="1" x14ac:dyDescent="0.2">
      <c r="A2544" s="2" t="s">
        <v>4428</v>
      </c>
      <c r="B2544" s="1" t="s">
        <v>4426</v>
      </c>
      <c r="C2544" s="1" t="s">
        <v>107</v>
      </c>
      <c r="D2544" s="3">
        <v>15</v>
      </c>
    </row>
    <row r="2545" spans="1:4" s="9" customFormat="1" x14ac:dyDescent="0.2">
      <c r="A2545" s="2" t="s">
        <v>4429</v>
      </c>
      <c r="B2545" s="1" t="s">
        <v>4430</v>
      </c>
      <c r="C2545" s="1" t="s">
        <v>107</v>
      </c>
      <c r="D2545" s="3">
        <v>15</v>
      </c>
    </row>
    <row r="2546" spans="1:4" s="9" customFormat="1" x14ac:dyDescent="0.2">
      <c r="A2546" s="2" t="s">
        <v>4431</v>
      </c>
      <c r="B2546" s="1" t="s">
        <v>4432</v>
      </c>
      <c r="C2546" s="1" t="s">
        <v>107</v>
      </c>
      <c r="D2546" s="10" t="s">
        <v>5270</v>
      </c>
    </row>
    <row r="2547" spans="1:4" s="9" customFormat="1" x14ac:dyDescent="0.2">
      <c r="A2547" s="2" t="s">
        <v>4433</v>
      </c>
      <c r="B2547" s="1" t="s">
        <v>4434</v>
      </c>
      <c r="C2547" s="1" t="s">
        <v>107</v>
      </c>
      <c r="D2547" s="3">
        <v>15</v>
      </c>
    </row>
    <row r="2548" spans="1:4" s="9" customFormat="1" x14ac:dyDescent="0.2">
      <c r="A2548" s="2" t="s">
        <v>4435</v>
      </c>
      <c r="B2548" s="1" t="s">
        <v>4436</v>
      </c>
      <c r="C2548" s="1" t="s">
        <v>107</v>
      </c>
      <c r="D2548" s="10" t="s">
        <v>5270</v>
      </c>
    </row>
    <row r="2549" spans="1:4" s="9" customFormat="1" x14ac:dyDescent="0.2">
      <c r="A2549" s="2" t="s">
        <v>4437</v>
      </c>
      <c r="B2549" s="1" t="s">
        <v>4438</v>
      </c>
      <c r="C2549" s="1" t="s">
        <v>107</v>
      </c>
      <c r="D2549" s="3">
        <v>15</v>
      </c>
    </row>
    <row r="2550" spans="1:4" s="9" customFormat="1" x14ac:dyDescent="0.2">
      <c r="A2550" s="2" t="s">
        <v>4439</v>
      </c>
      <c r="B2550" s="1" t="s">
        <v>4440</v>
      </c>
      <c r="C2550" s="1" t="s">
        <v>107</v>
      </c>
      <c r="D2550" s="3">
        <v>15</v>
      </c>
    </row>
    <row r="2551" spans="1:4" s="9" customFormat="1" x14ac:dyDescent="0.2">
      <c r="A2551" s="2" t="s">
        <v>4441</v>
      </c>
      <c r="B2551" s="1" t="s">
        <v>4442</v>
      </c>
      <c r="C2551" s="1" t="s">
        <v>107</v>
      </c>
      <c r="D2551" s="10" t="s">
        <v>5270</v>
      </c>
    </row>
    <row r="2552" spans="1:4" s="9" customFormat="1" x14ac:dyDescent="0.2">
      <c r="A2552" s="2" t="s">
        <v>4443</v>
      </c>
      <c r="B2552" s="1" t="s">
        <v>4444</v>
      </c>
      <c r="C2552" s="1" t="s">
        <v>107</v>
      </c>
      <c r="D2552" s="3">
        <v>10</v>
      </c>
    </row>
    <row r="2553" spans="1:4" s="9" customFormat="1" x14ac:dyDescent="0.2">
      <c r="A2553" s="2" t="s">
        <v>4445</v>
      </c>
      <c r="B2553" s="1" t="s">
        <v>4446</v>
      </c>
      <c r="C2553" s="1" t="s">
        <v>107</v>
      </c>
      <c r="D2553" s="3">
        <v>10</v>
      </c>
    </row>
    <row r="2554" spans="1:4" s="9" customFormat="1" x14ac:dyDescent="0.2">
      <c r="A2554" s="2" t="s">
        <v>4447</v>
      </c>
      <c r="B2554" s="1" t="s">
        <v>4446</v>
      </c>
      <c r="C2554" s="1" t="s">
        <v>107</v>
      </c>
      <c r="D2554" s="3">
        <v>10</v>
      </c>
    </row>
    <row r="2555" spans="1:4" s="9" customFormat="1" x14ac:dyDescent="0.2">
      <c r="A2555" s="2" t="s">
        <v>4448</v>
      </c>
      <c r="B2555" s="1" t="s">
        <v>4449</v>
      </c>
      <c r="C2555" s="1" t="s">
        <v>107</v>
      </c>
      <c r="D2555" s="10" t="s">
        <v>5270</v>
      </c>
    </row>
    <row r="2556" spans="1:4" s="9" customFormat="1" x14ac:dyDescent="0.2">
      <c r="A2556" s="2" t="s">
        <v>4450</v>
      </c>
      <c r="B2556" s="1" t="s">
        <v>4451</v>
      </c>
      <c r="C2556" s="1" t="s">
        <v>107</v>
      </c>
      <c r="D2556" s="3">
        <v>10</v>
      </c>
    </row>
    <row r="2557" spans="1:4" s="9" customFormat="1" x14ac:dyDescent="0.2">
      <c r="A2557" s="2" t="s">
        <v>4452</v>
      </c>
      <c r="B2557" s="1" t="s">
        <v>4453</v>
      </c>
      <c r="C2557" s="1" t="s">
        <v>107</v>
      </c>
      <c r="D2557" s="10" t="s">
        <v>5270</v>
      </c>
    </row>
    <row r="2558" spans="1:4" s="9" customFormat="1" x14ac:dyDescent="0.2">
      <c r="A2558" s="2" t="s">
        <v>4454</v>
      </c>
      <c r="B2558" s="1" t="s">
        <v>4455</v>
      </c>
      <c r="C2558" s="1" t="s">
        <v>107</v>
      </c>
      <c r="D2558" s="3">
        <v>10</v>
      </c>
    </row>
    <row r="2559" spans="1:4" s="9" customFormat="1" x14ac:dyDescent="0.2">
      <c r="A2559" s="2" t="s">
        <v>4456</v>
      </c>
      <c r="B2559" s="1" t="s">
        <v>4457</v>
      </c>
      <c r="C2559" s="1" t="s">
        <v>39</v>
      </c>
      <c r="D2559" s="10" t="s">
        <v>5270</v>
      </c>
    </row>
    <row r="2560" spans="1:4" s="9" customFormat="1" x14ac:dyDescent="0.2">
      <c r="A2560" s="2" t="s">
        <v>4458</v>
      </c>
      <c r="B2560" s="1" t="s">
        <v>4459</v>
      </c>
      <c r="C2560" s="1" t="s">
        <v>4265</v>
      </c>
      <c r="D2560" s="10" t="s">
        <v>5270</v>
      </c>
    </row>
    <row r="2561" spans="1:4" s="9" customFormat="1" x14ac:dyDescent="0.2">
      <c r="A2561" s="2" t="s">
        <v>4460</v>
      </c>
      <c r="B2561" s="1" t="s">
        <v>4461</v>
      </c>
      <c r="C2561" s="1" t="s">
        <v>4265</v>
      </c>
      <c r="D2561" s="10" t="s">
        <v>5270</v>
      </c>
    </row>
    <row r="2562" spans="1:4" s="9" customFormat="1" x14ac:dyDescent="0.2">
      <c r="A2562" s="2" t="s">
        <v>4462</v>
      </c>
      <c r="B2562" s="1" t="s">
        <v>4463</v>
      </c>
      <c r="C2562" s="1" t="s">
        <v>3556</v>
      </c>
      <c r="D2562" s="3">
        <v>15</v>
      </c>
    </row>
    <row r="2563" spans="1:4" s="9" customFormat="1" x14ac:dyDescent="0.2">
      <c r="A2563" s="2" t="s">
        <v>4464</v>
      </c>
      <c r="B2563" s="1" t="s">
        <v>4465</v>
      </c>
      <c r="C2563" s="1" t="s">
        <v>265</v>
      </c>
      <c r="D2563" s="3">
        <v>50</v>
      </c>
    </row>
    <row r="2564" spans="1:4" s="9" customFormat="1" x14ac:dyDescent="0.2">
      <c r="A2564" s="2" t="s">
        <v>4466</v>
      </c>
      <c r="B2564" s="1" t="s">
        <v>4467</v>
      </c>
      <c r="C2564" s="1" t="s">
        <v>22</v>
      </c>
      <c r="D2564" s="3">
        <v>50</v>
      </c>
    </row>
    <row r="2565" spans="1:4" s="9" customFormat="1" x14ac:dyDescent="0.2">
      <c r="A2565" s="2" t="s">
        <v>4468</v>
      </c>
      <c r="B2565" s="1" t="s">
        <v>4469</v>
      </c>
      <c r="C2565" s="1" t="s">
        <v>22</v>
      </c>
      <c r="D2565" s="10" t="s">
        <v>5270</v>
      </c>
    </row>
    <row r="2566" spans="1:4" s="9" customFormat="1" x14ac:dyDescent="0.2">
      <c r="A2566" s="2" t="s">
        <v>4470</v>
      </c>
      <c r="B2566" s="1" t="s">
        <v>4471</v>
      </c>
      <c r="C2566" s="1" t="s">
        <v>22</v>
      </c>
      <c r="D2566" s="10" t="s">
        <v>5270</v>
      </c>
    </row>
    <row r="2567" spans="1:4" s="9" customFormat="1" x14ac:dyDescent="0.2">
      <c r="A2567" s="2" t="s">
        <v>4472</v>
      </c>
      <c r="B2567" s="1" t="s">
        <v>4473</v>
      </c>
      <c r="C2567" s="1" t="s">
        <v>22</v>
      </c>
      <c r="D2567" s="10" t="s">
        <v>5270</v>
      </c>
    </row>
    <row r="2568" spans="1:4" s="9" customFormat="1" x14ac:dyDescent="0.2">
      <c r="A2568" s="2" t="s">
        <v>4474</v>
      </c>
      <c r="B2568" s="1" t="s">
        <v>4475</v>
      </c>
      <c r="C2568" s="1" t="s">
        <v>100</v>
      </c>
      <c r="D2568" s="10" t="s">
        <v>5270</v>
      </c>
    </row>
    <row r="2569" spans="1:4" s="9" customFormat="1" x14ac:dyDescent="0.2">
      <c r="A2569" s="2" t="s">
        <v>4476</v>
      </c>
      <c r="B2569" s="1" t="s">
        <v>4477</v>
      </c>
      <c r="C2569" s="1" t="s">
        <v>4478</v>
      </c>
      <c r="D2569" s="10" t="s">
        <v>5270</v>
      </c>
    </row>
    <row r="2570" spans="1:4" s="9" customFormat="1" x14ac:dyDescent="0.2">
      <c r="A2570" s="2" t="s">
        <v>4479</v>
      </c>
      <c r="B2570" s="1" t="s">
        <v>4480</v>
      </c>
      <c r="C2570" s="1" t="s">
        <v>4478</v>
      </c>
      <c r="D2570" s="10" t="s">
        <v>5270</v>
      </c>
    </row>
    <row r="2571" spans="1:4" s="9" customFormat="1" x14ac:dyDescent="0.2">
      <c r="A2571" s="2" t="s">
        <v>4481</v>
      </c>
      <c r="B2571" s="1" t="s">
        <v>4482</v>
      </c>
      <c r="C2571" s="1" t="s">
        <v>4478</v>
      </c>
      <c r="D2571" s="10" t="s">
        <v>5270</v>
      </c>
    </row>
    <row r="2572" spans="1:4" s="9" customFormat="1" x14ac:dyDescent="0.2">
      <c r="A2572" s="2" t="s">
        <v>4483</v>
      </c>
      <c r="B2572" s="1" t="s">
        <v>4484</v>
      </c>
      <c r="C2572" s="1" t="s">
        <v>153</v>
      </c>
      <c r="D2572" s="3">
        <v>70</v>
      </c>
    </row>
    <row r="2573" spans="1:4" s="9" customFormat="1" x14ac:dyDescent="0.2">
      <c r="A2573" s="2" t="s">
        <v>4485</v>
      </c>
      <c r="B2573" s="1" t="s">
        <v>4486</v>
      </c>
      <c r="C2573" s="1" t="s">
        <v>287</v>
      </c>
      <c r="D2573" s="3">
        <v>25</v>
      </c>
    </row>
    <row r="2574" spans="1:4" s="9" customFormat="1" x14ac:dyDescent="0.2">
      <c r="A2574" s="2" t="s">
        <v>4487</v>
      </c>
      <c r="B2574" s="1" t="s">
        <v>4488</v>
      </c>
      <c r="C2574" s="1" t="s">
        <v>4489</v>
      </c>
      <c r="D2574" s="10" t="s">
        <v>5270</v>
      </c>
    </row>
    <row r="2575" spans="1:4" s="9" customFormat="1" x14ac:dyDescent="0.2">
      <c r="A2575" s="2" t="s">
        <v>4490</v>
      </c>
      <c r="B2575" s="1" t="s">
        <v>4491</v>
      </c>
      <c r="C2575" s="1" t="s">
        <v>66</v>
      </c>
      <c r="D2575" s="10" t="s">
        <v>5270</v>
      </c>
    </row>
    <row r="2576" spans="1:4" s="9" customFormat="1" x14ac:dyDescent="0.2">
      <c r="A2576" s="2" t="s">
        <v>4492</v>
      </c>
      <c r="B2576" s="1" t="s">
        <v>4493</v>
      </c>
      <c r="C2576" s="1" t="s">
        <v>4494</v>
      </c>
      <c r="D2576" s="10" t="s">
        <v>5270</v>
      </c>
    </row>
    <row r="2577" spans="1:4" s="9" customFormat="1" x14ac:dyDescent="0.2">
      <c r="A2577" s="2" t="s">
        <v>4495</v>
      </c>
      <c r="B2577" s="1" t="s">
        <v>4496</v>
      </c>
      <c r="C2577" s="1" t="s">
        <v>39</v>
      </c>
      <c r="D2577" s="10" t="s">
        <v>5270</v>
      </c>
    </row>
    <row r="2578" spans="1:4" s="9" customFormat="1" x14ac:dyDescent="0.2">
      <c r="A2578" s="2" t="s">
        <v>4497</v>
      </c>
      <c r="B2578" s="1" t="s">
        <v>4498</v>
      </c>
      <c r="C2578" s="1" t="s">
        <v>4499</v>
      </c>
      <c r="D2578" s="3">
        <v>21</v>
      </c>
    </row>
    <row r="2579" spans="1:4" s="9" customFormat="1" x14ac:dyDescent="0.2">
      <c r="A2579" s="2" t="s">
        <v>4500</v>
      </c>
      <c r="B2579" s="1" t="s">
        <v>4501</v>
      </c>
      <c r="C2579" s="1" t="s">
        <v>4499</v>
      </c>
      <c r="D2579" s="10" t="s">
        <v>5270</v>
      </c>
    </row>
    <row r="2580" spans="1:4" s="9" customFormat="1" x14ac:dyDescent="0.2">
      <c r="A2580" s="2" t="s">
        <v>4502</v>
      </c>
      <c r="B2580" s="1" t="s">
        <v>4503</v>
      </c>
      <c r="C2580" s="1" t="s">
        <v>39</v>
      </c>
      <c r="D2580" s="10" t="s">
        <v>5270</v>
      </c>
    </row>
    <row r="2581" spans="1:4" s="9" customFormat="1" x14ac:dyDescent="0.2">
      <c r="A2581" s="2" t="s">
        <v>4504</v>
      </c>
      <c r="B2581" s="1" t="s">
        <v>4505</v>
      </c>
      <c r="C2581" s="1" t="s">
        <v>66</v>
      </c>
      <c r="D2581" s="10" t="s">
        <v>5270</v>
      </c>
    </row>
    <row r="2582" spans="1:4" s="9" customFormat="1" x14ac:dyDescent="0.2">
      <c r="A2582" s="2" t="s">
        <v>4508</v>
      </c>
      <c r="B2582" s="1" t="s">
        <v>4507</v>
      </c>
      <c r="C2582" s="1" t="s">
        <v>4509</v>
      </c>
      <c r="D2582" s="10" t="s">
        <v>5270</v>
      </c>
    </row>
    <row r="2583" spans="1:4" s="9" customFormat="1" x14ac:dyDescent="0.2">
      <c r="A2583" s="2" t="s">
        <v>4506</v>
      </c>
      <c r="B2583" s="1" t="s">
        <v>4507</v>
      </c>
      <c r="C2583" s="1" t="s">
        <v>39</v>
      </c>
      <c r="D2583" s="10" t="s">
        <v>5270</v>
      </c>
    </row>
    <row r="2584" spans="1:4" s="9" customFormat="1" x14ac:dyDescent="0.2">
      <c r="A2584" s="2" t="s">
        <v>4510</v>
      </c>
      <c r="B2584" s="1" t="s">
        <v>4511</v>
      </c>
      <c r="C2584" s="1" t="s">
        <v>3117</v>
      </c>
      <c r="D2584" s="10" t="s">
        <v>5270</v>
      </c>
    </row>
    <row r="2585" spans="1:4" s="9" customFormat="1" x14ac:dyDescent="0.2">
      <c r="A2585" s="2" t="s">
        <v>4512</v>
      </c>
      <c r="B2585" s="1" t="s">
        <v>4513</v>
      </c>
      <c r="C2585" s="1" t="s">
        <v>2341</v>
      </c>
      <c r="D2585" s="3">
        <v>25</v>
      </c>
    </row>
    <row r="2586" spans="1:4" s="9" customFormat="1" x14ac:dyDescent="0.2">
      <c r="A2586" s="2" t="s">
        <v>4514</v>
      </c>
      <c r="B2586" s="1" t="s">
        <v>4515</v>
      </c>
      <c r="C2586" s="1" t="s">
        <v>377</v>
      </c>
      <c r="D2586" s="10" t="s">
        <v>5270</v>
      </c>
    </row>
    <row r="2587" spans="1:4" s="9" customFormat="1" x14ac:dyDescent="0.2">
      <c r="A2587" s="2" t="s">
        <v>4516</v>
      </c>
      <c r="B2587" s="1" t="s">
        <v>4517</v>
      </c>
      <c r="C2587" s="1" t="s">
        <v>4518</v>
      </c>
      <c r="D2587" s="3">
        <v>25</v>
      </c>
    </row>
    <row r="2588" spans="1:4" s="9" customFormat="1" x14ac:dyDescent="0.2">
      <c r="A2588" s="2" t="s">
        <v>4519</v>
      </c>
      <c r="B2588" s="1" t="s">
        <v>4520</v>
      </c>
      <c r="C2588" s="1" t="s">
        <v>308</v>
      </c>
      <c r="D2588" s="3">
        <v>50</v>
      </c>
    </row>
    <row r="2589" spans="1:4" s="9" customFormat="1" x14ac:dyDescent="0.2">
      <c r="A2589" s="2" t="s">
        <v>4521</v>
      </c>
      <c r="B2589" s="1" t="s">
        <v>4522</v>
      </c>
      <c r="C2589" s="1" t="s">
        <v>287</v>
      </c>
      <c r="D2589" s="3">
        <v>9</v>
      </c>
    </row>
    <row r="2590" spans="1:4" s="9" customFormat="1" x14ac:dyDescent="0.2">
      <c r="A2590" s="2" t="s">
        <v>4523</v>
      </c>
      <c r="B2590" s="1" t="s">
        <v>4524</v>
      </c>
      <c r="C2590" s="1" t="s">
        <v>287</v>
      </c>
      <c r="D2590" s="3">
        <v>25</v>
      </c>
    </row>
    <row r="2591" spans="1:4" s="9" customFormat="1" x14ac:dyDescent="0.2">
      <c r="A2591" s="2" t="s">
        <v>4525</v>
      </c>
      <c r="B2591" s="1" t="s">
        <v>4524</v>
      </c>
      <c r="C2591" s="1" t="s">
        <v>30</v>
      </c>
      <c r="D2591" s="10" t="s">
        <v>5270</v>
      </c>
    </row>
    <row r="2592" spans="1:4" s="9" customFormat="1" x14ac:dyDescent="0.2">
      <c r="A2592" s="2" t="s">
        <v>4526</v>
      </c>
      <c r="B2592" s="1" t="s">
        <v>4527</v>
      </c>
      <c r="C2592" s="1" t="s">
        <v>287</v>
      </c>
      <c r="D2592" s="3">
        <v>9</v>
      </c>
    </row>
    <row r="2593" spans="1:4" s="9" customFormat="1" x14ac:dyDescent="0.2">
      <c r="A2593" s="2" t="s">
        <v>4528</v>
      </c>
      <c r="B2593" s="1" t="s">
        <v>4529</v>
      </c>
      <c r="C2593" s="1" t="s">
        <v>287</v>
      </c>
      <c r="D2593" s="3">
        <v>9</v>
      </c>
    </row>
    <row r="2594" spans="1:4" s="9" customFormat="1" x14ac:dyDescent="0.2">
      <c r="A2594" s="2" t="s">
        <v>4530</v>
      </c>
      <c r="B2594" s="1" t="s">
        <v>4531</v>
      </c>
      <c r="C2594" s="1" t="s">
        <v>287</v>
      </c>
      <c r="D2594" s="10" t="s">
        <v>5270</v>
      </c>
    </row>
    <row r="2595" spans="1:4" s="9" customFormat="1" x14ac:dyDescent="0.2">
      <c r="A2595" s="2" t="s">
        <v>4532</v>
      </c>
      <c r="B2595" s="1" t="s">
        <v>4533</v>
      </c>
      <c r="C2595" s="1" t="s">
        <v>308</v>
      </c>
      <c r="D2595" s="10" t="s">
        <v>5270</v>
      </c>
    </row>
    <row r="2596" spans="1:4" s="9" customFormat="1" x14ac:dyDescent="0.2">
      <c r="A2596" s="2" t="s">
        <v>4534</v>
      </c>
      <c r="B2596" s="1" t="s">
        <v>4535</v>
      </c>
      <c r="C2596" s="1" t="s">
        <v>308</v>
      </c>
      <c r="D2596" s="10" t="s">
        <v>5270</v>
      </c>
    </row>
    <row r="2597" spans="1:4" s="9" customFormat="1" x14ac:dyDescent="0.2">
      <c r="A2597" s="2" t="s">
        <v>4536</v>
      </c>
      <c r="B2597" s="1" t="s">
        <v>4537</v>
      </c>
      <c r="C2597" s="1" t="s">
        <v>2483</v>
      </c>
      <c r="D2597" s="10" t="s">
        <v>5270</v>
      </c>
    </row>
    <row r="2598" spans="1:4" s="9" customFormat="1" x14ac:dyDescent="0.2">
      <c r="A2598" s="2" t="s">
        <v>4538</v>
      </c>
      <c r="B2598" s="1" t="s">
        <v>4539</v>
      </c>
      <c r="C2598" s="1" t="s">
        <v>39</v>
      </c>
      <c r="D2598" s="10" t="s">
        <v>5270</v>
      </c>
    </row>
    <row r="2599" spans="1:4" s="9" customFormat="1" x14ac:dyDescent="0.2">
      <c r="A2599" s="2" t="s">
        <v>4540</v>
      </c>
      <c r="B2599" s="1" t="s">
        <v>4541</v>
      </c>
      <c r="C2599" s="1" t="s">
        <v>287</v>
      </c>
      <c r="D2599" s="10" t="s">
        <v>5270</v>
      </c>
    </row>
    <row r="2600" spans="1:4" s="9" customFormat="1" x14ac:dyDescent="0.2">
      <c r="A2600" s="2" t="s">
        <v>4542</v>
      </c>
      <c r="B2600" s="1" t="s">
        <v>4543</v>
      </c>
      <c r="C2600" s="1" t="s">
        <v>39</v>
      </c>
      <c r="D2600" s="10" t="s">
        <v>5270</v>
      </c>
    </row>
    <row r="2601" spans="1:4" s="9" customFormat="1" x14ac:dyDescent="0.2">
      <c r="A2601" s="2" t="s">
        <v>4544</v>
      </c>
      <c r="B2601" s="1" t="s">
        <v>4545</v>
      </c>
      <c r="C2601" s="1" t="s">
        <v>308</v>
      </c>
      <c r="D2601" s="3">
        <v>20</v>
      </c>
    </row>
    <row r="2602" spans="1:4" s="9" customFormat="1" x14ac:dyDescent="0.2">
      <c r="A2602" s="2" t="s">
        <v>4546</v>
      </c>
      <c r="B2602" s="1" t="s">
        <v>4547</v>
      </c>
      <c r="C2602" s="1" t="s">
        <v>313</v>
      </c>
      <c r="D2602" s="3">
        <v>20</v>
      </c>
    </row>
    <row r="2603" spans="1:4" s="9" customFormat="1" x14ac:dyDescent="0.2">
      <c r="A2603" s="2" t="s">
        <v>4548</v>
      </c>
      <c r="B2603" s="1" t="s">
        <v>4549</v>
      </c>
      <c r="C2603" s="1" t="s">
        <v>39</v>
      </c>
      <c r="D2603" s="10" t="s">
        <v>5270</v>
      </c>
    </row>
    <row r="2604" spans="1:4" s="9" customFormat="1" x14ac:dyDescent="0.2">
      <c r="A2604" s="2" t="s">
        <v>4550</v>
      </c>
      <c r="B2604" s="1" t="s">
        <v>4549</v>
      </c>
      <c r="C2604" s="1" t="s">
        <v>4551</v>
      </c>
      <c r="D2604" s="10" t="s">
        <v>5270</v>
      </c>
    </row>
    <row r="2605" spans="1:4" s="9" customFormat="1" x14ac:dyDescent="0.2">
      <c r="A2605" s="2" t="s">
        <v>4552</v>
      </c>
      <c r="B2605" s="1" t="s">
        <v>4553</v>
      </c>
      <c r="C2605" s="1" t="s">
        <v>16</v>
      </c>
      <c r="D2605" s="3">
        <v>13</v>
      </c>
    </row>
    <row r="2606" spans="1:4" s="9" customFormat="1" x14ac:dyDescent="0.2">
      <c r="A2606" s="2" t="s">
        <v>4554</v>
      </c>
      <c r="B2606" s="1" t="s">
        <v>4555</v>
      </c>
      <c r="C2606" s="1" t="s">
        <v>16</v>
      </c>
      <c r="D2606" s="10" t="s">
        <v>5270</v>
      </c>
    </row>
    <row r="2607" spans="1:4" s="9" customFormat="1" x14ac:dyDescent="0.2">
      <c r="A2607" s="2" t="s">
        <v>4556</v>
      </c>
      <c r="B2607" s="1" t="s">
        <v>4557</v>
      </c>
      <c r="C2607" s="1" t="s">
        <v>16</v>
      </c>
      <c r="D2607" s="3">
        <v>9</v>
      </c>
    </row>
    <row r="2608" spans="1:4" s="9" customFormat="1" x14ac:dyDescent="0.2">
      <c r="A2608" s="2" t="s">
        <v>4558</v>
      </c>
      <c r="B2608" s="1" t="s">
        <v>4559</v>
      </c>
      <c r="C2608" s="1" t="s">
        <v>184</v>
      </c>
      <c r="D2608" s="10" t="s">
        <v>5270</v>
      </c>
    </row>
    <row r="2609" spans="1:4" s="9" customFormat="1" x14ac:dyDescent="0.2">
      <c r="A2609" s="2" t="s">
        <v>4560</v>
      </c>
      <c r="B2609" s="1" t="s">
        <v>4561</v>
      </c>
      <c r="C2609" s="1" t="s">
        <v>16</v>
      </c>
      <c r="D2609" s="3">
        <v>13</v>
      </c>
    </row>
    <row r="2610" spans="1:4" s="9" customFormat="1" x14ac:dyDescent="0.2">
      <c r="A2610" s="2" t="s">
        <v>4562</v>
      </c>
      <c r="B2610" s="1" t="s">
        <v>4563</v>
      </c>
      <c r="C2610" s="1" t="s">
        <v>16</v>
      </c>
      <c r="D2610" s="10" t="s">
        <v>5270</v>
      </c>
    </row>
    <row r="2611" spans="1:4" s="9" customFormat="1" x14ac:dyDescent="0.2">
      <c r="A2611" s="2" t="s">
        <v>4564</v>
      </c>
      <c r="B2611" s="1" t="s">
        <v>4565</v>
      </c>
      <c r="C2611" s="1" t="s">
        <v>16</v>
      </c>
      <c r="D2611" s="10" t="s">
        <v>5270</v>
      </c>
    </row>
    <row r="2612" spans="1:4" s="9" customFormat="1" x14ac:dyDescent="0.2">
      <c r="A2612" s="2" t="s">
        <v>4566</v>
      </c>
      <c r="B2612" s="1" t="s">
        <v>4567</v>
      </c>
      <c r="C2612" s="1" t="s">
        <v>33</v>
      </c>
      <c r="D2612" s="10" t="s">
        <v>5270</v>
      </c>
    </row>
    <row r="2613" spans="1:4" s="9" customFormat="1" x14ac:dyDescent="0.2">
      <c r="A2613" s="2" t="s">
        <v>4568</v>
      </c>
      <c r="B2613" s="1" t="s">
        <v>4569</v>
      </c>
      <c r="C2613" s="1" t="s">
        <v>490</v>
      </c>
      <c r="D2613" s="10" t="s">
        <v>5270</v>
      </c>
    </row>
    <row r="2614" spans="1:4" s="9" customFormat="1" x14ac:dyDescent="0.2">
      <c r="A2614" s="2" t="s">
        <v>4570</v>
      </c>
      <c r="B2614" s="1" t="s">
        <v>4571</v>
      </c>
      <c r="C2614" s="1" t="s">
        <v>490</v>
      </c>
      <c r="D2614" s="3">
        <v>17</v>
      </c>
    </row>
    <row r="2615" spans="1:4" s="9" customFormat="1" x14ac:dyDescent="0.2">
      <c r="A2615" s="2" t="s">
        <v>4572</v>
      </c>
      <c r="B2615" s="1" t="s">
        <v>4573</v>
      </c>
      <c r="C2615" s="1" t="s">
        <v>490</v>
      </c>
      <c r="D2615" s="3">
        <v>9</v>
      </c>
    </row>
    <row r="2616" spans="1:4" s="9" customFormat="1" x14ac:dyDescent="0.2">
      <c r="A2616" s="2" t="s">
        <v>4574</v>
      </c>
      <c r="B2616" s="1" t="s">
        <v>4575</v>
      </c>
      <c r="C2616" s="1" t="s">
        <v>490</v>
      </c>
      <c r="D2616" s="10" t="s">
        <v>5270</v>
      </c>
    </row>
    <row r="2617" spans="1:4" s="9" customFormat="1" x14ac:dyDescent="0.2">
      <c r="A2617" s="2" t="s">
        <v>4576</v>
      </c>
      <c r="B2617" s="1" t="s">
        <v>4577</v>
      </c>
      <c r="C2617" s="1" t="s">
        <v>33</v>
      </c>
      <c r="D2617" s="3">
        <v>9</v>
      </c>
    </row>
    <row r="2618" spans="1:4" s="9" customFormat="1" x14ac:dyDescent="0.2">
      <c r="A2618" s="2" t="s">
        <v>4578</v>
      </c>
      <c r="B2618" s="1" t="s">
        <v>4579</v>
      </c>
      <c r="C2618" s="1" t="s">
        <v>3257</v>
      </c>
      <c r="D2618" s="10" t="s">
        <v>5270</v>
      </c>
    </row>
    <row r="2619" spans="1:4" s="9" customFormat="1" x14ac:dyDescent="0.2">
      <c r="A2619" s="2" t="s">
        <v>4580</v>
      </c>
      <c r="B2619" s="1" t="s">
        <v>4581</v>
      </c>
      <c r="C2619" s="1" t="s">
        <v>3257</v>
      </c>
      <c r="D2619" s="10" t="s">
        <v>5270</v>
      </c>
    </row>
    <row r="2620" spans="1:4" s="9" customFormat="1" x14ac:dyDescent="0.2">
      <c r="A2620" s="2" t="s">
        <v>4582</v>
      </c>
      <c r="B2620" s="1" t="s">
        <v>4583</v>
      </c>
      <c r="C2620" s="1" t="s">
        <v>295</v>
      </c>
      <c r="D2620" s="3">
        <v>50</v>
      </c>
    </row>
    <row r="2621" spans="1:4" s="9" customFormat="1" x14ac:dyDescent="0.2">
      <c r="A2621" s="2" t="s">
        <v>4584</v>
      </c>
      <c r="B2621" s="1" t="s">
        <v>4585</v>
      </c>
      <c r="C2621" s="1" t="s">
        <v>295</v>
      </c>
      <c r="D2621" s="10" t="s">
        <v>5270</v>
      </c>
    </row>
    <row r="2622" spans="1:4" s="9" customFormat="1" x14ac:dyDescent="0.2">
      <c r="A2622" s="2" t="s">
        <v>4586</v>
      </c>
      <c r="B2622" s="1" t="s">
        <v>4587</v>
      </c>
      <c r="C2622" s="1" t="s">
        <v>295</v>
      </c>
      <c r="D2622" s="10" t="s">
        <v>5270</v>
      </c>
    </row>
    <row r="2623" spans="1:4" s="9" customFormat="1" x14ac:dyDescent="0.2">
      <c r="A2623" s="2" t="s">
        <v>4588</v>
      </c>
      <c r="B2623" s="1" t="s">
        <v>4589</v>
      </c>
      <c r="C2623" s="1" t="s">
        <v>39</v>
      </c>
      <c r="D2623" s="10" t="s">
        <v>5270</v>
      </c>
    </row>
    <row r="2624" spans="1:4" s="9" customFormat="1" x14ac:dyDescent="0.2">
      <c r="A2624" s="2" t="s">
        <v>4590</v>
      </c>
      <c r="B2624" s="1" t="s">
        <v>4591</v>
      </c>
      <c r="C2624" s="1" t="s">
        <v>2752</v>
      </c>
      <c r="D2624" s="3">
        <v>100</v>
      </c>
    </row>
    <row r="2625" spans="1:4" s="9" customFormat="1" x14ac:dyDescent="0.2">
      <c r="A2625" s="2" t="s">
        <v>4592</v>
      </c>
      <c r="B2625" s="1" t="s">
        <v>4593</v>
      </c>
      <c r="C2625" s="1" t="s">
        <v>39</v>
      </c>
      <c r="D2625" s="10" t="s">
        <v>5270</v>
      </c>
    </row>
    <row r="2626" spans="1:4" s="9" customFormat="1" x14ac:dyDescent="0.2">
      <c r="A2626" s="2" t="s">
        <v>4594</v>
      </c>
      <c r="B2626" s="1" t="s">
        <v>4595</v>
      </c>
      <c r="C2626" s="1" t="s">
        <v>2752</v>
      </c>
      <c r="D2626" s="3">
        <v>100</v>
      </c>
    </row>
    <row r="2627" spans="1:4" s="9" customFormat="1" x14ac:dyDescent="0.2">
      <c r="A2627" s="2" t="s">
        <v>4596</v>
      </c>
      <c r="B2627" s="1" t="s">
        <v>4597</v>
      </c>
      <c r="C2627" s="1" t="s">
        <v>2752</v>
      </c>
      <c r="D2627" s="10" t="s">
        <v>5270</v>
      </c>
    </row>
    <row r="2628" spans="1:4" s="9" customFormat="1" x14ac:dyDescent="0.2">
      <c r="A2628" s="2" t="s">
        <v>4598</v>
      </c>
      <c r="B2628" s="1" t="s">
        <v>4599</v>
      </c>
      <c r="C2628" s="1" t="s">
        <v>39</v>
      </c>
      <c r="D2628" s="10" t="s">
        <v>5270</v>
      </c>
    </row>
    <row r="2629" spans="1:4" s="9" customFormat="1" x14ac:dyDescent="0.2">
      <c r="A2629" s="2" t="s">
        <v>4600</v>
      </c>
      <c r="B2629" s="1" t="s">
        <v>4601</v>
      </c>
      <c r="C2629" s="1" t="s">
        <v>2752</v>
      </c>
      <c r="D2629" s="3">
        <v>100</v>
      </c>
    </row>
    <row r="2630" spans="1:4" s="9" customFormat="1" x14ac:dyDescent="0.2">
      <c r="A2630" s="2" t="s">
        <v>4602</v>
      </c>
      <c r="B2630" s="1" t="s">
        <v>4603</v>
      </c>
      <c r="C2630" s="1" t="s">
        <v>2139</v>
      </c>
      <c r="D2630" s="3">
        <v>100</v>
      </c>
    </row>
    <row r="2631" spans="1:4" s="9" customFormat="1" x14ac:dyDescent="0.2">
      <c r="A2631" s="2" t="s">
        <v>4604</v>
      </c>
      <c r="B2631" s="1" t="s">
        <v>4603</v>
      </c>
      <c r="C2631" s="1" t="s">
        <v>2752</v>
      </c>
      <c r="D2631" s="3">
        <v>100</v>
      </c>
    </row>
    <row r="2632" spans="1:4" s="9" customFormat="1" x14ac:dyDescent="0.2">
      <c r="A2632" s="2" t="s">
        <v>4605</v>
      </c>
      <c r="B2632" s="1" t="s">
        <v>4606</v>
      </c>
      <c r="C2632" s="1" t="s">
        <v>2483</v>
      </c>
      <c r="D2632" s="10" t="s">
        <v>5270</v>
      </c>
    </row>
    <row r="2633" spans="1:4" s="9" customFormat="1" x14ac:dyDescent="0.2">
      <c r="A2633" s="2" t="s">
        <v>4607</v>
      </c>
      <c r="B2633" s="1" t="s">
        <v>4608</v>
      </c>
      <c r="C2633" s="1" t="s">
        <v>2752</v>
      </c>
      <c r="D2633" s="3">
        <v>50</v>
      </c>
    </row>
    <row r="2634" spans="1:4" s="9" customFormat="1" x14ac:dyDescent="0.2">
      <c r="A2634" s="2" t="s">
        <v>4609</v>
      </c>
      <c r="B2634" s="1" t="s">
        <v>4610</v>
      </c>
      <c r="C2634" s="1" t="s">
        <v>4611</v>
      </c>
      <c r="D2634" s="10" t="s">
        <v>5270</v>
      </c>
    </row>
    <row r="2635" spans="1:4" s="9" customFormat="1" x14ac:dyDescent="0.2">
      <c r="A2635" s="2" t="s">
        <v>4612</v>
      </c>
      <c r="B2635" s="1" t="s">
        <v>4613</v>
      </c>
      <c r="C2635" s="1" t="s">
        <v>153</v>
      </c>
      <c r="D2635" s="10" t="s">
        <v>5270</v>
      </c>
    </row>
    <row r="2636" spans="1:4" s="9" customFormat="1" x14ac:dyDescent="0.2">
      <c r="A2636" s="2" t="s">
        <v>4614</v>
      </c>
      <c r="B2636" s="1" t="s">
        <v>4615</v>
      </c>
      <c r="C2636" s="1" t="s">
        <v>86</v>
      </c>
      <c r="D2636" s="3">
        <v>25</v>
      </c>
    </row>
    <row r="2637" spans="1:4" s="9" customFormat="1" x14ac:dyDescent="0.2">
      <c r="A2637" s="2" t="s">
        <v>4616</v>
      </c>
      <c r="B2637" s="1" t="s">
        <v>4617</v>
      </c>
      <c r="C2637" s="1" t="s">
        <v>39</v>
      </c>
      <c r="D2637" s="3">
        <v>59</v>
      </c>
    </row>
    <row r="2638" spans="1:4" s="9" customFormat="1" x14ac:dyDescent="0.2">
      <c r="A2638" s="2" t="s">
        <v>4618</v>
      </c>
      <c r="B2638" s="1" t="s">
        <v>4619</v>
      </c>
      <c r="C2638" s="1" t="s">
        <v>119</v>
      </c>
      <c r="D2638" s="10" t="s">
        <v>5270</v>
      </c>
    </row>
    <row r="2639" spans="1:4" s="9" customFormat="1" x14ac:dyDescent="0.2">
      <c r="A2639" s="2" t="s">
        <v>4620</v>
      </c>
      <c r="B2639" s="1" t="s">
        <v>4621</v>
      </c>
      <c r="C2639" s="1" t="s">
        <v>2661</v>
      </c>
      <c r="D2639" s="3">
        <v>50</v>
      </c>
    </row>
    <row r="2640" spans="1:4" s="9" customFormat="1" x14ac:dyDescent="0.2">
      <c r="A2640" s="2" t="s">
        <v>4622</v>
      </c>
      <c r="B2640" s="1" t="s">
        <v>4621</v>
      </c>
      <c r="C2640" s="1" t="s">
        <v>308</v>
      </c>
      <c r="D2640" s="3">
        <v>50</v>
      </c>
    </row>
    <row r="2641" spans="1:4" s="9" customFormat="1" x14ac:dyDescent="0.2">
      <c r="A2641" s="2" t="s">
        <v>4623</v>
      </c>
      <c r="B2641" s="1" t="s">
        <v>4624</v>
      </c>
      <c r="C2641" s="1" t="s">
        <v>4625</v>
      </c>
      <c r="D2641" s="3">
        <v>18</v>
      </c>
    </row>
    <row r="2642" spans="1:4" s="9" customFormat="1" x14ac:dyDescent="0.2">
      <c r="A2642" s="2" t="s">
        <v>4626</v>
      </c>
      <c r="B2642" s="1" t="s">
        <v>4627</v>
      </c>
      <c r="C2642" s="1" t="s">
        <v>4625</v>
      </c>
      <c r="D2642" s="3">
        <v>18</v>
      </c>
    </row>
    <row r="2643" spans="1:4" s="9" customFormat="1" x14ac:dyDescent="0.2">
      <c r="A2643" s="2" t="s">
        <v>4628</v>
      </c>
      <c r="B2643" s="1" t="s">
        <v>4629</v>
      </c>
      <c r="C2643" s="1" t="s">
        <v>153</v>
      </c>
      <c r="D2643" s="3">
        <v>50</v>
      </c>
    </row>
    <row r="2644" spans="1:4" s="9" customFormat="1" x14ac:dyDescent="0.2">
      <c r="A2644" s="2" t="s">
        <v>4630</v>
      </c>
      <c r="B2644" s="1" t="s">
        <v>4631</v>
      </c>
      <c r="C2644" s="1" t="s">
        <v>66</v>
      </c>
      <c r="D2644" s="3">
        <v>13</v>
      </c>
    </row>
    <row r="2645" spans="1:4" s="9" customFormat="1" x14ac:dyDescent="0.2">
      <c r="A2645" s="2" t="s">
        <v>4632</v>
      </c>
      <c r="B2645" s="1" t="s">
        <v>4633</v>
      </c>
      <c r="C2645" s="1" t="s">
        <v>33</v>
      </c>
      <c r="D2645" s="10" t="s">
        <v>5270</v>
      </c>
    </row>
    <row r="2646" spans="1:4" s="9" customFormat="1" x14ac:dyDescent="0.2">
      <c r="A2646" s="2" t="s">
        <v>4634</v>
      </c>
      <c r="B2646" s="1" t="s">
        <v>4635</v>
      </c>
      <c r="C2646" s="1" t="s">
        <v>153</v>
      </c>
      <c r="D2646" s="10" t="s">
        <v>5270</v>
      </c>
    </row>
    <row r="2647" spans="1:4" s="9" customFormat="1" x14ac:dyDescent="0.2">
      <c r="A2647" s="2" t="s">
        <v>4636</v>
      </c>
      <c r="B2647" s="1" t="s">
        <v>4637</v>
      </c>
      <c r="C2647" s="1" t="s">
        <v>490</v>
      </c>
      <c r="D2647" s="10" t="s">
        <v>5270</v>
      </c>
    </row>
    <row r="2648" spans="1:4" s="9" customFormat="1" x14ac:dyDescent="0.2">
      <c r="A2648" s="2" t="s">
        <v>4638</v>
      </c>
      <c r="B2648" s="1" t="s">
        <v>4639</v>
      </c>
      <c r="C2648" s="1" t="s">
        <v>4640</v>
      </c>
      <c r="D2648" s="10" t="s">
        <v>5270</v>
      </c>
    </row>
    <row r="2649" spans="1:4" s="9" customFormat="1" x14ac:dyDescent="0.2">
      <c r="A2649" s="2" t="s">
        <v>4641</v>
      </c>
      <c r="B2649" s="1" t="s">
        <v>4642</v>
      </c>
      <c r="C2649" s="1" t="s">
        <v>249</v>
      </c>
      <c r="D2649" s="10" t="s">
        <v>5270</v>
      </c>
    </row>
    <row r="2650" spans="1:4" s="9" customFormat="1" x14ac:dyDescent="0.2">
      <c r="A2650" s="2" t="s">
        <v>4643</v>
      </c>
      <c r="B2650" s="1" t="s">
        <v>4644</v>
      </c>
      <c r="C2650" s="1" t="s">
        <v>36</v>
      </c>
      <c r="D2650" s="10" t="s">
        <v>5270</v>
      </c>
    </row>
    <row r="2651" spans="1:4" s="9" customFormat="1" x14ac:dyDescent="0.2">
      <c r="A2651" s="2" t="s">
        <v>4645</v>
      </c>
      <c r="B2651" s="1" t="s">
        <v>4646</v>
      </c>
      <c r="C2651" s="1" t="s">
        <v>39</v>
      </c>
      <c r="D2651" s="10" t="s">
        <v>5270</v>
      </c>
    </row>
    <row r="2652" spans="1:4" s="9" customFormat="1" x14ac:dyDescent="0.2">
      <c r="A2652" s="2" t="s">
        <v>4647</v>
      </c>
      <c r="B2652" s="1" t="s">
        <v>4648</v>
      </c>
      <c r="C2652" s="1" t="s">
        <v>66</v>
      </c>
      <c r="D2652" s="10" t="s">
        <v>5270</v>
      </c>
    </row>
    <row r="2653" spans="1:4" s="9" customFormat="1" x14ac:dyDescent="0.2">
      <c r="A2653" s="2" t="s">
        <v>4649</v>
      </c>
      <c r="B2653" s="1" t="s">
        <v>4650</v>
      </c>
      <c r="C2653" s="1" t="s">
        <v>66</v>
      </c>
      <c r="D2653" s="3">
        <v>16</v>
      </c>
    </row>
    <row r="2654" spans="1:4" s="9" customFormat="1" x14ac:dyDescent="0.2">
      <c r="A2654" s="2" t="s">
        <v>4651</v>
      </c>
      <c r="B2654" s="1" t="s">
        <v>4652</v>
      </c>
      <c r="C2654" s="1" t="s">
        <v>66</v>
      </c>
      <c r="D2654" s="3">
        <v>25</v>
      </c>
    </row>
    <row r="2655" spans="1:4" s="9" customFormat="1" x14ac:dyDescent="0.2">
      <c r="A2655" s="2" t="s">
        <v>4653</v>
      </c>
      <c r="B2655" s="1" t="s">
        <v>4654</v>
      </c>
      <c r="C2655" s="1" t="s">
        <v>66</v>
      </c>
      <c r="D2655" s="3">
        <v>20</v>
      </c>
    </row>
    <row r="2656" spans="1:4" s="9" customFormat="1" x14ac:dyDescent="0.2">
      <c r="A2656" s="2" t="s">
        <v>4655</v>
      </c>
      <c r="B2656" s="1" t="s">
        <v>4656</v>
      </c>
      <c r="C2656" s="1" t="s">
        <v>66</v>
      </c>
      <c r="D2656" s="10" t="s">
        <v>5270</v>
      </c>
    </row>
    <row r="2657" spans="1:4" s="9" customFormat="1" x14ac:dyDescent="0.2">
      <c r="A2657" s="2" t="s">
        <v>4657</v>
      </c>
      <c r="B2657" s="1" t="s">
        <v>4658</v>
      </c>
      <c r="C2657" s="1" t="s">
        <v>39</v>
      </c>
      <c r="D2657" s="10" t="s">
        <v>5270</v>
      </c>
    </row>
    <row r="2658" spans="1:4" s="9" customFormat="1" x14ac:dyDescent="0.2">
      <c r="A2658" s="2" t="s">
        <v>4659</v>
      </c>
      <c r="B2658" s="1" t="s">
        <v>4660</v>
      </c>
      <c r="C2658" s="1" t="s">
        <v>39</v>
      </c>
      <c r="D2658" s="10" t="s">
        <v>5270</v>
      </c>
    </row>
    <row r="2659" spans="1:4" s="9" customFormat="1" x14ac:dyDescent="0.2">
      <c r="A2659" s="2" t="s">
        <v>4661</v>
      </c>
      <c r="B2659" s="1" t="s">
        <v>4662</v>
      </c>
      <c r="C2659" s="1" t="s">
        <v>39</v>
      </c>
      <c r="D2659" s="10" t="s">
        <v>5270</v>
      </c>
    </row>
    <row r="2660" spans="1:4" s="9" customFormat="1" x14ac:dyDescent="0.2">
      <c r="A2660" s="2" t="s">
        <v>4663</v>
      </c>
      <c r="B2660" s="1" t="s">
        <v>4664</v>
      </c>
      <c r="C2660" s="1" t="s">
        <v>39</v>
      </c>
      <c r="D2660" s="10" t="s">
        <v>5270</v>
      </c>
    </row>
    <row r="2661" spans="1:4" s="9" customFormat="1" x14ac:dyDescent="0.2">
      <c r="A2661" s="2" t="s">
        <v>4665</v>
      </c>
      <c r="B2661" s="1" t="s">
        <v>4666</v>
      </c>
      <c r="C2661" s="1" t="s">
        <v>66</v>
      </c>
      <c r="D2661" s="10" t="s">
        <v>5270</v>
      </c>
    </row>
    <row r="2662" spans="1:4" s="9" customFormat="1" x14ac:dyDescent="0.2">
      <c r="A2662" s="2" t="s">
        <v>4667</v>
      </c>
      <c r="B2662" s="1" t="s">
        <v>4668</v>
      </c>
      <c r="C2662" s="1" t="s">
        <v>33</v>
      </c>
      <c r="D2662" s="3">
        <v>50</v>
      </c>
    </row>
    <row r="2663" spans="1:4" s="9" customFormat="1" x14ac:dyDescent="0.2">
      <c r="A2663" s="2" t="s">
        <v>4669</v>
      </c>
      <c r="B2663" s="1" t="s">
        <v>4670</v>
      </c>
      <c r="C2663" s="1" t="s">
        <v>66</v>
      </c>
      <c r="D2663" s="10" t="s">
        <v>5270</v>
      </c>
    </row>
    <row r="2664" spans="1:4" s="9" customFormat="1" x14ac:dyDescent="0.2">
      <c r="A2664" s="2" t="s">
        <v>4671</v>
      </c>
      <c r="B2664" s="1" t="s">
        <v>4672</v>
      </c>
      <c r="C2664" s="1" t="s">
        <v>66</v>
      </c>
      <c r="D2664" s="10" t="s">
        <v>5270</v>
      </c>
    </row>
    <row r="2665" spans="1:4" s="9" customFormat="1" x14ac:dyDescent="0.2">
      <c r="A2665" s="2" t="s">
        <v>4673</v>
      </c>
      <c r="B2665" s="1" t="s">
        <v>4674</v>
      </c>
      <c r="C2665" s="1" t="s">
        <v>66</v>
      </c>
      <c r="D2665" s="10" t="s">
        <v>5270</v>
      </c>
    </row>
    <row r="2666" spans="1:4" s="9" customFormat="1" x14ac:dyDescent="0.2">
      <c r="A2666" s="2" t="s">
        <v>4675</v>
      </c>
      <c r="B2666" s="1" t="s">
        <v>4676</v>
      </c>
      <c r="C2666" s="1" t="s">
        <v>39</v>
      </c>
      <c r="D2666" s="3">
        <v>50</v>
      </c>
    </row>
    <row r="2667" spans="1:4" s="9" customFormat="1" x14ac:dyDescent="0.2">
      <c r="A2667" s="2" t="s">
        <v>4677</v>
      </c>
      <c r="B2667" s="1" t="s">
        <v>4678</v>
      </c>
      <c r="C2667" s="1" t="s">
        <v>54</v>
      </c>
      <c r="D2667" s="10" t="s">
        <v>5270</v>
      </c>
    </row>
    <row r="2668" spans="1:4" s="9" customFormat="1" x14ac:dyDescent="0.2">
      <c r="A2668" s="2" t="s">
        <v>4679</v>
      </c>
      <c r="B2668" s="1" t="s">
        <v>4680</v>
      </c>
      <c r="C2668" s="1" t="s">
        <v>54</v>
      </c>
      <c r="D2668" s="10" t="s">
        <v>5270</v>
      </c>
    </row>
    <row r="2669" spans="1:4" s="9" customFormat="1" x14ac:dyDescent="0.2">
      <c r="A2669" s="2" t="s">
        <v>4681</v>
      </c>
      <c r="B2669" s="1" t="s">
        <v>4682</v>
      </c>
      <c r="C2669" s="1" t="s">
        <v>39</v>
      </c>
      <c r="D2669" s="10" t="s">
        <v>5270</v>
      </c>
    </row>
    <row r="2670" spans="1:4" s="9" customFormat="1" x14ac:dyDescent="0.2">
      <c r="A2670" s="2" t="s">
        <v>4683</v>
      </c>
      <c r="B2670" s="1" t="s">
        <v>4682</v>
      </c>
      <c r="C2670" s="1" t="s">
        <v>54</v>
      </c>
      <c r="D2670" s="10" t="s">
        <v>5270</v>
      </c>
    </row>
    <row r="2671" spans="1:4" s="9" customFormat="1" x14ac:dyDescent="0.2">
      <c r="A2671" s="2" t="s">
        <v>4684</v>
      </c>
      <c r="B2671" s="1" t="s">
        <v>4685</v>
      </c>
      <c r="C2671" s="1" t="s">
        <v>54</v>
      </c>
      <c r="D2671" s="10" t="s">
        <v>5270</v>
      </c>
    </row>
    <row r="2672" spans="1:4" s="9" customFormat="1" x14ac:dyDescent="0.2">
      <c r="A2672" s="2" t="s">
        <v>4686</v>
      </c>
      <c r="B2672" s="1" t="s">
        <v>4687</v>
      </c>
      <c r="C2672" s="1" t="s">
        <v>54</v>
      </c>
      <c r="D2672" s="10" t="s">
        <v>5270</v>
      </c>
    </row>
    <row r="2673" spans="1:4" s="9" customFormat="1" x14ac:dyDescent="0.2">
      <c r="A2673" s="2" t="s">
        <v>4688</v>
      </c>
      <c r="B2673" s="1" t="s">
        <v>4689</v>
      </c>
      <c r="C2673" s="1" t="s">
        <v>54</v>
      </c>
      <c r="D2673" s="3">
        <v>25</v>
      </c>
    </row>
    <row r="2674" spans="1:4" s="9" customFormat="1" x14ac:dyDescent="0.2">
      <c r="A2674" s="2" t="s">
        <v>4690</v>
      </c>
      <c r="B2674" s="1" t="s">
        <v>4689</v>
      </c>
      <c r="C2674" s="1" t="s">
        <v>54</v>
      </c>
      <c r="D2674" s="3">
        <v>25</v>
      </c>
    </row>
    <row r="2675" spans="1:4" s="9" customFormat="1" x14ac:dyDescent="0.2">
      <c r="A2675" s="2" t="s">
        <v>4691</v>
      </c>
      <c r="B2675" s="1" t="s">
        <v>4692</v>
      </c>
      <c r="C2675" s="1" t="s">
        <v>54</v>
      </c>
      <c r="D2675" s="3">
        <v>25</v>
      </c>
    </row>
    <row r="2676" spans="1:4" s="9" customFormat="1" x14ac:dyDescent="0.2">
      <c r="A2676" s="2" t="s">
        <v>4693</v>
      </c>
      <c r="B2676" s="1" t="s">
        <v>4694</v>
      </c>
      <c r="C2676" s="1" t="s">
        <v>54</v>
      </c>
      <c r="D2676" s="3">
        <v>15</v>
      </c>
    </row>
    <row r="2677" spans="1:4" s="9" customFormat="1" x14ac:dyDescent="0.2">
      <c r="A2677" s="2" t="s">
        <v>4695</v>
      </c>
      <c r="B2677" s="1" t="s">
        <v>4696</v>
      </c>
      <c r="C2677" s="1" t="s">
        <v>39</v>
      </c>
      <c r="D2677" s="3">
        <v>17</v>
      </c>
    </row>
    <row r="2678" spans="1:4" s="9" customFormat="1" x14ac:dyDescent="0.2">
      <c r="A2678" s="2" t="s">
        <v>4697</v>
      </c>
      <c r="B2678" s="1" t="s">
        <v>4698</v>
      </c>
      <c r="C2678" s="1" t="s">
        <v>54</v>
      </c>
      <c r="D2678" s="10" t="s">
        <v>5270</v>
      </c>
    </row>
    <row r="2679" spans="1:4" s="9" customFormat="1" x14ac:dyDescent="0.2">
      <c r="A2679" s="2" t="s">
        <v>4699</v>
      </c>
      <c r="B2679" s="1" t="s">
        <v>4700</v>
      </c>
      <c r="C2679" s="1" t="s">
        <v>54</v>
      </c>
      <c r="D2679" s="10" t="s">
        <v>5270</v>
      </c>
    </row>
    <row r="2680" spans="1:4" s="9" customFormat="1" x14ac:dyDescent="0.2">
      <c r="A2680" s="2" t="s">
        <v>4701</v>
      </c>
      <c r="B2680" s="1" t="s">
        <v>4702</v>
      </c>
      <c r="C2680" s="1" t="s">
        <v>119</v>
      </c>
      <c r="D2680" s="3">
        <v>16</v>
      </c>
    </row>
    <row r="2681" spans="1:4" s="9" customFormat="1" x14ac:dyDescent="0.2">
      <c r="A2681" s="2" t="s">
        <v>4703</v>
      </c>
      <c r="B2681" s="1" t="s">
        <v>4704</v>
      </c>
      <c r="C2681" s="1" t="s">
        <v>2341</v>
      </c>
      <c r="D2681" s="10" t="s">
        <v>5270</v>
      </c>
    </row>
    <row r="2682" spans="1:4" s="9" customFormat="1" x14ac:dyDescent="0.2">
      <c r="A2682" s="2" t="s">
        <v>4705</v>
      </c>
      <c r="B2682" s="1" t="s">
        <v>4706</v>
      </c>
      <c r="C2682" s="1" t="s">
        <v>4707</v>
      </c>
      <c r="D2682" s="10" t="s">
        <v>5270</v>
      </c>
    </row>
    <row r="2683" spans="1:4" s="9" customFormat="1" x14ac:dyDescent="0.2">
      <c r="A2683" s="2" t="s">
        <v>4708</v>
      </c>
      <c r="B2683" s="1" t="s">
        <v>4709</v>
      </c>
      <c r="C2683" s="1" t="s">
        <v>4518</v>
      </c>
      <c r="D2683" s="3">
        <v>9</v>
      </c>
    </row>
    <row r="2684" spans="1:4" s="9" customFormat="1" x14ac:dyDescent="0.2">
      <c r="A2684" s="2" t="s">
        <v>4710</v>
      </c>
      <c r="B2684" s="1" t="s">
        <v>4711</v>
      </c>
      <c r="C2684" s="1" t="s">
        <v>4518</v>
      </c>
      <c r="D2684" s="10" t="s">
        <v>5270</v>
      </c>
    </row>
    <row r="2685" spans="1:4" s="9" customFormat="1" x14ac:dyDescent="0.2">
      <c r="A2685" s="2" t="s">
        <v>4712</v>
      </c>
      <c r="B2685" s="1" t="s">
        <v>4713</v>
      </c>
      <c r="C2685" s="1" t="s">
        <v>308</v>
      </c>
      <c r="D2685" s="10" t="s">
        <v>5270</v>
      </c>
    </row>
    <row r="2686" spans="1:4" s="9" customFormat="1" x14ac:dyDescent="0.2">
      <c r="A2686" s="2" t="s">
        <v>4714</v>
      </c>
      <c r="B2686" s="1" t="s">
        <v>4715</v>
      </c>
      <c r="C2686" s="1" t="s">
        <v>66</v>
      </c>
      <c r="D2686" s="3">
        <v>50</v>
      </c>
    </row>
    <row r="2687" spans="1:4" s="9" customFormat="1" x14ac:dyDescent="0.2">
      <c r="A2687" s="2" t="s">
        <v>4716</v>
      </c>
      <c r="B2687" s="1" t="s">
        <v>4717</v>
      </c>
      <c r="C2687" s="1" t="s">
        <v>153</v>
      </c>
      <c r="D2687" s="10" t="s">
        <v>5270</v>
      </c>
    </row>
    <row r="2688" spans="1:4" s="9" customFormat="1" x14ac:dyDescent="0.2">
      <c r="A2688" s="2" t="s">
        <v>4718</v>
      </c>
      <c r="B2688" s="1" t="s">
        <v>4719</v>
      </c>
      <c r="C2688" s="1" t="s">
        <v>153</v>
      </c>
      <c r="D2688" s="10" t="s">
        <v>5270</v>
      </c>
    </row>
    <row r="2689" spans="1:4" s="9" customFormat="1" x14ac:dyDescent="0.2">
      <c r="A2689" s="2" t="s">
        <v>4720</v>
      </c>
      <c r="B2689" s="1" t="s">
        <v>4721</v>
      </c>
      <c r="C2689" s="1" t="s">
        <v>153</v>
      </c>
      <c r="D2689" s="10" t="s">
        <v>5270</v>
      </c>
    </row>
    <row r="2690" spans="1:4" s="9" customFormat="1" x14ac:dyDescent="0.2">
      <c r="A2690" s="2" t="s">
        <v>4722</v>
      </c>
      <c r="B2690" s="1" t="s">
        <v>4723</v>
      </c>
      <c r="C2690" s="1" t="s">
        <v>107</v>
      </c>
      <c r="D2690" s="3">
        <v>50</v>
      </c>
    </row>
    <row r="2691" spans="1:4" s="9" customFormat="1" x14ac:dyDescent="0.2">
      <c r="A2691" s="2" t="s">
        <v>4724</v>
      </c>
      <c r="B2691" s="1" t="s">
        <v>4725</v>
      </c>
      <c r="C2691" s="1" t="s">
        <v>54</v>
      </c>
      <c r="D2691" s="10" t="s">
        <v>5270</v>
      </c>
    </row>
    <row r="2692" spans="1:4" s="9" customFormat="1" x14ac:dyDescent="0.2">
      <c r="A2692" s="2" t="s">
        <v>4726</v>
      </c>
      <c r="B2692" s="1" t="s">
        <v>4727</v>
      </c>
      <c r="C2692" s="1" t="s">
        <v>54</v>
      </c>
      <c r="D2692" s="10" t="s">
        <v>5270</v>
      </c>
    </row>
    <row r="2693" spans="1:4" s="9" customFormat="1" x14ac:dyDescent="0.2">
      <c r="A2693" s="2" t="s">
        <v>4728</v>
      </c>
      <c r="B2693" s="1" t="s">
        <v>4729</v>
      </c>
      <c r="C2693" s="1" t="s">
        <v>54</v>
      </c>
      <c r="D2693" s="10" t="s">
        <v>5270</v>
      </c>
    </row>
    <row r="2694" spans="1:4" s="9" customFormat="1" x14ac:dyDescent="0.2">
      <c r="A2694" s="2" t="s">
        <v>4730</v>
      </c>
      <c r="B2694" s="1" t="s">
        <v>4731</v>
      </c>
      <c r="C2694" s="1" t="s">
        <v>54</v>
      </c>
      <c r="D2694" s="10" t="s">
        <v>5270</v>
      </c>
    </row>
    <row r="2695" spans="1:4" s="9" customFormat="1" x14ac:dyDescent="0.2">
      <c r="A2695" s="2" t="s">
        <v>4732</v>
      </c>
      <c r="B2695" s="1" t="s">
        <v>4733</v>
      </c>
      <c r="C2695" s="1" t="s">
        <v>54</v>
      </c>
      <c r="D2695" s="10" t="s">
        <v>5270</v>
      </c>
    </row>
    <row r="2696" spans="1:4" s="9" customFormat="1" x14ac:dyDescent="0.2">
      <c r="A2696" s="2" t="s">
        <v>4734</v>
      </c>
      <c r="B2696" s="1" t="s">
        <v>4735</v>
      </c>
      <c r="C2696" s="1" t="s">
        <v>54</v>
      </c>
      <c r="D2696" s="10" t="s">
        <v>5270</v>
      </c>
    </row>
    <row r="2697" spans="1:4" s="9" customFormat="1" x14ac:dyDescent="0.2">
      <c r="A2697" s="2" t="s">
        <v>4736</v>
      </c>
      <c r="B2697" s="1" t="s">
        <v>4737</v>
      </c>
      <c r="C2697" s="1" t="s">
        <v>54</v>
      </c>
      <c r="D2697" s="10" t="s">
        <v>5270</v>
      </c>
    </row>
    <row r="2698" spans="1:4" s="9" customFormat="1" x14ac:dyDescent="0.2">
      <c r="A2698" s="2" t="s">
        <v>4738</v>
      </c>
      <c r="B2698" s="1" t="s">
        <v>4739</v>
      </c>
      <c r="C2698" s="1" t="s">
        <v>54</v>
      </c>
      <c r="D2698" s="10" t="s">
        <v>5270</v>
      </c>
    </row>
    <row r="2699" spans="1:4" s="9" customFormat="1" x14ac:dyDescent="0.2">
      <c r="A2699" s="2" t="s">
        <v>4740</v>
      </c>
      <c r="B2699" s="1" t="s">
        <v>4741</v>
      </c>
      <c r="C2699" s="1" t="s">
        <v>54</v>
      </c>
      <c r="D2699" s="10" t="s">
        <v>5270</v>
      </c>
    </row>
    <row r="2700" spans="1:4" s="9" customFormat="1" x14ac:dyDescent="0.2">
      <c r="A2700" s="2" t="s">
        <v>4742</v>
      </c>
      <c r="B2700" s="1" t="s">
        <v>4743</v>
      </c>
      <c r="C2700" s="1" t="s">
        <v>107</v>
      </c>
      <c r="D2700" s="3">
        <v>9</v>
      </c>
    </row>
    <row r="2701" spans="1:4" s="9" customFormat="1" x14ac:dyDescent="0.2">
      <c r="A2701" s="2" t="s">
        <v>4744</v>
      </c>
      <c r="B2701" s="1" t="s">
        <v>4745</v>
      </c>
      <c r="C2701" s="1" t="s">
        <v>39</v>
      </c>
      <c r="D2701" s="10" t="s">
        <v>5270</v>
      </c>
    </row>
    <row r="2702" spans="1:4" s="9" customFormat="1" x14ac:dyDescent="0.2">
      <c r="A2702" s="2" t="s">
        <v>4746</v>
      </c>
      <c r="B2702" s="1" t="s">
        <v>4747</v>
      </c>
      <c r="C2702" s="1" t="s">
        <v>308</v>
      </c>
      <c r="D2702" s="3">
        <v>20</v>
      </c>
    </row>
    <row r="2703" spans="1:4" s="9" customFormat="1" x14ac:dyDescent="0.2">
      <c r="A2703" s="2" t="s">
        <v>4748</v>
      </c>
      <c r="B2703" s="1" t="s">
        <v>4747</v>
      </c>
      <c r="C2703" s="1" t="s">
        <v>4749</v>
      </c>
      <c r="D2703" s="3">
        <v>21</v>
      </c>
    </row>
    <row r="2704" spans="1:4" s="9" customFormat="1" x14ac:dyDescent="0.2">
      <c r="A2704" s="2" t="s">
        <v>4750</v>
      </c>
      <c r="B2704" s="1" t="s">
        <v>4747</v>
      </c>
      <c r="C2704" s="1" t="s">
        <v>313</v>
      </c>
      <c r="D2704" s="3">
        <v>24</v>
      </c>
    </row>
    <row r="2705" spans="1:4" s="9" customFormat="1" x14ac:dyDescent="0.2">
      <c r="A2705" s="2" t="s">
        <v>4751</v>
      </c>
      <c r="B2705" s="1" t="s">
        <v>4752</v>
      </c>
      <c r="C2705" s="1" t="s">
        <v>308</v>
      </c>
      <c r="D2705" s="10" t="s">
        <v>5270</v>
      </c>
    </row>
    <row r="2706" spans="1:4" s="9" customFormat="1" x14ac:dyDescent="0.2">
      <c r="A2706" s="2" t="s">
        <v>4753</v>
      </c>
      <c r="B2706" s="1" t="s">
        <v>4754</v>
      </c>
      <c r="C2706" s="1" t="s">
        <v>153</v>
      </c>
      <c r="D2706" s="10" t="s">
        <v>5270</v>
      </c>
    </row>
    <row r="2707" spans="1:4" s="9" customFormat="1" x14ac:dyDescent="0.2">
      <c r="A2707" s="2" t="s">
        <v>4755</v>
      </c>
      <c r="B2707" s="1" t="s">
        <v>4756</v>
      </c>
      <c r="C2707" s="1" t="s">
        <v>153</v>
      </c>
      <c r="D2707" s="10" t="s">
        <v>5270</v>
      </c>
    </row>
    <row r="2708" spans="1:4" s="9" customFormat="1" x14ac:dyDescent="0.2">
      <c r="A2708" s="2" t="s">
        <v>4757</v>
      </c>
      <c r="B2708" s="1" t="s">
        <v>4758</v>
      </c>
      <c r="C2708" s="1" t="s">
        <v>153</v>
      </c>
      <c r="D2708" s="3">
        <v>25</v>
      </c>
    </row>
    <row r="2709" spans="1:4" s="9" customFormat="1" x14ac:dyDescent="0.2">
      <c r="A2709" s="2" t="s">
        <v>4759</v>
      </c>
      <c r="B2709" s="1" t="s">
        <v>4760</v>
      </c>
      <c r="C2709" s="1" t="s">
        <v>153</v>
      </c>
      <c r="D2709" s="10" t="s">
        <v>5270</v>
      </c>
    </row>
    <row r="2710" spans="1:4" s="9" customFormat="1" x14ac:dyDescent="0.2">
      <c r="A2710" s="2" t="s">
        <v>4761</v>
      </c>
      <c r="B2710" s="1" t="s">
        <v>4762</v>
      </c>
      <c r="C2710" s="1" t="s">
        <v>107</v>
      </c>
      <c r="D2710" s="10" t="s">
        <v>5270</v>
      </c>
    </row>
    <row r="2711" spans="1:4" s="9" customFormat="1" x14ac:dyDescent="0.2">
      <c r="A2711" s="2" t="s">
        <v>4763</v>
      </c>
      <c r="B2711" s="1" t="s">
        <v>4764</v>
      </c>
      <c r="C2711" s="1" t="s">
        <v>66</v>
      </c>
      <c r="D2711" s="3">
        <v>18</v>
      </c>
    </row>
    <row r="2712" spans="1:4" s="9" customFormat="1" x14ac:dyDescent="0.2">
      <c r="A2712" s="2" t="s">
        <v>4765</v>
      </c>
      <c r="B2712" s="1" t="s">
        <v>4766</v>
      </c>
      <c r="C2712" s="1" t="s">
        <v>54</v>
      </c>
      <c r="D2712" s="3">
        <v>25</v>
      </c>
    </row>
    <row r="2713" spans="1:4" s="9" customFormat="1" x14ac:dyDescent="0.2">
      <c r="A2713" s="2" t="s">
        <v>4767</v>
      </c>
      <c r="B2713" s="1" t="s">
        <v>4768</v>
      </c>
      <c r="C2713" s="1" t="s">
        <v>54</v>
      </c>
      <c r="D2713" s="3">
        <v>15</v>
      </c>
    </row>
    <row r="2714" spans="1:4" s="9" customFormat="1" x14ac:dyDescent="0.2">
      <c r="A2714" s="2" t="s">
        <v>4769</v>
      </c>
      <c r="B2714" s="1" t="s">
        <v>4770</v>
      </c>
      <c r="C2714" s="1" t="s">
        <v>287</v>
      </c>
      <c r="D2714" s="3">
        <v>25</v>
      </c>
    </row>
    <row r="2715" spans="1:4" s="9" customFormat="1" x14ac:dyDescent="0.2">
      <c r="A2715" s="2" t="s">
        <v>4771</v>
      </c>
      <c r="B2715" s="1" t="s">
        <v>4772</v>
      </c>
      <c r="C2715" s="1" t="s">
        <v>287</v>
      </c>
      <c r="D2715" s="10" t="s">
        <v>5270</v>
      </c>
    </row>
    <row r="2716" spans="1:4" s="9" customFormat="1" x14ac:dyDescent="0.2">
      <c r="A2716" s="2" t="s">
        <v>4773</v>
      </c>
      <c r="B2716" s="1" t="s">
        <v>4774</v>
      </c>
      <c r="C2716" s="1" t="s">
        <v>39</v>
      </c>
      <c r="D2716" s="3">
        <v>25</v>
      </c>
    </row>
    <row r="2717" spans="1:4" s="9" customFormat="1" x14ac:dyDescent="0.2">
      <c r="A2717" s="2" t="s">
        <v>4775</v>
      </c>
      <c r="B2717" s="1" t="s">
        <v>4776</v>
      </c>
      <c r="C2717" s="1" t="s">
        <v>313</v>
      </c>
      <c r="D2717" s="3">
        <v>25</v>
      </c>
    </row>
    <row r="2718" spans="1:4" s="9" customFormat="1" x14ac:dyDescent="0.2">
      <c r="A2718" s="2" t="s">
        <v>4777</v>
      </c>
      <c r="B2718" s="1" t="s">
        <v>4778</v>
      </c>
      <c r="C2718" s="1" t="s">
        <v>287</v>
      </c>
      <c r="D2718" s="10" t="s">
        <v>5270</v>
      </c>
    </row>
    <row r="2719" spans="1:4" s="9" customFormat="1" x14ac:dyDescent="0.2">
      <c r="A2719" s="2" t="s">
        <v>4779</v>
      </c>
      <c r="B2719" s="1" t="s">
        <v>4780</v>
      </c>
      <c r="C2719" s="1" t="s">
        <v>287</v>
      </c>
      <c r="D2719" s="10" t="s">
        <v>5270</v>
      </c>
    </row>
    <row r="2720" spans="1:4" s="9" customFormat="1" x14ac:dyDescent="0.2">
      <c r="A2720" s="2" t="s">
        <v>4781</v>
      </c>
      <c r="B2720" s="1" t="s">
        <v>4782</v>
      </c>
      <c r="C2720" s="1" t="s">
        <v>287</v>
      </c>
      <c r="D2720" s="10" t="s">
        <v>5270</v>
      </c>
    </row>
    <row r="2721" spans="1:4" s="9" customFormat="1" x14ac:dyDescent="0.2">
      <c r="A2721" s="2" t="s">
        <v>4783</v>
      </c>
      <c r="B2721" s="1" t="s">
        <v>4784</v>
      </c>
      <c r="C2721" s="1" t="s">
        <v>287</v>
      </c>
      <c r="D2721" s="3">
        <v>17</v>
      </c>
    </row>
    <row r="2722" spans="1:4" s="9" customFormat="1" x14ac:dyDescent="0.2">
      <c r="A2722" s="2" t="s">
        <v>4785</v>
      </c>
      <c r="B2722" s="1" t="s">
        <v>4786</v>
      </c>
      <c r="C2722" s="1" t="s">
        <v>66</v>
      </c>
      <c r="D2722" s="3">
        <v>25</v>
      </c>
    </row>
    <row r="2723" spans="1:4" s="9" customFormat="1" x14ac:dyDescent="0.2">
      <c r="A2723" s="2" t="s">
        <v>4787</v>
      </c>
      <c r="B2723" s="1" t="s">
        <v>4788</v>
      </c>
      <c r="C2723" s="1" t="s">
        <v>2483</v>
      </c>
      <c r="D2723" s="3">
        <v>25</v>
      </c>
    </row>
    <row r="2724" spans="1:4" s="9" customFormat="1" x14ac:dyDescent="0.2">
      <c r="A2724" s="2" t="s">
        <v>4789</v>
      </c>
      <c r="B2724" s="1" t="s">
        <v>4790</v>
      </c>
      <c r="C2724" s="1" t="s">
        <v>66</v>
      </c>
      <c r="D2724" s="3">
        <v>20</v>
      </c>
    </row>
    <row r="2725" spans="1:4" s="9" customFormat="1" x14ac:dyDescent="0.2">
      <c r="A2725" s="2" t="s">
        <v>4791</v>
      </c>
      <c r="B2725" s="1" t="s">
        <v>4792</v>
      </c>
      <c r="C2725" s="1" t="s">
        <v>66</v>
      </c>
      <c r="D2725" s="10" t="s">
        <v>5270</v>
      </c>
    </row>
    <row r="2726" spans="1:4" s="9" customFormat="1" x14ac:dyDescent="0.2">
      <c r="A2726" s="2" t="s">
        <v>4793</v>
      </c>
      <c r="B2726" s="1" t="s">
        <v>4794</v>
      </c>
      <c r="C2726" s="1" t="s">
        <v>66</v>
      </c>
      <c r="D2726" s="3">
        <v>25</v>
      </c>
    </row>
    <row r="2727" spans="1:4" s="9" customFormat="1" x14ac:dyDescent="0.2">
      <c r="A2727" s="2" t="s">
        <v>4795</v>
      </c>
      <c r="B2727" s="1" t="s">
        <v>4796</v>
      </c>
      <c r="C2727" s="1" t="s">
        <v>66</v>
      </c>
      <c r="D2727" s="3">
        <v>50</v>
      </c>
    </row>
    <row r="2728" spans="1:4" s="9" customFormat="1" x14ac:dyDescent="0.2">
      <c r="A2728" s="2" t="s">
        <v>4797</v>
      </c>
      <c r="B2728" s="1" t="s">
        <v>4798</v>
      </c>
      <c r="C2728" s="1" t="s">
        <v>66</v>
      </c>
      <c r="D2728" s="3">
        <v>25</v>
      </c>
    </row>
    <row r="2729" spans="1:4" s="9" customFormat="1" x14ac:dyDescent="0.2">
      <c r="A2729" s="2" t="s">
        <v>4799</v>
      </c>
      <c r="B2729" s="1" t="s">
        <v>4800</v>
      </c>
      <c r="C2729" s="1" t="s">
        <v>66</v>
      </c>
      <c r="D2729" s="3">
        <v>50</v>
      </c>
    </row>
    <row r="2730" spans="1:4" s="9" customFormat="1" x14ac:dyDescent="0.2">
      <c r="A2730" s="2" t="s">
        <v>4801</v>
      </c>
      <c r="B2730" s="1" t="s">
        <v>4802</v>
      </c>
      <c r="C2730" s="1" t="s">
        <v>287</v>
      </c>
      <c r="D2730" s="10" t="s">
        <v>5270</v>
      </c>
    </row>
    <row r="2731" spans="1:4" s="9" customFormat="1" x14ac:dyDescent="0.2">
      <c r="A2731" s="2" t="s">
        <v>4803</v>
      </c>
      <c r="B2731" s="1" t="s">
        <v>4804</v>
      </c>
      <c r="C2731" s="1" t="s">
        <v>287</v>
      </c>
      <c r="D2731" s="10" t="s">
        <v>5270</v>
      </c>
    </row>
    <row r="2732" spans="1:4" s="9" customFormat="1" x14ac:dyDescent="0.2">
      <c r="A2732" s="2" t="s">
        <v>4805</v>
      </c>
      <c r="B2732" s="1" t="s">
        <v>4806</v>
      </c>
      <c r="C2732" s="1" t="s">
        <v>39</v>
      </c>
      <c r="D2732" s="3">
        <v>50</v>
      </c>
    </row>
    <row r="2733" spans="1:4" s="9" customFormat="1" x14ac:dyDescent="0.2">
      <c r="A2733" s="2" t="s">
        <v>4807</v>
      </c>
      <c r="B2733" s="1" t="s">
        <v>4808</v>
      </c>
      <c r="C2733" s="1" t="s">
        <v>66</v>
      </c>
      <c r="D2733" s="10" t="s">
        <v>5270</v>
      </c>
    </row>
    <row r="2734" spans="1:4" s="9" customFormat="1" x14ac:dyDescent="0.2">
      <c r="A2734" s="2" t="s">
        <v>4809</v>
      </c>
      <c r="B2734" s="1" t="s">
        <v>4810</v>
      </c>
      <c r="C2734" s="1" t="s">
        <v>16</v>
      </c>
      <c r="D2734" s="3">
        <v>25</v>
      </c>
    </row>
    <row r="2735" spans="1:4" s="9" customFormat="1" x14ac:dyDescent="0.2">
      <c r="A2735" s="2" t="s">
        <v>4811</v>
      </c>
      <c r="B2735" s="1" t="s">
        <v>4812</v>
      </c>
      <c r="C2735" s="1" t="s">
        <v>287</v>
      </c>
      <c r="D2735" s="10" t="s">
        <v>5270</v>
      </c>
    </row>
    <row r="2736" spans="1:4" s="9" customFormat="1" x14ac:dyDescent="0.2">
      <c r="A2736" s="2" t="s">
        <v>4813</v>
      </c>
      <c r="B2736" s="1" t="s">
        <v>4814</v>
      </c>
      <c r="C2736" s="1" t="s">
        <v>295</v>
      </c>
      <c r="D2736" s="3">
        <v>22</v>
      </c>
    </row>
    <row r="2737" spans="1:4" s="9" customFormat="1" x14ac:dyDescent="0.2">
      <c r="A2737" s="2" t="s">
        <v>4815</v>
      </c>
      <c r="B2737" s="1" t="s">
        <v>4816</v>
      </c>
      <c r="C2737" s="1" t="s">
        <v>287</v>
      </c>
      <c r="D2737" s="10" t="s">
        <v>5270</v>
      </c>
    </row>
    <row r="2738" spans="1:4" s="9" customFormat="1" x14ac:dyDescent="0.2">
      <c r="A2738" s="2" t="s">
        <v>4817</v>
      </c>
      <c r="B2738" s="1" t="s">
        <v>4818</v>
      </c>
      <c r="C2738" s="1" t="s">
        <v>287</v>
      </c>
      <c r="D2738" s="3">
        <v>25</v>
      </c>
    </row>
    <row r="2739" spans="1:4" s="9" customFormat="1" x14ac:dyDescent="0.2">
      <c r="A2739" s="2" t="s">
        <v>4819</v>
      </c>
      <c r="B2739" s="1" t="s">
        <v>4820</v>
      </c>
      <c r="C2739" s="1" t="s">
        <v>287</v>
      </c>
      <c r="D2739" s="3">
        <v>25</v>
      </c>
    </row>
    <row r="2740" spans="1:4" s="9" customFormat="1" x14ac:dyDescent="0.2">
      <c r="A2740" s="2" t="s">
        <v>4821</v>
      </c>
      <c r="B2740" s="1" t="s">
        <v>4822</v>
      </c>
      <c r="C2740" s="1" t="s">
        <v>287</v>
      </c>
      <c r="D2740" s="3">
        <v>25</v>
      </c>
    </row>
    <row r="2741" spans="1:4" s="9" customFormat="1" x14ac:dyDescent="0.2">
      <c r="A2741" s="2" t="s">
        <v>4823</v>
      </c>
      <c r="B2741" s="1" t="s">
        <v>4824</v>
      </c>
      <c r="C2741" s="1" t="s">
        <v>287</v>
      </c>
      <c r="D2741" s="10" t="s">
        <v>5270</v>
      </c>
    </row>
    <row r="2742" spans="1:4" s="9" customFormat="1" x14ac:dyDescent="0.2">
      <c r="A2742" s="2" t="s">
        <v>4825</v>
      </c>
      <c r="B2742" s="1" t="s">
        <v>4826</v>
      </c>
      <c r="C2742" s="1" t="s">
        <v>39</v>
      </c>
      <c r="D2742" s="3">
        <v>20</v>
      </c>
    </row>
    <row r="2743" spans="1:4" s="9" customFormat="1" x14ac:dyDescent="0.2">
      <c r="A2743" s="2" t="s">
        <v>4827</v>
      </c>
      <c r="B2743" s="1" t="s">
        <v>4826</v>
      </c>
      <c r="C2743" s="1" t="s">
        <v>308</v>
      </c>
      <c r="D2743" s="3">
        <v>24</v>
      </c>
    </row>
    <row r="2744" spans="1:4" s="9" customFormat="1" x14ac:dyDescent="0.2">
      <c r="A2744" s="2" t="s">
        <v>4828</v>
      </c>
      <c r="B2744" s="1" t="s">
        <v>4829</v>
      </c>
      <c r="C2744" s="1" t="s">
        <v>313</v>
      </c>
      <c r="D2744" s="3">
        <v>25</v>
      </c>
    </row>
    <row r="2745" spans="1:4" s="9" customFormat="1" x14ac:dyDescent="0.2">
      <c r="A2745" s="2" t="s">
        <v>4830</v>
      </c>
      <c r="B2745" s="1" t="s">
        <v>4831</v>
      </c>
      <c r="C2745" s="1" t="s">
        <v>39</v>
      </c>
      <c r="D2745" s="10" t="s">
        <v>5270</v>
      </c>
    </row>
    <row r="2746" spans="1:4" s="9" customFormat="1" x14ac:dyDescent="0.2">
      <c r="A2746" s="2" t="s">
        <v>4832</v>
      </c>
      <c r="B2746" s="1" t="s">
        <v>4833</v>
      </c>
      <c r="C2746" s="1" t="s">
        <v>39</v>
      </c>
      <c r="D2746" s="10" t="s">
        <v>5270</v>
      </c>
    </row>
    <row r="2747" spans="1:4" s="9" customFormat="1" x14ac:dyDescent="0.2">
      <c r="A2747" s="2" t="s">
        <v>4836</v>
      </c>
      <c r="B2747" s="1" t="s">
        <v>4835</v>
      </c>
      <c r="C2747" s="1" t="s">
        <v>4749</v>
      </c>
      <c r="D2747" s="3">
        <v>24</v>
      </c>
    </row>
    <row r="2748" spans="1:4" s="9" customFormat="1" x14ac:dyDescent="0.2">
      <c r="A2748" s="2" t="s">
        <v>4834</v>
      </c>
      <c r="B2748" s="1" t="s">
        <v>4835</v>
      </c>
      <c r="C2748" s="1" t="s">
        <v>4749</v>
      </c>
      <c r="D2748" s="10" t="s">
        <v>5270</v>
      </c>
    </row>
    <row r="2749" spans="1:4" s="9" customFormat="1" x14ac:dyDescent="0.2">
      <c r="A2749" s="2" t="s">
        <v>4837</v>
      </c>
      <c r="B2749" s="1" t="s">
        <v>4835</v>
      </c>
      <c r="C2749" s="1" t="s">
        <v>153</v>
      </c>
      <c r="D2749" s="10" t="s">
        <v>5270</v>
      </c>
    </row>
    <row r="2750" spans="1:4" s="9" customFormat="1" x14ac:dyDescent="0.2">
      <c r="A2750" s="2" t="s">
        <v>4838</v>
      </c>
      <c r="B2750" s="1" t="s">
        <v>4839</v>
      </c>
      <c r="C2750" s="1" t="s">
        <v>287</v>
      </c>
      <c r="D2750" s="10" t="s">
        <v>5270</v>
      </c>
    </row>
    <row r="2751" spans="1:4" s="9" customFormat="1" x14ac:dyDescent="0.2">
      <c r="A2751" s="2" t="s">
        <v>4840</v>
      </c>
      <c r="B2751" s="1" t="s">
        <v>4841</v>
      </c>
      <c r="C2751" s="1" t="s">
        <v>627</v>
      </c>
      <c r="D2751" s="3">
        <v>25</v>
      </c>
    </row>
    <row r="2752" spans="1:4" s="9" customFormat="1" x14ac:dyDescent="0.2">
      <c r="A2752" s="2" t="s">
        <v>4842</v>
      </c>
      <c r="B2752" s="1" t="s">
        <v>4843</v>
      </c>
      <c r="C2752" s="1" t="s">
        <v>2139</v>
      </c>
      <c r="D2752" s="10" t="s">
        <v>5270</v>
      </c>
    </row>
    <row r="2753" spans="1:4" s="9" customFormat="1" x14ac:dyDescent="0.2">
      <c r="A2753" s="2" t="s">
        <v>4844</v>
      </c>
      <c r="B2753" s="1" t="s">
        <v>4845</v>
      </c>
      <c r="C2753" s="1" t="s">
        <v>2483</v>
      </c>
      <c r="D2753" s="10" t="s">
        <v>5270</v>
      </c>
    </row>
    <row r="2754" spans="1:4" s="9" customFormat="1" x14ac:dyDescent="0.2">
      <c r="A2754" s="2" t="s">
        <v>4846</v>
      </c>
      <c r="B2754" s="1" t="s">
        <v>4847</v>
      </c>
      <c r="C2754" s="1" t="s">
        <v>287</v>
      </c>
      <c r="D2754" s="10" t="s">
        <v>5270</v>
      </c>
    </row>
    <row r="2755" spans="1:4" s="9" customFormat="1" x14ac:dyDescent="0.2">
      <c r="A2755" s="2" t="s">
        <v>4848</v>
      </c>
      <c r="B2755" s="1" t="s">
        <v>4849</v>
      </c>
      <c r="C2755" s="1" t="s">
        <v>308</v>
      </c>
      <c r="D2755" s="3">
        <v>20</v>
      </c>
    </row>
    <row r="2756" spans="1:4" s="9" customFormat="1" x14ac:dyDescent="0.2">
      <c r="A2756" s="2" t="s">
        <v>4850</v>
      </c>
      <c r="B2756" s="1" t="s">
        <v>4851</v>
      </c>
      <c r="C2756" s="1" t="s">
        <v>1087</v>
      </c>
      <c r="D2756" s="3">
        <v>22</v>
      </c>
    </row>
    <row r="2757" spans="1:4" s="9" customFormat="1" x14ac:dyDescent="0.2">
      <c r="A2757" s="2" t="s">
        <v>4852</v>
      </c>
      <c r="B2757" s="1" t="s">
        <v>4853</v>
      </c>
      <c r="C2757" s="1" t="s">
        <v>287</v>
      </c>
      <c r="D2757" s="10" t="s">
        <v>5270</v>
      </c>
    </row>
    <row r="2758" spans="1:4" s="9" customFormat="1" x14ac:dyDescent="0.2">
      <c r="A2758" s="2" t="s">
        <v>4856</v>
      </c>
      <c r="B2758" s="1" t="s">
        <v>4855</v>
      </c>
      <c r="C2758" s="1" t="s">
        <v>66</v>
      </c>
      <c r="D2758" s="3">
        <v>25</v>
      </c>
    </row>
    <row r="2759" spans="1:4" s="9" customFormat="1" x14ac:dyDescent="0.2">
      <c r="A2759" s="2" t="s">
        <v>4854</v>
      </c>
      <c r="B2759" s="1" t="s">
        <v>4855</v>
      </c>
      <c r="C2759" s="1" t="s">
        <v>66</v>
      </c>
      <c r="D2759" s="3">
        <v>50</v>
      </c>
    </row>
    <row r="2760" spans="1:4" s="9" customFormat="1" x14ac:dyDescent="0.2">
      <c r="A2760" s="2" t="s">
        <v>4857</v>
      </c>
      <c r="B2760" s="1" t="s">
        <v>4858</v>
      </c>
      <c r="C2760" s="1" t="s">
        <v>287</v>
      </c>
      <c r="D2760" s="10" t="s">
        <v>5270</v>
      </c>
    </row>
    <row r="2761" spans="1:4" s="9" customFormat="1" x14ac:dyDescent="0.2">
      <c r="A2761" s="2" t="s">
        <v>4859</v>
      </c>
      <c r="B2761" s="1" t="s">
        <v>4860</v>
      </c>
      <c r="C2761" s="1" t="s">
        <v>66</v>
      </c>
      <c r="D2761" s="10" t="s">
        <v>5270</v>
      </c>
    </row>
    <row r="2762" spans="1:4" s="9" customFormat="1" x14ac:dyDescent="0.2">
      <c r="A2762" s="2" t="s">
        <v>4861</v>
      </c>
      <c r="B2762" s="1" t="s">
        <v>4862</v>
      </c>
      <c r="C2762" s="1" t="s">
        <v>66</v>
      </c>
      <c r="D2762" s="10" t="s">
        <v>5270</v>
      </c>
    </row>
    <row r="2763" spans="1:4" s="9" customFormat="1" x14ac:dyDescent="0.2">
      <c r="A2763" s="2" t="s">
        <v>4863</v>
      </c>
      <c r="B2763" s="1" t="s">
        <v>4864</v>
      </c>
      <c r="C2763" s="1" t="s">
        <v>66</v>
      </c>
      <c r="D2763" s="3">
        <v>17</v>
      </c>
    </row>
    <row r="2764" spans="1:4" s="9" customFormat="1" x14ac:dyDescent="0.2">
      <c r="A2764" s="2" t="s">
        <v>4865</v>
      </c>
      <c r="B2764" s="1" t="s">
        <v>4866</v>
      </c>
      <c r="C2764" s="1" t="s">
        <v>66</v>
      </c>
      <c r="D2764" s="3">
        <v>17</v>
      </c>
    </row>
    <row r="2765" spans="1:4" s="9" customFormat="1" x14ac:dyDescent="0.2">
      <c r="A2765" s="2" t="s">
        <v>4867</v>
      </c>
      <c r="B2765" s="1" t="s">
        <v>4868</v>
      </c>
      <c r="C2765" s="1" t="s">
        <v>66</v>
      </c>
      <c r="D2765" s="10" t="s">
        <v>5270</v>
      </c>
    </row>
    <row r="2766" spans="1:4" s="9" customFormat="1" x14ac:dyDescent="0.2">
      <c r="A2766" s="2" t="s">
        <v>4869</v>
      </c>
      <c r="B2766" s="1" t="s">
        <v>4870</v>
      </c>
      <c r="C2766" s="1" t="s">
        <v>295</v>
      </c>
      <c r="D2766" s="10" t="s">
        <v>5270</v>
      </c>
    </row>
    <row r="2767" spans="1:4" s="9" customFormat="1" x14ac:dyDescent="0.2">
      <c r="A2767" s="2" t="s">
        <v>4871</v>
      </c>
      <c r="B2767" s="1" t="s">
        <v>4872</v>
      </c>
      <c r="C2767" s="1" t="s">
        <v>287</v>
      </c>
      <c r="D2767" s="3">
        <v>36</v>
      </c>
    </row>
    <row r="2768" spans="1:4" s="9" customFormat="1" x14ac:dyDescent="0.2">
      <c r="A2768" s="2" t="s">
        <v>4873</v>
      </c>
      <c r="B2768" s="1" t="s">
        <v>4874</v>
      </c>
      <c r="C2768" s="1" t="s">
        <v>1087</v>
      </c>
      <c r="D2768" s="3">
        <v>23</v>
      </c>
    </row>
    <row r="2769" spans="1:4" s="9" customFormat="1" x14ac:dyDescent="0.2">
      <c r="A2769" s="2" t="s">
        <v>4875</v>
      </c>
      <c r="B2769" s="1" t="s">
        <v>4876</v>
      </c>
      <c r="C2769" s="1" t="s">
        <v>66</v>
      </c>
      <c r="D2769" s="3">
        <v>20</v>
      </c>
    </row>
    <row r="2770" spans="1:4" s="9" customFormat="1" x14ac:dyDescent="0.2">
      <c r="A2770" s="2" t="s">
        <v>4877</v>
      </c>
      <c r="B2770" s="1" t="s">
        <v>4878</v>
      </c>
      <c r="C2770" s="1" t="s">
        <v>66</v>
      </c>
      <c r="D2770" s="3">
        <v>16</v>
      </c>
    </row>
    <row r="2771" spans="1:4" s="9" customFormat="1" x14ac:dyDescent="0.2">
      <c r="A2771" s="2" t="s">
        <v>4879</v>
      </c>
      <c r="B2771" s="1" t="s">
        <v>4880</v>
      </c>
      <c r="C2771" s="1" t="s">
        <v>287</v>
      </c>
      <c r="D2771" s="10" t="s">
        <v>5270</v>
      </c>
    </row>
    <row r="2772" spans="1:4" s="9" customFormat="1" x14ac:dyDescent="0.2">
      <c r="A2772" s="2" t="s">
        <v>4881</v>
      </c>
      <c r="B2772" s="1" t="s">
        <v>4882</v>
      </c>
      <c r="C2772" s="1" t="s">
        <v>39</v>
      </c>
      <c r="D2772" s="3">
        <v>22</v>
      </c>
    </row>
    <row r="2773" spans="1:4" s="9" customFormat="1" x14ac:dyDescent="0.2">
      <c r="A2773" s="2" t="s">
        <v>4883</v>
      </c>
      <c r="B2773" s="1" t="s">
        <v>4884</v>
      </c>
      <c r="C2773" s="1" t="s">
        <v>627</v>
      </c>
      <c r="D2773" s="10" t="s">
        <v>5270</v>
      </c>
    </row>
    <row r="2774" spans="1:4" s="9" customFormat="1" x14ac:dyDescent="0.2">
      <c r="A2774" s="2" t="s">
        <v>4887</v>
      </c>
      <c r="B2774" s="1" t="s">
        <v>4886</v>
      </c>
      <c r="C2774" s="1" t="s">
        <v>4888</v>
      </c>
      <c r="D2774" s="3">
        <v>25</v>
      </c>
    </row>
    <row r="2775" spans="1:4" s="9" customFormat="1" x14ac:dyDescent="0.2">
      <c r="A2775" s="2" t="s">
        <v>4885</v>
      </c>
      <c r="B2775" s="1" t="s">
        <v>4886</v>
      </c>
      <c r="C2775" s="1" t="s">
        <v>287</v>
      </c>
      <c r="D2775" s="10" t="s">
        <v>5270</v>
      </c>
    </row>
    <row r="2776" spans="1:4" s="9" customFormat="1" x14ac:dyDescent="0.2">
      <c r="A2776" s="2" t="s">
        <v>4889</v>
      </c>
      <c r="B2776" s="1" t="s">
        <v>4890</v>
      </c>
      <c r="C2776" s="1" t="s">
        <v>287</v>
      </c>
      <c r="D2776" s="3">
        <v>25</v>
      </c>
    </row>
    <row r="2777" spans="1:4" s="9" customFormat="1" x14ac:dyDescent="0.2">
      <c r="A2777" s="2" t="s">
        <v>4891</v>
      </c>
      <c r="B2777" s="1" t="s">
        <v>4892</v>
      </c>
      <c r="C2777" s="1" t="s">
        <v>287</v>
      </c>
      <c r="D2777" s="3">
        <v>15</v>
      </c>
    </row>
    <row r="2778" spans="1:4" s="9" customFormat="1" x14ac:dyDescent="0.2">
      <c r="A2778" s="2" t="s">
        <v>4893</v>
      </c>
      <c r="B2778" s="1" t="s">
        <v>4894</v>
      </c>
      <c r="C2778" s="1" t="s">
        <v>287</v>
      </c>
      <c r="D2778" s="3">
        <v>15</v>
      </c>
    </row>
    <row r="2779" spans="1:4" s="9" customFormat="1" x14ac:dyDescent="0.2">
      <c r="A2779" s="2" t="s">
        <v>4895</v>
      </c>
      <c r="B2779" s="1" t="s">
        <v>4896</v>
      </c>
      <c r="C2779" s="1" t="s">
        <v>1087</v>
      </c>
      <c r="D2779" s="3">
        <v>50</v>
      </c>
    </row>
    <row r="2780" spans="1:4" s="9" customFormat="1" x14ac:dyDescent="0.2">
      <c r="A2780" s="2" t="s">
        <v>4897</v>
      </c>
      <c r="B2780" s="1" t="s">
        <v>4898</v>
      </c>
      <c r="C2780" s="1" t="s">
        <v>1087</v>
      </c>
      <c r="D2780" s="3">
        <v>50</v>
      </c>
    </row>
    <row r="2781" spans="1:4" s="9" customFormat="1" x14ac:dyDescent="0.2">
      <c r="A2781" s="2" t="s">
        <v>4899</v>
      </c>
      <c r="B2781" s="1" t="s">
        <v>4900</v>
      </c>
      <c r="C2781" s="1" t="s">
        <v>66</v>
      </c>
      <c r="D2781" s="3">
        <v>25</v>
      </c>
    </row>
    <row r="2782" spans="1:4" s="9" customFormat="1" x14ac:dyDescent="0.2">
      <c r="A2782" s="2" t="s">
        <v>4901</v>
      </c>
      <c r="B2782" s="1" t="s">
        <v>4902</v>
      </c>
      <c r="C2782" s="1" t="s">
        <v>66</v>
      </c>
      <c r="D2782" s="10" t="s">
        <v>5270</v>
      </c>
    </row>
    <row r="2783" spans="1:4" s="9" customFormat="1" x14ac:dyDescent="0.2">
      <c r="A2783" s="2" t="s">
        <v>4903</v>
      </c>
      <c r="B2783" s="1" t="s">
        <v>4904</v>
      </c>
      <c r="C2783" s="1" t="s">
        <v>66</v>
      </c>
      <c r="D2783" s="10" t="s">
        <v>5270</v>
      </c>
    </row>
    <row r="2784" spans="1:4" s="9" customFormat="1" x14ac:dyDescent="0.2">
      <c r="A2784" s="2" t="s">
        <v>4905</v>
      </c>
      <c r="B2784" s="1" t="s">
        <v>4906</v>
      </c>
      <c r="C2784" s="1" t="s">
        <v>287</v>
      </c>
      <c r="D2784" s="10" t="s">
        <v>5270</v>
      </c>
    </row>
    <row r="2785" spans="1:4" s="9" customFormat="1" x14ac:dyDescent="0.2">
      <c r="A2785" s="2" t="s">
        <v>4907</v>
      </c>
      <c r="B2785" s="1" t="s">
        <v>4908</v>
      </c>
      <c r="C2785" s="1" t="s">
        <v>336</v>
      </c>
      <c r="D2785" s="3">
        <v>65</v>
      </c>
    </row>
    <row r="2786" spans="1:4" s="9" customFormat="1" x14ac:dyDescent="0.2">
      <c r="A2786" s="2" t="s">
        <v>4909</v>
      </c>
      <c r="B2786" s="1" t="s">
        <v>4910</v>
      </c>
      <c r="C2786" s="1" t="s">
        <v>153</v>
      </c>
      <c r="D2786" s="3">
        <v>50</v>
      </c>
    </row>
    <row r="2787" spans="1:4" s="9" customFormat="1" x14ac:dyDescent="0.2">
      <c r="A2787" s="2" t="s">
        <v>4911</v>
      </c>
      <c r="B2787" s="1" t="s">
        <v>4912</v>
      </c>
      <c r="C2787" s="1" t="s">
        <v>153</v>
      </c>
      <c r="D2787" s="3">
        <v>50</v>
      </c>
    </row>
    <row r="2788" spans="1:4" s="9" customFormat="1" x14ac:dyDescent="0.2">
      <c r="A2788" s="2" t="s">
        <v>4913</v>
      </c>
      <c r="B2788" s="1" t="s">
        <v>4914</v>
      </c>
      <c r="C2788" s="1" t="s">
        <v>66</v>
      </c>
      <c r="D2788" s="10" t="s">
        <v>5270</v>
      </c>
    </row>
    <row r="2789" spans="1:4" s="9" customFormat="1" x14ac:dyDescent="0.2">
      <c r="A2789" s="2" t="s">
        <v>4915</v>
      </c>
      <c r="B2789" s="1" t="s">
        <v>4916</v>
      </c>
      <c r="C2789" s="1" t="s">
        <v>66</v>
      </c>
      <c r="D2789" s="3">
        <v>25</v>
      </c>
    </row>
    <row r="2790" spans="1:4" s="9" customFormat="1" x14ac:dyDescent="0.2">
      <c r="A2790" s="2" t="s">
        <v>4917</v>
      </c>
      <c r="B2790" s="1" t="s">
        <v>4916</v>
      </c>
      <c r="C2790" s="1" t="s">
        <v>153</v>
      </c>
      <c r="D2790" s="3">
        <v>25</v>
      </c>
    </row>
    <row r="2791" spans="1:4" s="9" customFormat="1" x14ac:dyDescent="0.2">
      <c r="A2791" s="2" t="s">
        <v>4918</v>
      </c>
      <c r="B2791" s="1" t="s">
        <v>4919</v>
      </c>
      <c r="C2791" s="1" t="s">
        <v>4920</v>
      </c>
      <c r="D2791" s="3">
        <v>50</v>
      </c>
    </row>
    <row r="2792" spans="1:4" s="9" customFormat="1" x14ac:dyDescent="0.2">
      <c r="A2792" s="2" t="s">
        <v>4921</v>
      </c>
      <c r="B2792" s="1" t="s">
        <v>4922</v>
      </c>
      <c r="C2792" s="1" t="s">
        <v>66</v>
      </c>
      <c r="D2792" s="3">
        <v>25</v>
      </c>
    </row>
    <row r="2793" spans="1:4" s="9" customFormat="1" x14ac:dyDescent="0.2">
      <c r="A2793" s="2" t="s">
        <v>4923</v>
      </c>
      <c r="B2793" s="1" t="s">
        <v>4922</v>
      </c>
      <c r="C2793" s="1" t="s">
        <v>153</v>
      </c>
      <c r="D2793" s="3">
        <v>25</v>
      </c>
    </row>
    <row r="2794" spans="1:4" s="9" customFormat="1" x14ac:dyDescent="0.2">
      <c r="A2794" s="2" t="s">
        <v>4924</v>
      </c>
      <c r="B2794" s="1" t="s">
        <v>4925</v>
      </c>
      <c r="C2794" s="1" t="s">
        <v>153</v>
      </c>
      <c r="D2794" s="10" t="s">
        <v>5270</v>
      </c>
    </row>
    <row r="2795" spans="1:4" s="9" customFormat="1" x14ac:dyDescent="0.2">
      <c r="A2795" s="2" t="s">
        <v>4926</v>
      </c>
      <c r="B2795" s="1" t="s">
        <v>4927</v>
      </c>
      <c r="C2795" s="1" t="s">
        <v>1012</v>
      </c>
      <c r="D2795" s="3">
        <v>50</v>
      </c>
    </row>
    <row r="2796" spans="1:4" s="9" customFormat="1" x14ac:dyDescent="0.2">
      <c r="A2796" s="2" t="s">
        <v>4928</v>
      </c>
      <c r="B2796" s="1" t="s">
        <v>4929</v>
      </c>
      <c r="C2796" s="1" t="s">
        <v>39</v>
      </c>
      <c r="D2796" s="10" t="s">
        <v>5270</v>
      </c>
    </row>
    <row r="2797" spans="1:4" s="9" customFormat="1" x14ac:dyDescent="0.2">
      <c r="A2797" s="2" t="s">
        <v>4930</v>
      </c>
      <c r="B2797" s="1" t="s">
        <v>4931</v>
      </c>
      <c r="C2797" s="1" t="s">
        <v>3850</v>
      </c>
      <c r="D2797" s="3">
        <v>200</v>
      </c>
    </row>
    <row r="2798" spans="1:4" s="9" customFormat="1" x14ac:dyDescent="0.2">
      <c r="A2798" s="2" t="s">
        <v>4932</v>
      </c>
      <c r="B2798" s="1" t="s">
        <v>4933</v>
      </c>
      <c r="C2798" s="1" t="s">
        <v>153</v>
      </c>
      <c r="D2798" s="3">
        <v>25</v>
      </c>
    </row>
    <row r="2799" spans="1:4" s="9" customFormat="1" x14ac:dyDescent="0.2">
      <c r="A2799" s="2" t="s">
        <v>4934</v>
      </c>
      <c r="B2799" s="1" t="s">
        <v>4935</v>
      </c>
      <c r="C2799" s="1" t="s">
        <v>153</v>
      </c>
      <c r="D2799" s="3">
        <v>25</v>
      </c>
    </row>
    <row r="2800" spans="1:4" s="9" customFormat="1" x14ac:dyDescent="0.2">
      <c r="A2800" s="2" t="s">
        <v>4936</v>
      </c>
      <c r="B2800" s="1" t="s">
        <v>4937</v>
      </c>
      <c r="C2800" s="1" t="s">
        <v>153</v>
      </c>
      <c r="D2800" s="3">
        <v>50</v>
      </c>
    </row>
    <row r="2801" spans="1:4" s="9" customFormat="1" x14ac:dyDescent="0.2">
      <c r="A2801" s="2" t="s">
        <v>4938</v>
      </c>
      <c r="B2801" s="1" t="s">
        <v>4937</v>
      </c>
      <c r="C2801" s="1" t="s">
        <v>153</v>
      </c>
      <c r="D2801" s="3">
        <v>50</v>
      </c>
    </row>
    <row r="2802" spans="1:4" s="9" customFormat="1" x14ac:dyDescent="0.2">
      <c r="A2802" s="2" t="s">
        <v>4939</v>
      </c>
      <c r="B2802" s="1" t="s">
        <v>4940</v>
      </c>
      <c r="C2802" s="1" t="s">
        <v>33</v>
      </c>
      <c r="D2802" s="10" t="s">
        <v>5270</v>
      </c>
    </row>
    <row r="2803" spans="1:4" s="9" customFormat="1" x14ac:dyDescent="0.2">
      <c r="A2803" s="2" t="s">
        <v>4941</v>
      </c>
      <c r="B2803" s="1" t="s">
        <v>4942</v>
      </c>
      <c r="C2803" s="1" t="s">
        <v>153</v>
      </c>
      <c r="D2803" s="10" t="s">
        <v>5270</v>
      </c>
    </row>
    <row r="2804" spans="1:4" s="9" customFormat="1" x14ac:dyDescent="0.2">
      <c r="A2804" s="2" t="s">
        <v>4943</v>
      </c>
      <c r="B2804" s="1" t="s">
        <v>4944</v>
      </c>
      <c r="C2804" s="1" t="s">
        <v>153</v>
      </c>
      <c r="D2804" s="3">
        <v>50</v>
      </c>
    </row>
    <row r="2805" spans="1:4" s="9" customFormat="1" x14ac:dyDescent="0.2">
      <c r="A2805" s="2" t="s">
        <v>4945</v>
      </c>
      <c r="B2805" s="1" t="s">
        <v>4946</v>
      </c>
      <c r="C2805" s="1" t="s">
        <v>153</v>
      </c>
      <c r="D2805" s="10" t="s">
        <v>5270</v>
      </c>
    </row>
    <row r="2806" spans="1:4" s="9" customFormat="1" x14ac:dyDescent="0.2">
      <c r="A2806" s="2" t="s">
        <v>4947</v>
      </c>
      <c r="B2806" s="1" t="s">
        <v>4948</v>
      </c>
      <c r="C2806" s="1" t="s">
        <v>153</v>
      </c>
      <c r="D2806" s="10" t="s">
        <v>5270</v>
      </c>
    </row>
    <row r="2807" spans="1:4" s="9" customFormat="1" x14ac:dyDescent="0.2">
      <c r="A2807" s="2" t="s">
        <v>4949</v>
      </c>
      <c r="B2807" s="1" t="s">
        <v>4950</v>
      </c>
      <c r="C2807" s="1" t="s">
        <v>153</v>
      </c>
      <c r="D2807" s="3">
        <v>50</v>
      </c>
    </row>
    <row r="2808" spans="1:4" s="9" customFormat="1" x14ac:dyDescent="0.2">
      <c r="A2808" s="2" t="s">
        <v>4951</v>
      </c>
      <c r="B2808" s="1" t="s">
        <v>4952</v>
      </c>
      <c r="C2808" s="1" t="s">
        <v>153</v>
      </c>
      <c r="D2808" s="3">
        <v>25</v>
      </c>
    </row>
    <row r="2809" spans="1:4" s="9" customFormat="1" x14ac:dyDescent="0.2">
      <c r="A2809" s="2" t="s">
        <v>4953</v>
      </c>
      <c r="B2809" s="1" t="s">
        <v>4954</v>
      </c>
      <c r="C2809" s="1" t="s">
        <v>153</v>
      </c>
      <c r="D2809" s="10" t="s">
        <v>5270</v>
      </c>
    </row>
    <row r="2810" spans="1:4" s="9" customFormat="1" x14ac:dyDescent="0.2">
      <c r="A2810" s="2" t="s">
        <v>4955</v>
      </c>
      <c r="B2810" s="1" t="s">
        <v>4954</v>
      </c>
      <c r="C2810" s="1" t="s">
        <v>153</v>
      </c>
      <c r="D2810" s="10" t="s">
        <v>5270</v>
      </c>
    </row>
    <row r="2811" spans="1:4" s="9" customFormat="1" x14ac:dyDescent="0.2">
      <c r="A2811" s="2" t="s">
        <v>4956</v>
      </c>
      <c r="B2811" s="1" t="s">
        <v>4957</v>
      </c>
      <c r="C2811" s="1" t="s">
        <v>153</v>
      </c>
      <c r="D2811" s="10" t="s">
        <v>5270</v>
      </c>
    </row>
    <row r="2812" spans="1:4" s="9" customFormat="1" x14ac:dyDescent="0.2">
      <c r="A2812" s="2" t="s">
        <v>4958</v>
      </c>
      <c r="B2812" s="1" t="s">
        <v>4959</v>
      </c>
      <c r="C2812" s="1" t="s">
        <v>153</v>
      </c>
      <c r="D2812" s="10" t="s">
        <v>5270</v>
      </c>
    </row>
    <row r="2813" spans="1:4" s="9" customFormat="1" x14ac:dyDescent="0.2">
      <c r="A2813" s="2" t="s">
        <v>4960</v>
      </c>
      <c r="B2813" s="1" t="s">
        <v>4961</v>
      </c>
      <c r="C2813" s="1" t="s">
        <v>86</v>
      </c>
      <c r="D2813" s="3">
        <v>50</v>
      </c>
    </row>
    <row r="2814" spans="1:4" s="9" customFormat="1" x14ac:dyDescent="0.2">
      <c r="A2814" s="2" t="s">
        <v>4962</v>
      </c>
      <c r="B2814" s="1" t="s">
        <v>4963</v>
      </c>
      <c r="C2814" s="1" t="s">
        <v>153</v>
      </c>
      <c r="D2814" s="10" t="s">
        <v>5270</v>
      </c>
    </row>
    <row r="2815" spans="1:4" s="9" customFormat="1" x14ac:dyDescent="0.2">
      <c r="A2815" s="2" t="s">
        <v>4964</v>
      </c>
      <c r="B2815" s="1" t="s">
        <v>4965</v>
      </c>
      <c r="C2815" s="1" t="s">
        <v>153</v>
      </c>
      <c r="D2815" s="3">
        <v>50</v>
      </c>
    </row>
    <row r="2816" spans="1:4" s="9" customFormat="1" x14ac:dyDescent="0.2">
      <c r="A2816" s="2" t="s">
        <v>4966</v>
      </c>
      <c r="B2816" s="1" t="s">
        <v>4967</v>
      </c>
      <c r="C2816" s="1" t="s">
        <v>153</v>
      </c>
      <c r="D2816" s="10" t="s">
        <v>5270</v>
      </c>
    </row>
    <row r="2817" spans="1:4" s="9" customFormat="1" x14ac:dyDescent="0.2">
      <c r="A2817" s="2" t="s">
        <v>4968</v>
      </c>
      <c r="B2817" s="1" t="s">
        <v>4969</v>
      </c>
      <c r="C2817" s="1" t="s">
        <v>153</v>
      </c>
      <c r="D2817" s="10" t="s">
        <v>5270</v>
      </c>
    </row>
    <row r="2818" spans="1:4" s="9" customFormat="1" x14ac:dyDescent="0.2">
      <c r="A2818" s="2" t="s">
        <v>4970</v>
      </c>
      <c r="B2818" s="1" t="s">
        <v>4971</v>
      </c>
      <c r="C2818" s="1" t="s">
        <v>153</v>
      </c>
      <c r="D2818" s="3">
        <v>50</v>
      </c>
    </row>
    <row r="2819" spans="1:4" s="9" customFormat="1" x14ac:dyDescent="0.2">
      <c r="A2819" s="2" t="s">
        <v>4972</v>
      </c>
      <c r="B2819" s="1" t="s">
        <v>4973</v>
      </c>
      <c r="C2819" s="1" t="s">
        <v>54</v>
      </c>
      <c r="D2819" s="10" t="s">
        <v>5270</v>
      </c>
    </row>
    <row r="2820" spans="1:4" s="9" customFormat="1" x14ac:dyDescent="0.2">
      <c r="A2820" s="2" t="s">
        <v>4974</v>
      </c>
      <c r="B2820" s="1" t="s">
        <v>4975</v>
      </c>
      <c r="C2820" s="1" t="s">
        <v>54</v>
      </c>
      <c r="D2820" s="3">
        <v>25</v>
      </c>
    </row>
    <row r="2821" spans="1:4" s="9" customFormat="1" x14ac:dyDescent="0.2">
      <c r="A2821" s="2" t="s">
        <v>4976</v>
      </c>
      <c r="B2821" s="1" t="s">
        <v>4977</v>
      </c>
      <c r="C2821" s="1" t="s">
        <v>54</v>
      </c>
      <c r="D2821" s="3">
        <v>25</v>
      </c>
    </row>
    <row r="2822" spans="1:4" s="9" customFormat="1" x14ac:dyDescent="0.2">
      <c r="A2822" s="2" t="s">
        <v>4978</v>
      </c>
      <c r="B2822" s="1" t="s">
        <v>4979</v>
      </c>
      <c r="C2822" s="1" t="s">
        <v>54</v>
      </c>
      <c r="D2822" s="3">
        <v>24</v>
      </c>
    </row>
    <row r="2823" spans="1:4" s="9" customFormat="1" x14ac:dyDescent="0.2">
      <c r="A2823" s="2" t="s">
        <v>4980</v>
      </c>
      <c r="B2823" s="1" t="s">
        <v>4981</v>
      </c>
      <c r="C2823" s="1" t="s">
        <v>86</v>
      </c>
      <c r="D2823" s="10" t="s">
        <v>5270</v>
      </c>
    </row>
    <row r="2824" spans="1:4" s="9" customFormat="1" x14ac:dyDescent="0.2">
      <c r="A2824" s="2" t="s">
        <v>4982</v>
      </c>
      <c r="B2824" s="1" t="s">
        <v>4983</v>
      </c>
      <c r="C2824" s="1" t="s">
        <v>54</v>
      </c>
      <c r="D2824" s="10" t="s">
        <v>5270</v>
      </c>
    </row>
    <row r="2825" spans="1:4" s="9" customFormat="1" x14ac:dyDescent="0.2">
      <c r="A2825" s="2" t="s">
        <v>4984</v>
      </c>
      <c r="B2825" s="1" t="s">
        <v>4985</v>
      </c>
      <c r="C2825" s="1" t="s">
        <v>54</v>
      </c>
      <c r="D2825" s="3">
        <v>50</v>
      </c>
    </row>
    <row r="2826" spans="1:4" s="9" customFormat="1" x14ac:dyDescent="0.2">
      <c r="A2826" s="2" t="s">
        <v>4986</v>
      </c>
      <c r="B2826" s="1" t="s">
        <v>4987</v>
      </c>
      <c r="C2826" s="1" t="s">
        <v>54</v>
      </c>
      <c r="D2826" s="3">
        <v>50</v>
      </c>
    </row>
    <row r="2827" spans="1:4" s="9" customFormat="1" x14ac:dyDescent="0.2">
      <c r="A2827" s="2" t="s">
        <v>4988</v>
      </c>
      <c r="B2827" s="1" t="s">
        <v>4989</v>
      </c>
      <c r="C2827" s="1" t="s">
        <v>153</v>
      </c>
      <c r="D2827" s="3">
        <v>20</v>
      </c>
    </row>
    <row r="2828" spans="1:4" s="9" customFormat="1" x14ac:dyDescent="0.2">
      <c r="A2828" s="2" t="s">
        <v>4990</v>
      </c>
      <c r="B2828" s="1" t="s">
        <v>4991</v>
      </c>
      <c r="C2828" s="1" t="s">
        <v>54</v>
      </c>
      <c r="D2828" s="10" t="s">
        <v>5270</v>
      </c>
    </row>
    <row r="2829" spans="1:4" s="9" customFormat="1" x14ac:dyDescent="0.2">
      <c r="A2829" s="2" t="s">
        <v>4992</v>
      </c>
      <c r="B2829" s="1" t="s">
        <v>4993</v>
      </c>
      <c r="C2829" s="1" t="s">
        <v>153</v>
      </c>
      <c r="D2829" s="10" t="s">
        <v>5270</v>
      </c>
    </row>
    <row r="2830" spans="1:4" s="9" customFormat="1" x14ac:dyDescent="0.2">
      <c r="A2830" s="2" t="s">
        <v>4994</v>
      </c>
      <c r="B2830" s="1" t="s">
        <v>4995</v>
      </c>
      <c r="C2830" s="1" t="s">
        <v>153</v>
      </c>
      <c r="D2830" s="10" t="s">
        <v>5270</v>
      </c>
    </row>
    <row r="2831" spans="1:4" s="9" customFormat="1" x14ac:dyDescent="0.2">
      <c r="A2831" s="2" t="s">
        <v>4996</v>
      </c>
      <c r="B2831" s="1" t="s">
        <v>4997</v>
      </c>
      <c r="C2831" s="1" t="s">
        <v>153</v>
      </c>
      <c r="D2831" s="10" t="s">
        <v>5270</v>
      </c>
    </row>
    <row r="2832" spans="1:4" s="9" customFormat="1" x14ac:dyDescent="0.2">
      <c r="A2832" s="2" t="s">
        <v>4998</v>
      </c>
      <c r="B2832" s="1" t="s">
        <v>4999</v>
      </c>
      <c r="C2832" s="1" t="s">
        <v>153</v>
      </c>
      <c r="D2832" s="10" t="s">
        <v>5270</v>
      </c>
    </row>
    <row r="2833" spans="1:4" s="9" customFormat="1" x14ac:dyDescent="0.2">
      <c r="A2833" s="2" t="s">
        <v>5000</v>
      </c>
      <c r="B2833" s="1" t="s">
        <v>5001</v>
      </c>
      <c r="C2833" s="1" t="s">
        <v>3556</v>
      </c>
      <c r="D2833" s="3">
        <v>50</v>
      </c>
    </row>
    <row r="2834" spans="1:4" s="9" customFormat="1" x14ac:dyDescent="0.2">
      <c r="A2834" s="2" t="s">
        <v>5002</v>
      </c>
      <c r="B2834" s="1" t="s">
        <v>5003</v>
      </c>
      <c r="C2834" s="1" t="s">
        <v>3556</v>
      </c>
      <c r="D2834" s="3">
        <v>50</v>
      </c>
    </row>
    <row r="2835" spans="1:4" s="9" customFormat="1" x14ac:dyDescent="0.2">
      <c r="A2835" s="2" t="s">
        <v>5004</v>
      </c>
      <c r="B2835" s="1" t="s">
        <v>5003</v>
      </c>
      <c r="C2835" s="1" t="s">
        <v>3556</v>
      </c>
      <c r="D2835" s="3">
        <v>50</v>
      </c>
    </row>
    <row r="2836" spans="1:4" s="9" customFormat="1" x14ac:dyDescent="0.2">
      <c r="A2836" s="2" t="s">
        <v>5005</v>
      </c>
      <c r="B2836" s="1" t="s">
        <v>5006</v>
      </c>
      <c r="C2836" s="1" t="s">
        <v>3556</v>
      </c>
      <c r="D2836" s="3">
        <v>50</v>
      </c>
    </row>
    <row r="2837" spans="1:4" s="9" customFormat="1" x14ac:dyDescent="0.2">
      <c r="A2837" s="2" t="s">
        <v>5009</v>
      </c>
      <c r="B2837" s="1" t="s">
        <v>5008</v>
      </c>
      <c r="C2837" s="1" t="s">
        <v>3556</v>
      </c>
      <c r="D2837" s="3">
        <v>50</v>
      </c>
    </row>
    <row r="2838" spans="1:4" s="9" customFormat="1" x14ac:dyDescent="0.2">
      <c r="A2838" s="2" t="s">
        <v>5007</v>
      </c>
      <c r="B2838" s="1" t="s">
        <v>5008</v>
      </c>
      <c r="C2838" s="1" t="s">
        <v>3556</v>
      </c>
      <c r="D2838" s="10" t="s">
        <v>5270</v>
      </c>
    </row>
    <row r="2839" spans="1:4" s="9" customFormat="1" x14ac:dyDescent="0.2">
      <c r="A2839" s="2" t="s">
        <v>5010</v>
      </c>
      <c r="B2839" s="1" t="s">
        <v>5011</v>
      </c>
      <c r="C2839" s="1" t="s">
        <v>3556</v>
      </c>
      <c r="D2839" s="3">
        <v>50</v>
      </c>
    </row>
    <row r="2840" spans="1:4" s="9" customFormat="1" x14ac:dyDescent="0.2">
      <c r="A2840" s="2" t="s">
        <v>5012</v>
      </c>
      <c r="B2840" s="1" t="s">
        <v>5013</v>
      </c>
      <c r="C2840" s="1" t="s">
        <v>3556</v>
      </c>
      <c r="D2840" s="10" t="s">
        <v>5270</v>
      </c>
    </row>
    <row r="2841" spans="1:4" s="9" customFormat="1" x14ac:dyDescent="0.2">
      <c r="A2841" s="2" t="s">
        <v>5014</v>
      </c>
      <c r="B2841" s="1" t="s">
        <v>5015</v>
      </c>
      <c r="C2841" s="1" t="s">
        <v>66</v>
      </c>
      <c r="D2841" s="3">
        <v>50</v>
      </c>
    </row>
    <row r="2842" spans="1:4" s="9" customFormat="1" x14ac:dyDescent="0.2">
      <c r="A2842" s="2" t="s">
        <v>5016</v>
      </c>
      <c r="B2842" s="1" t="s">
        <v>5017</v>
      </c>
      <c r="C2842" s="1" t="s">
        <v>3556</v>
      </c>
      <c r="D2842" s="10" t="s">
        <v>5270</v>
      </c>
    </row>
    <row r="2843" spans="1:4" s="9" customFormat="1" x14ac:dyDescent="0.2">
      <c r="A2843" s="2" t="s">
        <v>5018</v>
      </c>
      <c r="B2843" s="1" t="s">
        <v>5019</v>
      </c>
      <c r="C2843" s="1" t="s">
        <v>3556</v>
      </c>
      <c r="D2843" s="10" t="s">
        <v>5270</v>
      </c>
    </row>
    <row r="2844" spans="1:4" s="9" customFormat="1" x14ac:dyDescent="0.2">
      <c r="A2844" s="2" t="s">
        <v>5020</v>
      </c>
      <c r="B2844" s="1" t="s">
        <v>5021</v>
      </c>
      <c r="C2844" s="1" t="s">
        <v>3556</v>
      </c>
      <c r="D2844" s="10" t="s">
        <v>5270</v>
      </c>
    </row>
    <row r="2845" spans="1:4" s="9" customFormat="1" x14ac:dyDescent="0.2">
      <c r="A2845" s="2" t="s">
        <v>5022</v>
      </c>
      <c r="B2845" s="1" t="s">
        <v>5023</v>
      </c>
      <c r="C2845" s="1" t="s">
        <v>3556</v>
      </c>
      <c r="D2845" s="10" t="s">
        <v>5270</v>
      </c>
    </row>
    <row r="2846" spans="1:4" s="9" customFormat="1" x14ac:dyDescent="0.2">
      <c r="A2846" s="2" t="s">
        <v>5024</v>
      </c>
      <c r="B2846" s="1" t="s">
        <v>5025</v>
      </c>
      <c r="C2846" s="1" t="s">
        <v>3556</v>
      </c>
      <c r="D2846" s="3">
        <v>50</v>
      </c>
    </row>
    <row r="2847" spans="1:4" s="9" customFormat="1" x14ac:dyDescent="0.2">
      <c r="A2847" s="2" t="s">
        <v>5026</v>
      </c>
      <c r="B2847" s="1" t="s">
        <v>5027</v>
      </c>
      <c r="C2847" s="1" t="s">
        <v>3556</v>
      </c>
      <c r="D2847" s="10" t="s">
        <v>5270</v>
      </c>
    </row>
    <row r="2848" spans="1:4" s="9" customFormat="1" x14ac:dyDescent="0.2">
      <c r="A2848" s="2" t="s">
        <v>5028</v>
      </c>
      <c r="B2848" s="1" t="s">
        <v>5029</v>
      </c>
      <c r="C2848" s="1" t="s">
        <v>3556</v>
      </c>
      <c r="D2848" s="3">
        <v>50</v>
      </c>
    </row>
    <row r="2849" spans="1:4" s="9" customFormat="1" x14ac:dyDescent="0.2">
      <c r="A2849" s="2" t="s">
        <v>5030</v>
      </c>
      <c r="B2849" s="1" t="s">
        <v>5031</v>
      </c>
      <c r="C2849" s="1" t="s">
        <v>3556</v>
      </c>
      <c r="D2849" s="10" t="s">
        <v>5270</v>
      </c>
    </row>
    <row r="2850" spans="1:4" s="9" customFormat="1" x14ac:dyDescent="0.2">
      <c r="A2850" s="2" t="s">
        <v>5032</v>
      </c>
      <c r="B2850" s="1" t="s">
        <v>5033</v>
      </c>
      <c r="C2850" s="1" t="s">
        <v>3556</v>
      </c>
      <c r="D2850" s="3">
        <v>50</v>
      </c>
    </row>
    <row r="2851" spans="1:4" s="9" customFormat="1" x14ac:dyDescent="0.2">
      <c r="A2851" s="2" t="s">
        <v>5034</v>
      </c>
      <c r="B2851" s="1" t="s">
        <v>5035</v>
      </c>
      <c r="C2851" s="1" t="s">
        <v>3556</v>
      </c>
      <c r="D2851" s="10" t="s">
        <v>5270</v>
      </c>
    </row>
    <row r="2852" spans="1:4" s="9" customFormat="1" x14ac:dyDescent="0.2">
      <c r="A2852" s="2" t="s">
        <v>5036</v>
      </c>
      <c r="B2852" s="1" t="s">
        <v>5037</v>
      </c>
      <c r="C2852" s="1" t="s">
        <v>3556</v>
      </c>
      <c r="D2852" s="10" t="s">
        <v>5270</v>
      </c>
    </row>
    <row r="2853" spans="1:4" s="9" customFormat="1" x14ac:dyDescent="0.2">
      <c r="A2853" s="2" t="s">
        <v>5038</v>
      </c>
      <c r="B2853" s="1" t="s">
        <v>5039</v>
      </c>
      <c r="C2853" s="1" t="s">
        <v>3556</v>
      </c>
      <c r="D2853" s="10" t="s">
        <v>5270</v>
      </c>
    </row>
    <row r="2854" spans="1:4" s="9" customFormat="1" x14ac:dyDescent="0.2">
      <c r="A2854" s="2" t="s">
        <v>5040</v>
      </c>
      <c r="B2854" s="1" t="s">
        <v>5041</v>
      </c>
      <c r="C2854" s="1" t="s">
        <v>3556</v>
      </c>
      <c r="D2854" s="10" t="s">
        <v>5270</v>
      </c>
    </row>
    <row r="2855" spans="1:4" s="9" customFormat="1" x14ac:dyDescent="0.2">
      <c r="A2855" s="2" t="s">
        <v>5042</v>
      </c>
      <c r="B2855" s="1" t="s">
        <v>5043</v>
      </c>
      <c r="C2855" s="1" t="s">
        <v>3556</v>
      </c>
      <c r="D2855" s="3">
        <v>50</v>
      </c>
    </row>
    <row r="2856" spans="1:4" s="9" customFormat="1" x14ac:dyDescent="0.2">
      <c r="A2856" s="2" t="s">
        <v>5044</v>
      </c>
      <c r="B2856" s="1" t="s">
        <v>5045</v>
      </c>
      <c r="C2856" s="1" t="s">
        <v>3556</v>
      </c>
      <c r="D2856" s="10" t="s">
        <v>5270</v>
      </c>
    </row>
    <row r="2857" spans="1:4" s="9" customFormat="1" x14ac:dyDescent="0.2">
      <c r="A2857" s="2" t="s">
        <v>5046</v>
      </c>
      <c r="B2857" s="1" t="s">
        <v>5047</v>
      </c>
      <c r="C2857" s="1" t="s">
        <v>3556</v>
      </c>
      <c r="D2857" s="10" t="s">
        <v>5270</v>
      </c>
    </row>
    <row r="2858" spans="1:4" s="9" customFormat="1" x14ac:dyDescent="0.2">
      <c r="A2858" s="2" t="s">
        <v>5048</v>
      </c>
      <c r="B2858" s="1" t="s">
        <v>5049</v>
      </c>
      <c r="C2858" s="1" t="s">
        <v>3556</v>
      </c>
      <c r="D2858" s="3">
        <v>48</v>
      </c>
    </row>
    <row r="2859" spans="1:4" s="9" customFormat="1" x14ac:dyDescent="0.2">
      <c r="A2859" s="2" t="s">
        <v>5050</v>
      </c>
      <c r="B2859" s="1" t="s">
        <v>5051</v>
      </c>
      <c r="C2859" s="1" t="s">
        <v>3556</v>
      </c>
      <c r="D2859" s="3">
        <v>48</v>
      </c>
    </row>
    <row r="2860" spans="1:4" s="9" customFormat="1" x14ac:dyDescent="0.2">
      <c r="A2860" s="2" t="s">
        <v>5052</v>
      </c>
      <c r="B2860" s="1" t="s">
        <v>5053</v>
      </c>
      <c r="C2860" s="1" t="s">
        <v>33</v>
      </c>
      <c r="D2860" s="3">
        <v>18</v>
      </c>
    </row>
    <row r="2861" spans="1:4" s="9" customFormat="1" x14ac:dyDescent="0.2">
      <c r="A2861" s="2" t="s">
        <v>5054</v>
      </c>
      <c r="B2861" s="1" t="s">
        <v>5055</v>
      </c>
      <c r="C2861" s="1" t="s">
        <v>33</v>
      </c>
      <c r="D2861" s="10" t="s">
        <v>5270</v>
      </c>
    </row>
    <row r="2862" spans="1:4" s="9" customFormat="1" x14ac:dyDescent="0.2">
      <c r="A2862" s="2" t="s">
        <v>5056</v>
      </c>
      <c r="B2862" s="1" t="s">
        <v>5057</v>
      </c>
      <c r="C2862" s="1" t="s">
        <v>33</v>
      </c>
      <c r="D2862" s="10" t="s">
        <v>5270</v>
      </c>
    </row>
    <row r="2863" spans="1:4" s="9" customFormat="1" x14ac:dyDescent="0.2">
      <c r="A2863" s="2" t="s">
        <v>5058</v>
      </c>
      <c r="B2863" s="1" t="s">
        <v>5059</v>
      </c>
      <c r="C2863" s="1" t="s">
        <v>33</v>
      </c>
      <c r="D2863" s="3">
        <v>25</v>
      </c>
    </row>
    <row r="2864" spans="1:4" s="9" customFormat="1" x14ac:dyDescent="0.2">
      <c r="A2864" s="2" t="s">
        <v>5060</v>
      </c>
      <c r="B2864" s="1" t="s">
        <v>5061</v>
      </c>
      <c r="C2864" s="1" t="s">
        <v>33</v>
      </c>
      <c r="D2864" s="10" t="s">
        <v>5270</v>
      </c>
    </row>
    <row r="2865" spans="1:4" s="9" customFormat="1" x14ac:dyDescent="0.2">
      <c r="A2865" s="2" t="s">
        <v>5062</v>
      </c>
      <c r="B2865" s="1" t="s">
        <v>5063</v>
      </c>
      <c r="C2865" s="1" t="s">
        <v>66</v>
      </c>
      <c r="D2865" s="10" t="s">
        <v>5270</v>
      </c>
    </row>
    <row r="2866" spans="1:4" s="9" customFormat="1" x14ac:dyDescent="0.2">
      <c r="A2866" s="2" t="s">
        <v>5064</v>
      </c>
      <c r="B2866" s="1" t="s">
        <v>5065</v>
      </c>
      <c r="C2866" s="1" t="s">
        <v>33</v>
      </c>
      <c r="D2866" s="10" t="s">
        <v>5270</v>
      </c>
    </row>
    <row r="2867" spans="1:4" s="9" customFormat="1" x14ac:dyDescent="0.2">
      <c r="A2867" s="2" t="s">
        <v>5066</v>
      </c>
      <c r="B2867" s="1" t="s">
        <v>5067</v>
      </c>
      <c r="C2867" s="1" t="s">
        <v>33</v>
      </c>
      <c r="D2867" s="10" t="s">
        <v>5270</v>
      </c>
    </row>
    <row r="2868" spans="1:4" s="9" customFormat="1" x14ac:dyDescent="0.2">
      <c r="A2868" s="2" t="s">
        <v>5068</v>
      </c>
      <c r="B2868" s="1" t="s">
        <v>5069</v>
      </c>
      <c r="C2868" s="1" t="s">
        <v>153</v>
      </c>
      <c r="D2868" s="3">
        <v>20</v>
      </c>
    </row>
    <row r="2869" spans="1:4" s="9" customFormat="1" x14ac:dyDescent="0.2">
      <c r="A2869" s="2" t="s">
        <v>5070</v>
      </c>
      <c r="B2869" s="1" t="s">
        <v>5071</v>
      </c>
      <c r="C2869" s="1" t="s">
        <v>153</v>
      </c>
      <c r="D2869" s="10" t="s">
        <v>5270</v>
      </c>
    </row>
    <row r="2870" spans="1:4" s="9" customFormat="1" x14ac:dyDescent="0.2">
      <c r="A2870" s="2" t="s">
        <v>5072</v>
      </c>
      <c r="B2870" s="1" t="s">
        <v>5073</v>
      </c>
      <c r="C2870" s="1" t="s">
        <v>39</v>
      </c>
      <c r="D2870" s="3">
        <v>25</v>
      </c>
    </row>
    <row r="2871" spans="1:4" s="9" customFormat="1" x14ac:dyDescent="0.2">
      <c r="A2871" s="2" t="s">
        <v>5074</v>
      </c>
      <c r="B2871" s="1" t="s">
        <v>5075</v>
      </c>
      <c r="C2871" s="1" t="s">
        <v>153</v>
      </c>
      <c r="D2871" s="3">
        <v>50</v>
      </c>
    </row>
    <row r="2872" spans="1:4" s="9" customFormat="1" x14ac:dyDescent="0.2">
      <c r="A2872" s="2" t="s">
        <v>5076</v>
      </c>
      <c r="B2872" s="1" t="s">
        <v>5077</v>
      </c>
      <c r="C2872" s="1" t="s">
        <v>66</v>
      </c>
      <c r="D2872" s="10" t="s">
        <v>5270</v>
      </c>
    </row>
    <row r="2873" spans="1:4" s="9" customFormat="1" x14ac:dyDescent="0.2">
      <c r="A2873" s="2" t="s">
        <v>5078</v>
      </c>
      <c r="B2873" s="1" t="s">
        <v>5079</v>
      </c>
      <c r="C2873" s="1" t="s">
        <v>39</v>
      </c>
      <c r="D2873" s="10" t="s">
        <v>5270</v>
      </c>
    </row>
    <row r="2874" spans="1:4" s="9" customFormat="1" x14ac:dyDescent="0.2">
      <c r="A2874" s="2" t="s">
        <v>5080</v>
      </c>
      <c r="B2874" s="1" t="s">
        <v>5081</v>
      </c>
      <c r="C2874" s="1" t="s">
        <v>66</v>
      </c>
      <c r="D2874" s="10" t="s">
        <v>5270</v>
      </c>
    </row>
    <row r="2875" spans="1:4" s="9" customFormat="1" x14ac:dyDescent="0.2">
      <c r="A2875" s="2" t="s">
        <v>5082</v>
      </c>
      <c r="B2875" s="1" t="s">
        <v>5083</v>
      </c>
      <c r="C2875" s="1" t="s">
        <v>3169</v>
      </c>
      <c r="D2875" s="10" t="s">
        <v>5270</v>
      </c>
    </row>
    <row r="2876" spans="1:4" s="9" customFormat="1" x14ac:dyDescent="0.2">
      <c r="A2876" s="2" t="s">
        <v>5084</v>
      </c>
      <c r="B2876" s="1" t="s">
        <v>5085</v>
      </c>
      <c r="C2876" s="1" t="s">
        <v>39</v>
      </c>
      <c r="D2876" s="10" t="s">
        <v>5270</v>
      </c>
    </row>
    <row r="2877" spans="1:4" s="9" customFormat="1" x14ac:dyDescent="0.2">
      <c r="A2877" s="2" t="s">
        <v>5086</v>
      </c>
      <c r="B2877" s="1" t="s">
        <v>5087</v>
      </c>
      <c r="C2877" s="1" t="s">
        <v>313</v>
      </c>
      <c r="D2877" s="10" t="s">
        <v>5270</v>
      </c>
    </row>
    <row r="2878" spans="1:4" s="9" customFormat="1" x14ac:dyDescent="0.2">
      <c r="A2878" s="2" t="s">
        <v>5088</v>
      </c>
      <c r="B2878" s="1" t="s">
        <v>5089</v>
      </c>
      <c r="C2878" s="1" t="s">
        <v>2000</v>
      </c>
      <c r="D2878" s="10" t="s">
        <v>5270</v>
      </c>
    </row>
    <row r="2879" spans="1:4" s="9" customFormat="1" x14ac:dyDescent="0.2">
      <c r="A2879" s="2" t="s">
        <v>5090</v>
      </c>
      <c r="B2879" s="1" t="s">
        <v>5091</v>
      </c>
      <c r="C2879" s="1" t="s">
        <v>313</v>
      </c>
      <c r="D2879" s="10" t="s">
        <v>5270</v>
      </c>
    </row>
    <row r="2880" spans="1:4" s="9" customFormat="1" x14ac:dyDescent="0.2">
      <c r="A2880" s="2" t="s">
        <v>5092</v>
      </c>
      <c r="B2880" s="1" t="s">
        <v>5093</v>
      </c>
      <c r="C2880" s="1" t="s">
        <v>313</v>
      </c>
      <c r="D2880" s="3">
        <v>28</v>
      </c>
    </row>
    <row r="2881" spans="1:4" s="9" customFormat="1" x14ac:dyDescent="0.2">
      <c r="A2881" s="2" t="s">
        <v>5094</v>
      </c>
      <c r="B2881" s="1" t="s">
        <v>5095</v>
      </c>
      <c r="C2881" s="1" t="s">
        <v>2000</v>
      </c>
      <c r="D2881" s="3">
        <v>56</v>
      </c>
    </row>
    <row r="2882" spans="1:4" s="9" customFormat="1" x14ac:dyDescent="0.2">
      <c r="A2882" s="2" t="s">
        <v>5096</v>
      </c>
      <c r="B2882" s="1" t="s">
        <v>5097</v>
      </c>
      <c r="C2882" s="1" t="s">
        <v>295</v>
      </c>
      <c r="D2882" s="3">
        <v>50</v>
      </c>
    </row>
    <row r="2883" spans="1:4" s="9" customFormat="1" x14ac:dyDescent="0.2">
      <c r="A2883" s="2" t="s">
        <v>5098</v>
      </c>
      <c r="B2883" s="1" t="s">
        <v>5099</v>
      </c>
      <c r="C2883" s="1" t="s">
        <v>4749</v>
      </c>
      <c r="D2883" s="10" t="s">
        <v>5270</v>
      </c>
    </row>
    <row r="2884" spans="1:4" s="9" customFormat="1" x14ac:dyDescent="0.2">
      <c r="A2884" s="2" t="s">
        <v>5100</v>
      </c>
      <c r="B2884" s="1" t="s">
        <v>5101</v>
      </c>
      <c r="C2884" s="1" t="s">
        <v>4749</v>
      </c>
      <c r="D2884" s="3">
        <v>56</v>
      </c>
    </row>
    <row r="2885" spans="1:4" s="9" customFormat="1" x14ac:dyDescent="0.2">
      <c r="A2885" s="2" t="s">
        <v>5102</v>
      </c>
      <c r="B2885" s="1" t="s">
        <v>5103</v>
      </c>
      <c r="C2885" s="1" t="s">
        <v>295</v>
      </c>
      <c r="D2885" s="3">
        <v>50</v>
      </c>
    </row>
    <row r="2886" spans="1:4" s="9" customFormat="1" x14ac:dyDescent="0.2">
      <c r="A2886" s="2" t="s">
        <v>5104</v>
      </c>
      <c r="B2886" s="1" t="s">
        <v>5105</v>
      </c>
      <c r="C2886" s="1" t="s">
        <v>391</v>
      </c>
      <c r="D2886" s="3">
        <v>10</v>
      </c>
    </row>
    <row r="2887" spans="1:4" s="9" customFormat="1" x14ac:dyDescent="0.2">
      <c r="A2887" s="2" t="s">
        <v>5106</v>
      </c>
      <c r="B2887" s="1" t="s">
        <v>5107</v>
      </c>
      <c r="C2887" s="1" t="s">
        <v>153</v>
      </c>
      <c r="D2887" s="3">
        <v>25</v>
      </c>
    </row>
    <row r="2888" spans="1:4" s="9" customFormat="1" x14ac:dyDescent="0.2">
      <c r="A2888" s="2" t="s">
        <v>5108</v>
      </c>
      <c r="B2888" s="1" t="s">
        <v>5109</v>
      </c>
      <c r="C2888" s="1" t="s">
        <v>66</v>
      </c>
      <c r="D2888" s="10" t="s">
        <v>5270</v>
      </c>
    </row>
    <row r="2889" spans="1:4" s="9" customFormat="1" x14ac:dyDescent="0.2">
      <c r="A2889" s="2" t="s">
        <v>5110</v>
      </c>
      <c r="B2889" s="1" t="s">
        <v>5111</v>
      </c>
      <c r="C2889" s="1" t="s">
        <v>5112</v>
      </c>
      <c r="D2889" s="10" t="s">
        <v>5270</v>
      </c>
    </row>
    <row r="2890" spans="1:4" s="9" customFormat="1" x14ac:dyDescent="0.2">
      <c r="A2890" s="2" t="s">
        <v>5113</v>
      </c>
      <c r="B2890" s="1" t="s">
        <v>5114</v>
      </c>
      <c r="C2890" s="1" t="s">
        <v>30</v>
      </c>
      <c r="D2890" s="10" t="s">
        <v>5270</v>
      </c>
    </row>
    <row r="2891" spans="1:4" s="9" customFormat="1" x14ac:dyDescent="0.2">
      <c r="A2891" s="2" t="s">
        <v>5115</v>
      </c>
      <c r="B2891" s="1" t="s">
        <v>5116</v>
      </c>
      <c r="C2891" s="1" t="s">
        <v>153</v>
      </c>
      <c r="D2891" s="3">
        <v>25</v>
      </c>
    </row>
    <row r="2892" spans="1:4" s="9" customFormat="1" x14ac:dyDescent="0.2">
      <c r="A2892" s="2" t="s">
        <v>5117</v>
      </c>
      <c r="B2892" s="1" t="s">
        <v>5118</v>
      </c>
      <c r="C2892" s="1" t="s">
        <v>153</v>
      </c>
      <c r="D2892" s="3">
        <v>25</v>
      </c>
    </row>
    <row r="2893" spans="1:4" s="9" customFormat="1" x14ac:dyDescent="0.2">
      <c r="A2893" s="2" t="s">
        <v>5119</v>
      </c>
      <c r="B2893" s="1" t="s">
        <v>5120</v>
      </c>
      <c r="C2893" s="1" t="s">
        <v>39</v>
      </c>
      <c r="D2893" s="10" t="s">
        <v>5270</v>
      </c>
    </row>
    <row r="2894" spans="1:4" s="9" customFormat="1" x14ac:dyDescent="0.2">
      <c r="A2894" s="2" t="s">
        <v>5121</v>
      </c>
      <c r="B2894" s="1" t="s">
        <v>5122</v>
      </c>
      <c r="C2894" s="1" t="s">
        <v>39</v>
      </c>
      <c r="D2894" s="3">
        <v>20</v>
      </c>
    </row>
    <row r="2895" spans="1:4" s="9" customFormat="1" x14ac:dyDescent="0.2">
      <c r="A2895" s="2" t="s">
        <v>5123</v>
      </c>
      <c r="B2895" s="1" t="s">
        <v>5124</v>
      </c>
      <c r="C2895" s="1" t="s">
        <v>66</v>
      </c>
      <c r="D2895" s="3">
        <v>50</v>
      </c>
    </row>
    <row r="2896" spans="1:4" s="9" customFormat="1" x14ac:dyDescent="0.2">
      <c r="A2896" s="2" t="s">
        <v>5125</v>
      </c>
      <c r="B2896" s="1" t="s">
        <v>5126</v>
      </c>
      <c r="C2896" s="1" t="s">
        <v>66</v>
      </c>
      <c r="D2896" s="3">
        <v>50</v>
      </c>
    </row>
    <row r="2897" spans="1:4" s="9" customFormat="1" x14ac:dyDescent="0.2">
      <c r="A2897" s="2" t="s">
        <v>5127</v>
      </c>
      <c r="B2897" s="1" t="s">
        <v>5128</v>
      </c>
      <c r="C2897" s="1" t="s">
        <v>153</v>
      </c>
      <c r="D2897" s="3">
        <v>25</v>
      </c>
    </row>
    <row r="2898" spans="1:4" s="9" customFormat="1" x14ac:dyDescent="0.2">
      <c r="A2898" s="2" t="s">
        <v>5129</v>
      </c>
      <c r="B2898" s="1" t="s">
        <v>5130</v>
      </c>
      <c r="C2898" s="1" t="s">
        <v>39</v>
      </c>
      <c r="D2898" s="3">
        <v>25</v>
      </c>
    </row>
    <row r="2899" spans="1:4" s="9" customFormat="1" x14ac:dyDescent="0.2">
      <c r="A2899" s="2" t="s">
        <v>5131</v>
      </c>
      <c r="B2899" s="1" t="s">
        <v>5132</v>
      </c>
      <c r="C2899" s="1" t="s">
        <v>39</v>
      </c>
      <c r="D2899" s="10" t="s">
        <v>5270</v>
      </c>
    </row>
    <row r="2900" spans="1:4" s="9" customFormat="1" x14ac:dyDescent="0.2">
      <c r="A2900" s="2" t="s">
        <v>5133</v>
      </c>
      <c r="B2900" s="1" t="s">
        <v>5134</v>
      </c>
      <c r="C2900" s="1" t="s">
        <v>39</v>
      </c>
      <c r="D2900" s="3">
        <v>25</v>
      </c>
    </row>
    <row r="2901" spans="1:4" s="9" customFormat="1" x14ac:dyDescent="0.2">
      <c r="A2901" s="2" t="s">
        <v>5135</v>
      </c>
      <c r="B2901" s="1" t="s">
        <v>5136</v>
      </c>
      <c r="C2901" s="1" t="s">
        <v>39</v>
      </c>
      <c r="D2901" s="10" t="s">
        <v>5270</v>
      </c>
    </row>
    <row r="2902" spans="1:4" s="9" customFormat="1" x14ac:dyDescent="0.2">
      <c r="A2902" s="2" t="s">
        <v>5137</v>
      </c>
      <c r="B2902" s="1" t="s">
        <v>5138</v>
      </c>
      <c r="C2902" s="1" t="s">
        <v>39</v>
      </c>
      <c r="D2902" s="10" t="s">
        <v>5270</v>
      </c>
    </row>
    <row r="2903" spans="1:4" s="9" customFormat="1" x14ac:dyDescent="0.2">
      <c r="A2903" s="2" t="s">
        <v>5139</v>
      </c>
      <c r="B2903" s="1" t="s">
        <v>5140</v>
      </c>
      <c r="C2903" s="1" t="s">
        <v>153</v>
      </c>
      <c r="D2903" s="3">
        <v>50</v>
      </c>
    </row>
    <row r="2904" spans="1:4" s="9" customFormat="1" x14ac:dyDescent="0.2">
      <c r="A2904" s="2" t="s">
        <v>5141</v>
      </c>
      <c r="B2904" s="1" t="s">
        <v>5142</v>
      </c>
      <c r="C2904" s="1" t="s">
        <v>2237</v>
      </c>
      <c r="D2904" s="3">
        <v>21</v>
      </c>
    </row>
    <row r="2905" spans="1:4" s="9" customFormat="1" x14ac:dyDescent="0.2">
      <c r="A2905" s="2" t="s">
        <v>5143</v>
      </c>
      <c r="B2905" s="1" t="s">
        <v>5144</v>
      </c>
      <c r="C2905" s="1" t="s">
        <v>2237</v>
      </c>
      <c r="D2905" s="10" t="s">
        <v>5270</v>
      </c>
    </row>
    <row r="2906" spans="1:4" s="9" customFormat="1" x14ac:dyDescent="0.2">
      <c r="A2906" s="2" t="s">
        <v>5145</v>
      </c>
      <c r="B2906" s="1" t="s">
        <v>5146</v>
      </c>
      <c r="C2906" s="1" t="s">
        <v>5147</v>
      </c>
      <c r="D2906" s="3">
        <v>25</v>
      </c>
    </row>
    <row r="2907" spans="1:4" s="9" customFormat="1" x14ac:dyDescent="0.2">
      <c r="A2907" s="2" t="s">
        <v>5148</v>
      </c>
      <c r="B2907" s="1" t="s">
        <v>5149</v>
      </c>
      <c r="C2907" s="1" t="s">
        <v>2237</v>
      </c>
      <c r="D2907" s="3">
        <v>21</v>
      </c>
    </row>
    <row r="2908" spans="1:4" s="9" customFormat="1" x14ac:dyDescent="0.2">
      <c r="A2908" s="2" t="s">
        <v>5150</v>
      </c>
      <c r="B2908" s="1" t="s">
        <v>5151</v>
      </c>
      <c r="C2908" s="1" t="s">
        <v>66</v>
      </c>
      <c r="D2908" s="3">
        <v>20</v>
      </c>
    </row>
    <row r="2909" spans="1:4" s="9" customFormat="1" x14ac:dyDescent="0.2">
      <c r="A2909" s="2" t="s">
        <v>5152</v>
      </c>
      <c r="B2909" s="1" t="s">
        <v>5153</v>
      </c>
      <c r="C2909" s="1" t="s">
        <v>39</v>
      </c>
      <c r="D2909" s="10" t="s">
        <v>5270</v>
      </c>
    </row>
    <row r="2910" spans="1:4" s="9" customFormat="1" x14ac:dyDescent="0.2">
      <c r="A2910" s="2" t="s">
        <v>5154</v>
      </c>
      <c r="B2910" s="1" t="s">
        <v>5155</v>
      </c>
      <c r="C2910" s="1" t="s">
        <v>54</v>
      </c>
      <c r="D2910" s="3">
        <v>20</v>
      </c>
    </row>
    <row r="2911" spans="1:4" s="9" customFormat="1" x14ac:dyDescent="0.2">
      <c r="A2911" s="2" t="s">
        <v>5156</v>
      </c>
      <c r="B2911" s="1" t="s">
        <v>5157</v>
      </c>
      <c r="C2911" s="1" t="s">
        <v>39</v>
      </c>
      <c r="D2911" s="3">
        <v>60</v>
      </c>
    </row>
    <row r="2912" spans="1:4" s="9" customFormat="1" x14ac:dyDescent="0.2">
      <c r="A2912" s="2" t="s">
        <v>5158</v>
      </c>
      <c r="B2912" s="1" t="s">
        <v>5157</v>
      </c>
      <c r="C2912" s="1" t="s">
        <v>391</v>
      </c>
      <c r="D2912" s="3">
        <v>60</v>
      </c>
    </row>
    <row r="2913" spans="1:4" s="9" customFormat="1" x14ac:dyDescent="0.2">
      <c r="A2913" s="2" t="s">
        <v>5159</v>
      </c>
      <c r="B2913" s="1" t="s">
        <v>5160</v>
      </c>
      <c r="C2913" s="1" t="s">
        <v>391</v>
      </c>
      <c r="D2913" s="10" t="s">
        <v>5270</v>
      </c>
    </row>
    <row r="2914" spans="1:4" s="9" customFormat="1" x14ac:dyDescent="0.2">
      <c r="A2914" s="2" t="s">
        <v>5161</v>
      </c>
      <c r="B2914" s="1" t="s">
        <v>5162</v>
      </c>
      <c r="C2914" s="1" t="s">
        <v>391</v>
      </c>
      <c r="D2914" s="3">
        <v>25</v>
      </c>
    </row>
    <row r="2915" spans="1:4" s="9" customFormat="1" x14ac:dyDescent="0.2">
      <c r="A2915" s="2" t="s">
        <v>5163</v>
      </c>
      <c r="B2915" s="1" t="s">
        <v>5164</v>
      </c>
      <c r="C2915" s="1" t="s">
        <v>391</v>
      </c>
      <c r="D2915" s="10" t="s">
        <v>5270</v>
      </c>
    </row>
    <row r="2916" spans="1:4" s="9" customFormat="1" x14ac:dyDescent="0.2">
      <c r="A2916" s="2" t="s">
        <v>5165</v>
      </c>
      <c r="B2916" s="1" t="s">
        <v>5166</v>
      </c>
      <c r="C2916" s="1" t="s">
        <v>4888</v>
      </c>
      <c r="D2916" s="10" t="s">
        <v>5270</v>
      </c>
    </row>
    <row r="2917" spans="1:4" s="9" customFormat="1" x14ac:dyDescent="0.2">
      <c r="A2917" s="2" t="s">
        <v>5167</v>
      </c>
      <c r="B2917" s="1" t="s">
        <v>5168</v>
      </c>
      <c r="C2917" s="1" t="s">
        <v>39</v>
      </c>
      <c r="D2917" s="3">
        <v>10</v>
      </c>
    </row>
    <row r="2918" spans="1:4" s="9" customFormat="1" x14ac:dyDescent="0.2">
      <c r="A2918" s="2" t="s">
        <v>5169</v>
      </c>
      <c r="B2918" s="1" t="s">
        <v>5170</v>
      </c>
      <c r="C2918" s="1" t="s">
        <v>391</v>
      </c>
      <c r="D2918" s="3">
        <v>21</v>
      </c>
    </row>
    <row r="2919" spans="1:4" s="9" customFormat="1" x14ac:dyDescent="0.2">
      <c r="A2919" s="2" t="s">
        <v>5171</v>
      </c>
      <c r="B2919" s="1" t="s">
        <v>5172</v>
      </c>
      <c r="C2919" s="1" t="s">
        <v>391</v>
      </c>
      <c r="D2919" s="3">
        <v>30</v>
      </c>
    </row>
    <row r="2920" spans="1:4" s="9" customFormat="1" x14ac:dyDescent="0.2">
      <c r="A2920" s="2" t="s">
        <v>5173</v>
      </c>
      <c r="B2920" s="1" t="s">
        <v>5174</v>
      </c>
      <c r="C2920" s="1" t="s">
        <v>391</v>
      </c>
      <c r="D2920" s="3">
        <v>15</v>
      </c>
    </row>
    <row r="2921" spans="1:4" s="9" customFormat="1" x14ac:dyDescent="0.2">
      <c r="A2921" s="2" t="s">
        <v>5175</v>
      </c>
      <c r="B2921" s="1" t="s">
        <v>5176</v>
      </c>
      <c r="C2921" s="1" t="s">
        <v>391</v>
      </c>
      <c r="D2921" s="3">
        <v>30</v>
      </c>
    </row>
    <row r="2922" spans="1:4" s="9" customFormat="1" x14ac:dyDescent="0.2">
      <c r="A2922" s="2" t="s">
        <v>5177</v>
      </c>
      <c r="B2922" s="1" t="s">
        <v>5178</v>
      </c>
      <c r="C2922" s="1" t="s">
        <v>391</v>
      </c>
      <c r="D2922" s="10" t="s">
        <v>5270</v>
      </c>
    </row>
    <row r="2923" spans="1:4" s="9" customFormat="1" x14ac:dyDescent="0.2">
      <c r="A2923" s="2" t="s">
        <v>5179</v>
      </c>
      <c r="B2923" s="1" t="s">
        <v>5180</v>
      </c>
      <c r="C2923" s="1" t="s">
        <v>119</v>
      </c>
      <c r="D2923" s="3">
        <v>30</v>
      </c>
    </row>
    <row r="2924" spans="1:4" s="9" customFormat="1" x14ac:dyDescent="0.2">
      <c r="A2924" s="2" t="s">
        <v>5181</v>
      </c>
      <c r="B2924" s="1" t="s">
        <v>5182</v>
      </c>
      <c r="C2924" s="1" t="s">
        <v>22</v>
      </c>
      <c r="D2924" s="3">
        <v>50</v>
      </c>
    </row>
    <row r="2925" spans="1:4" s="9" customFormat="1" x14ac:dyDescent="0.2">
      <c r="A2925" s="2" t="s">
        <v>5183</v>
      </c>
      <c r="B2925" s="1" t="s">
        <v>5184</v>
      </c>
      <c r="C2925" s="1" t="s">
        <v>22</v>
      </c>
      <c r="D2925" s="3">
        <v>2500</v>
      </c>
    </row>
    <row r="2926" spans="1:4" s="9" customFormat="1" x14ac:dyDescent="0.2">
      <c r="A2926" s="2" t="s">
        <v>5185</v>
      </c>
      <c r="B2926" s="1" t="s">
        <v>5186</v>
      </c>
      <c r="C2926" s="1" t="s">
        <v>22</v>
      </c>
      <c r="D2926" s="3">
        <v>9</v>
      </c>
    </row>
    <row r="2927" spans="1:4" s="9" customFormat="1" x14ac:dyDescent="0.2">
      <c r="A2927" s="2" t="s">
        <v>5187</v>
      </c>
      <c r="B2927" s="1" t="s">
        <v>5188</v>
      </c>
      <c r="C2927" s="1" t="s">
        <v>22</v>
      </c>
      <c r="D2927" s="10" t="s">
        <v>5270</v>
      </c>
    </row>
    <row r="2928" spans="1:4" s="9" customFormat="1" x14ac:dyDescent="0.2">
      <c r="A2928" s="2" t="s">
        <v>5189</v>
      </c>
      <c r="B2928" s="1" t="s">
        <v>5190</v>
      </c>
      <c r="C2928" s="1" t="s">
        <v>22</v>
      </c>
      <c r="D2928" s="10" t="s">
        <v>5270</v>
      </c>
    </row>
    <row r="2929" spans="1:4" s="9" customFormat="1" x14ac:dyDescent="0.2">
      <c r="A2929" s="2" t="s">
        <v>5191</v>
      </c>
      <c r="B2929" s="1" t="s">
        <v>5192</v>
      </c>
      <c r="C2929" s="1" t="s">
        <v>4888</v>
      </c>
      <c r="D2929" s="3">
        <v>50</v>
      </c>
    </row>
    <row r="2930" spans="1:4" s="9" customFormat="1" x14ac:dyDescent="0.2">
      <c r="A2930" s="2" t="s">
        <v>5193</v>
      </c>
      <c r="B2930" s="1" t="s">
        <v>5194</v>
      </c>
      <c r="C2930" s="1" t="s">
        <v>66</v>
      </c>
      <c r="D2930" s="10" t="s">
        <v>5270</v>
      </c>
    </row>
    <row r="2931" spans="1:4" s="9" customFormat="1" x14ac:dyDescent="0.2">
      <c r="A2931" s="2" t="s">
        <v>5195</v>
      </c>
      <c r="B2931" s="1" t="s">
        <v>5196</v>
      </c>
      <c r="C2931" s="1" t="s">
        <v>66</v>
      </c>
      <c r="D2931" s="10" t="s">
        <v>5270</v>
      </c>
    </row>
    <row r="2932" spans="1:4" s="9" customFormat="1" x14ac:dyDescent="0.2">
      <c r="A2932" s="2" t="s">
        <v>5199</v>
      </c>
      <c r="B2932" s="1" t="s">
        <v>5198</v>
      </c>
      <c r="C2932" s="1" t="s">
        <v>66</v>
      </c>
      <c r="D2932" s="3">
        <v>50</v>
      </c>
    </row>
    <row r="2933" spans="1:4" s="9" customFormat="1" x14ac:dyDescent="0.2">
      <c r="A2933" s="2" t="s">
        <v>5197</v>
      </c>
      <c r="B2933" s="1" t="s">
        <v>5198</v>
      </c>
      <c r="C2933" s="1" t="s">
        <v>66</v>
      </c>
      <c r="D2933" s="3">
        <v>50</v>
      </c>
    </row>
    <row r="2934" spans="1:4" s="9" customFormat="1" x14ac:dyDescent="0.2">
      <c r="A2934" s="2" t="s">
        <v>5200</v>
      </c>
      <c r="B2934" s="1" t="s">
        <v>5201</v>
      </c>
      <c r="C2934" s="1" t="s">
        <v>66</v>
      </c>
      <c r="D2934" s="3">
        <v>50</v>
      </c>
    </row>
    <row r="2935" spans="1:4" s="9" customFormat="1" x14ac:dyDescent="0.2">
      <c r="A2935" s="2" t="s">
        <v>5202</v>
      </c>
      <c r="B2935" s="1" t="s">
        <v>5203</v>
      </c>
      <c r="C2935" s="1" t="s">
        <v>66</v>
      </c>
      <c r="D2935" s="3">
        <v>50</v>
      </c>
    </row>
    <row r="2936" spans="1:4" s="9" customFormat="1" x14ac:dyDescent="0.2">
      <c r="A2936" s="2" t="s">
        <v>5204</v>
      </c>
      <c r="B2936" s="1" t="s">
        <v>5205</v>
      </c>
      <c r="C2936" s="1" t="s">
        <v>66</v>
      </c>
      <c r="D2936" s="3">
        <v>50</v>
      </c>
    </row>
    <row r="2937" spans="1:4" s="9" customFormat="1" x14ac:dyDescent="0.2">
      <c r="A2937" s="2" t="s">
        <v>5206</v>
      </c>
      <c r="B2937" s="1" t="s">
        <v>5207</v>
      </c>
      <c r="C2937" s="1" t="s">
        <v>66</v>
      </c>
      <c r="D2937" s="3">
        <v>50</v>
      </c>
    </row>
    <row r="2938" spans="1:4" s="9" customFormat="1" x14ac:dyDescent="0.2">
      <c r="A2938" s="2" t="s">
        <v>5208</v>
      </c>
      <c r="B2938" s="1" t="s">
        <v>5209</v>
      </c>
      <c r="C2938" s="1" t="s">
        <v>71</v>
      </c>
      <c r="D2938" s="10" t="s">
        <v>5270</v>
      </c>
    </row>
    <row r="2939" spans="1:4" s="9" customFormat="1" x14ac:dyDescent="0.2">
      <c r="A2939" s="2" t="s">
        <v>5210</v>
      </c>
      <c r="B2939" s="1" t="s">
        <v>5211</v>
      </c>
      <c r="C2939" s="1" t="s">
        <v>44</v>
      </c>
      <c r="D2939" s="10" t="s">
        <v>5270</v>
      </c>
    </row>
    <row r="2940" spans="1:4" s="9" customFormat="1" x14ac:dyDescent="0.2">
      <c r="A2940" s="2" t="s">
        <v>5212</v>
      </c>
      <c r="B2940" s="1" t="s">
        <v>5213</v>
      </c>
      <c r="C2940" s="1" t="s">
        <v>44</v>
      </c>
      <c r="D2940" s="10" t="s">
        <v>5270</v>
      </c>
    </row>
    <row r="2941" spans="1:4" s="9" customFormat="1" x14ac:dyDescent="0.2">
      <c r="A2941" s="2" t="s">
        <v>5214</v>
      </c>
      <c r="B2941" s="1" t="s">
        <v>5215</v>
      </c>
      <c r="C2941" s="1" t="s">
        <v>44</v>
      </c>
      <c r="D2941" s="3">
        <v>10</v>
      </c>
    </row>
    <row r="2942" spans="1:4" s="9" customFormat="1" x14ac:dyDescent="0.2">
      <c r="A2942" s="2" t="s">
        <v>5216</v>
      </c>
      <c r="B2942" s="1" t="s">
        <v>5217</v>
      </c>
      <c r="C2942" s="1" t="s">
        <v>71</v>
      </c>
      <c r="D2942" s="10" t="s">
        <v>5270</v>
      </c>
    </row>
    <row r="2943" spans="1:4" s="9" customFormat="1" x14ac:dyDescent="0.2">
      <c r="A2943" s="2" t="s">
        <v>5218</v>
      </c>
      <c r="B2943" s="1" t="s">
        <v>5219</v>
      </c>
      <c r="C2943" s="1" t="s">
        <v>5220</v>
      </c>
      <c r="D2943" s="10" t="s">
        <v>5270</v>
      </c>
    </row>
    <row r="2944" spans="1:4" s="9" customFormat="1" x14ac:dyDescent="0.2">
      <c r="A2944" s="2" t="s">
        <v>5221</v>
      </c>
      <c r="B2944" s="1" t="s">
        <v>5222</v>
      </c>
      <c r="C2944" s="1" t="s">
        <v>5220</v>
      </c>
      <c r="D2944" s="3">
        <v>30</v>
      </c>
    </row>
    <row r="2945" spans="1:4" s="9" customFormat="1" x14ac:dyDescent="0.2">
      <c r="A2945" s="2" t="s">
        <v>5223</v>
      </c>
      <c r="B2945" s="1" t="s">
        <v>5224</v>
      </c>
      <c r="C2945" s="1" t="s">
        <v>5220</v>
      </c>
      <c r="D2945" s="3">
        <v>30</v>
      </c>
    </row>
    <row r="2946" spans="1:4" s="9" customFormat="1" x14ac:dyDescent="0.2">
      <c r="A2946" s="2" t="s">
        <v>5225</v>
      </c>
      <c r="B2946" s="1" t="s">
        <v>5226</v>
      </c>
      <c r="C2946" s="1" t="s">
        <v>71</v>
      </c>
      <c r="D2946" s="10" t="s">
        <v>5270</v>
      </c>
    </row>
    <row r="2947" spans="1:4" s="9" customFormat="1" x14ac:dyDescent="0.2">
      <c r="A2947" s="2" t="s">
        <v>5227</v>
      </c>
      <c r="B2947" s="1" t="s">
        <v>5228</v>
      </c>
      <c r="C2947" s="1" t="s">
        <v>2139</v>
      </c>
      <c r="D2947" s="10" t="s">
        <v>5270</v>
      </c>
    </row>
    <row r="2948" spans="1:4" s="9" customFormat="1" x14ac:dyDescent="0.2">
      <c r="A2948" s="2" t="s">
        <v>5229</v>
      </c>
      <c r="B2948" s="1" t="s">
        <v>5230</v>
      </c>
      <c r="C2948" s="1" t="s">
        <v>256</v>
      </c>
      <c r="D2948" s="10" t="s">
        <v>5270</v>
      </c>
    </row>
    <row r="2949" spans="1:4" s="9" customFormat="1" x14ac:dyDescent="0.2">
      <c r="A2949" s="2" t="s">
        <v>5231</v>
      </c>
      <c r="B2949" s="1" t="s">
        <v>5232</v>
      </c>
      <c r="C2949" s="1" t="s">
        <v>256</v>
      </c>
      <c r="D2949" s="10" t="s">
        <v>5270</v>
      </c>
    </row>
    <row r="2950" spans="1:4" s="9" customFormat="1" x14ac:dyDescent="0.2">
      <c r="A2950" s="2" t="s">
        <v>5233</v>
      </c>
      <c r="B2950" s="1" t="s">
        <v>5234</v>
      </c>
      <c r="C2950" s="1" t="s">
        <v>39</v>
      </c>
      <c r="D2950" s="3">
        <v>25</v>
      </c>
    </row>
    <row r="2951" spans="1:4" s="9" customFormat="1" x14ac:dyDescent="0.2">
      <c r="A2951" s="2" t="s">
        <v>5235</v>
      </c>
      <c r="B2951" s="1" t="s">
        <v>5236</v>
      </c>
      <c r="C2951" s="1" t="s">
        <v>36</v>
      </c>
      <c r="D2951" s="3">
        <v>25</v>
      </c>
    </row>
    <row r="2952" spans="1:4" s="9" customFormat="1" x14ac:dyDescent="0.2">
      <c r="A2952" s="2" t="s">
        <v>5237</v>
      </c>
      <c r="B2952" s="1" t="s">
        <v>5238</v>
      </c>
      <c r="C2952" s="1" t="s">
        <v>39</v>
      </c>
      <c r="D2952" s="10" t="s">
        <v>5270</v>
      </c>
    </row>
    <row r="2953" spans="1:4" s="9" customFormat="1" x14ac:dyDescent="0.2">
      <c r="A2953" s="2" t="s">
        <v>5239</v>
      </c>
      <c r="B2953" s="1" t="s">
        <v>5240</v>
      </c>
      <c r="C2953" s="1" t="s">
        <v>19</v>
      </c>
      <c r="D2953" s="10" t="s">
        <v>5270</v>
      </c>
    </row>
    <row r="2954" spans="1:4" s="9" customFormat="1" x14ac:dyDescent="0.2">
      <c r="A2954" s="2" t="s">
        <v>5241</v>
      </c>
      <c r="B2954" s="1" t="s">
        <v>5242</v>
      </c>
      <c r="C2954" s="1" t="s">
        <v>19</v>
      </c>
      <c r="D2954" s="10" t="s">
        <v>5270</v>
      </c>
    </row>
    <row r="2955" spans="1:4" s="9" customFormat="1" x14ac:dyDescent="0.2">
      <c r="A2955" s="2" t="s">
        <v>5243</v>
      </c>
      <c r="B2955" s="1" t="s">
        <v>5244</v>
      </c>
      <c r="C2955" s="1" t="s">
        <v>19</v>
      </c>
      <c r="D2955" s="3">
        <v>10</v>
      </c>
    </row>
    <row r="2956" spans="1:4" s="9" customFormat="1" x14ac:dyDescent="0.2">
      <c r="A2956" s="2" t="s">
        <v>5245</v>
      </c>
      <c r="B2956" s="1" t="s">
        <v>5246</v>
      </c>
      <c r="C2956" s="1" t="s">
        <v>19</v>
      </c>
      <c r="D2956" s="10" t="s">
        <v>5270</v>
      </c>
    </row>
    <row r="2957" spans="1:4" s="9" customFormat="1" x14ac:dyDescent="0.2">
      <c r="A2957" s="2" t="s">
        <v>5247</v>
      </c>
      <c r="B2957" s="1" t="s">
        <v>5248</v>
      </c>
      <c r="C2957" s="1" t="s">
        <v>19</v>
      </c>
      <c r="D2957" s="3">
        <v>10</v>
      </c>
    </row>
    <row r="2958" spans="1:4" s="9" customFormat="1" x14ac:dyDescent="0.2">
      <c r="A2958" s="2" t="s">
        <v>5249</v>
      </c>
      <c r="B2958" s="1" t="s">
        <v>5250</v>
      </c>
      <c r="C2958" s="1" t="s">
        <v>19</v>
      </c>
      <c r="D2958" s="10" t="s">
        <v>5270</v>
      </c>
    </row>
    <row r="2959" spans="1:4" s="9" customFormat="1" x14ac:dyDescent="0.2">
      <c r="A2959" s="2" t="s">
        <v>5251</v>
      </c>
      <c r="B2959" s="1" t="s">
        <v>5252</v>
      </c>
      <c r="C2959" s="1" t="s">
        <v>19</v>
      </c>
      <c r="D2959" s="10" t="s">
        <v>5270</v>
      </c>
    </row>
    <row r="2960" spans="1:4" s="9" customFormat="1" x14ac:dyDescent="0.2">
      <c r="A2960" s="2" t="s">
        <v>5253</v>
      </c>
      <c r="B2960" s="1" t="s">
        <v>5254</v>
      </c>
      <c r="C2960" s="1" t="s">
        <v>19</v>
      </c>
      <c r="D2960" s="3">
        <v>10</v>
      </c>
    </row>
    <row r="2961" spans="1:57" s="9" customFormat="1" x14ac:dyDescent="0.2">
      <c r="A2961" s="2" t="s">
        <v>5255</v>
      </c>
      <c r="B2961" s="1" t="s">
        <v>5256</v>
      </c>
      <c r="C2961" s="1" t="s">
        <v>19</v>
      </c>
      <c r="D2961" s="10" t="s">
        <v>5270</v>
      </c>
    </row>
    <row r="2962" spans="1:57" s="9" customFormat="1" x14ac:dyDescent="0.2">
      <c r="A2962" s="2" t="s">
        <v>5257</v>
      </c>
      <c r="B2962" s="1" t="s">
        <v>5258</v>
      </c>
      <c r="C2962" s="1" t="s">
        <v>19</v>
      </c>
      <c r="D2962" s="10" t="s">
        <v>5270</v>
      </c>
    </row>
    <row r="2963" spans="1:57" s="9" customFormat="1" x14ac:dyDescent="0.2">
      <c r="A2963" s="2" t="s">
        <v>5259</v>
      </c>
      <c r="B2963" s="1" t="s">
        <v>5260</v>
      </c>
      <c r="C2963" s="1" t="s">
        <v>19</v>
      </c>
      <c r="D2963" s="10" t="s">
        <v>5270</v>
      </c>
    </row>
    <row r="2964" spans="1:57" s="9" customFormat="1" x14ac:dyDescent="0.2">
      <c r="A2964" s="2" t="s">
        <v>5261</v>
      </c>
      <c r="B2964" s="1" t="s">
        <v>5262</v>
      </c>
      <c r="C2964" s="1" t="s">
        <v>19</v>
      </c>
      <c r="D2964" s="10" t="s">
        <v>5270</v>
      </c>
    </row>
    <row r="2965" spans="1:57" s="9" customFormat="1" x14ac:dyDescent="0.2">
      <c r="A2965" s="2" t="s">
        <v>5263</v>
      </c>
      <c r="B2965" s="1" t="s">
        <v>5264</v>
      </c>
      <c r="C2965" s="1" t="s">
        <v>19</v>
      </c>
      <c r="D2965" s="3">
        <v>15</v>
      </c>
    </row>
    <row r="2966" spans="1:57" s="9" customFormat="1" x14ac:dyDescent="0.2">
      <c r="A2966" s="2" t="s">
        <v>5265</v>
      </c>
      <c r="B2966" s="1" t="s">
        <v>5266</v>
      </c>
      <c r="C2966" s="1" t="s">
        <v>19</v>
      </c>
      <c r="D2966" s="3">
        <v>10</v>
      </c>
    </row>
    <row r="2967" spans="1:57" s="9" customFormat="1" x14ac:dyDescent="0.2">
      <c r="A2967" s="2" t="s">
        <v>5267</v>
      </c>
      <c r="B2967" s="1" t="s">
        <v>5268</v>
      </c>
      <c r="C2967" s="1" t="s">
        <v>19</v>
      </c>
      <c r="D2967" s="10" t="s">
        <v>5270</v>
      </c>
    </row>
    <row r="2968" spans="1:57" s="9" customFormat="1" x14ac:dyDescent="0.2">
      <c r="A2968" s="2" t="s">
        <v>5269</v>
      </c>
      <c r="B2968" s="1" t="s">
        <v>5268</v>
      </c>
      <c r="C2968" s="1" t="s">
        <v>19</v>
      </c>
      <c r="D2968" s="10" t="s">
        <v>5270</v>
      </c>
    </row>
    <row r="2969" spans="1:57" s="11" customFormat="1" ht="18.75" x14ac:dyDescent="0.2">
      <c r="A2969" s="16" t="str">
        <f>HYPERLINK("#Indice","Voltar ao inicio")</f>
        <v>Voltar ao inicio</v>
      </c>
      <c r="B2969" s="17"/>
      <c r="C2969" s="17"/>
      <c r="D2969" s="17"/>
      <c r="E2969" s="9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  <c r="AC2969" s="9"/>
      <c r="AD2969" s="9"/>
      <c r="AE2969" s="9"/>
      <c r="AF2969" s="9"/>
      <c r="AG2969" s="9"/>
      <c r="AH2969" s="9"/>
      <c r="AI2969" s="9"/>
      <c r="AJ2969" s="9"/>
      <c r="AK2969" s="9"/>
      <c r="AL2969" s="9"/>
      <c r="AM2969" s="9"/>
      <c r="AN2969" s="9"/>
      <c r="AO2969" s="9"/>
      <c r="AP2969" s="9"/>
      <c r="AQ2969" s="9"/>
      <c r="AR2969" s="9"/>
      <c r="AS2969" s="9"/>
      <c r="AT2969" s="9"/>
      <c r="AU2969" s="9"/>
      <c r="AV2969" s="9"/>
      <c r="AW2969" s="9"/>
      <c r="AX2969" s="9"/>
      <c r="AY2969" s="9"/>
      <c r="AZ2969" s="9"/>
      <c r="BA2969" s="9"/>
      <c r="BB2969" s="9"/>
      <c r="BC2969" s="9"/>
      <c r="BD2969" s="9"/>
      <c r="BE2969" s="9"/>
    </row>
    <row r="2970" spans="1:57" s="11" customFormat="1" ht="10.5" customHeight="1" x14ac:dyDescent="0.2">
      <c r="A2970" s="12"/>
      <c r="B2970" s="13"/>
      <c r="C2970" s="13"/>
      <c r="D2970" s="13"/>
      <c r="E2970" s="9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/>
      <c r="AC2970" s="9"/>
      <c r="AD2970" s="9"/>
      <c r="AE2970" s="9"/>
      <c r="AF2970" s="9"/>
      <c r="AG2970" s="9"/>
      <c r="AH2970" s="9"/>
      <c r="AI2970" s="9"/>
      <c r="AJ2970" s="9"/>
      <c r="AK2970" s="9"/>
      <c r="AL2970" s="9"/>
      <c r="AM2970" s="9"/>
      <c r="AN2970" s="9"/>
      <c r="AO2970" s="9"/>
      <c r="AP2970" s="9"/>
      <c r="AQ2970" s="9"/>
      <c r="AR2970" s="9"/>
      <c r="AS2970" s="9"/>
      <c r="AT2970" s="9"/>
      <c r="AU2970" s="9"/>
      <c r="AV2970" s="9"/>
      <c r="AW2970" s="9"/>
      <c r="AX2970" s="9"/>
      <c r="AY2970" s="9"/>
      <c r="AZ2970" s="9"/>
      <c r="BA2970" s="9"/>
      <c r="BB2970" s="9"/>
      <c r="BC2970" s="9"/>
      <c r="BD2970" s="9"/>
      <c r="BE2970" s="9"/>
    </row>
    <row r="2971" spans="1:57" s="9" customFormat="1" ht="26.25" x14ac:dyDescent="0.2">
      <c r="A2971" s="23" t="s">
        <v>5272</v>
      </c>
      <c r="B2971" s="24"/>
      <c r="C2971" s="24"/>
      <c r="D2971" s="24"/>
    </row>
    <row r="2972" spans="1:57" s="9" customFormat="1" ht="14.25" x14ac:dyDescent="0.2">
      <c r="A2972" s="20" t="s">
        <v>0</v>
      </c>
      <c r="B2972" s="21" t="s">
        <v>1</v>
      </c>
      <c r="C2972" s="21" t="s">
        <v>2</v>
      </c>
      <c r="D2972" s="22" t="s">
        <v>3</v>
      </c>
    </row>
    <row r="2973" spans="1:57" s="9" customFormat="1" ht="14.25" x14ac:dyDescent="0.2">
      <c r="A2973" s="20"/>
      <c r="B2973" s="21"/>
      <c r="C2973" s="21"/>
      <c r="D2973" s="22"/>
    </row>
    <row r="2974" spans="1:57" s="9" customFormat="1" x14ac:dyDescent="0.2">
      <c r="A2974" s="2" t="s">
        <v>5273</v>
      </c>
      <c r="B2974" s="1" t="s">
        <v>5274</v>
      </c>
      <c r="C2974" s="1" t="s">
        <v>5275</v>
      </c>
      <c r="D2974" s="10" t="s">
        <v>5270</v>
      </c>
    </row>
    <row r="2975" spans="1:57" s="9" customFormat="1" x14ac:dyDescent="0.2">
      <c r="A2975" s="2" t="s">
        <v>5276</v>
      </c>
      <c r="B2975" s="1" t="s">
        <v>5277</v>
      </c>
      <c r="C2975" s="1" t="s">
        <v>5275</v>
      </c>
      <c r="D2975" s="10" t="s">
        <v>5270</v>
      </c>
    </row>
    <row r="2976" spans="1:57" s="9" customFormat="1" x14ac:dyDescent="0.2">
      <c r="A2976" s="2" t="s">
        <v>5278</v>
      </c>
      <c r="B2976" s="1" t="s">
        <v>5279</v>
      </c>
      <c r="C2976" s="1" t="s">
        <v>5275</v>
      </c>
      <c r="D2976" s="10" t="s">
        <v>5270</v>
      </c>
    </row>
    <row r="2977" spans="1:4" s="9" customFormat="1" x14ac:dyDescent="0.2">
      <c r="A2977" s="2" t="s">
        <v>5280</v>
      </c>
      <c r="B2977" s="1" t="s">
        <v>5281</v>
      </c>
      <c r="C2977" s="1" t="s">
        <v>5275</v>
      </c>
      <c r="D2977" s="10" t="s">
        <v>5270</v>
      </c>
    </row>
    <row r="2978" spans="1:4" s="9" customFormat="1" x14ac:dyDescent="0.2">
      <c r="A2978" s="2" t="s">
        <v>5282</v>
      </c>
      <c r="B2978" s="1" t="s">
        <v>5283</v>
      </c>
      <c r="C2978" s="1" t="s">
        <v>5275</v>
      </c>
      <c r="D2978" s="10" t="s">
        <v>5270</v>
      </c>
    </row>
    <row r="2979" spans="1:4" s="9" customFormat="1" x14ac:dyDescent="0.2">
      <c r="A2979" s="2" t="s">
        <v>5284</v>
      </c>
      <c r="B2979" s="1" t="s">
        <v>5285</v>
      </c>
      <c r="C2979" s="1" t="s">
        <v>5275</v>
      </c>
      <c r="D2979" s="10" t="s">
        <v>5270</v>
      </c>
    </row>
    <row r="2980" spans="1:4" s="9" customFormat="1" x14ac:dyDescent="0.2">
      <c r="A2980" s="2" t="s">
        <v>5286</v>
      </c>
      <c r="B2980" s="1" t="s">
        <v>5287</v>
      </c>
      <c r="C2980" s="1" t="s">
        <v>5275</v>
      </c>
      <c r="D2980" s="10" t="s">
        <v>5270</v>
      </c>
    </row>
    <row r="2981" spans="1:4" s="9" customFormat="1" x14ac:dyDescent="0.2">
      <c r="A2981" s="2" t="s">
        <v>5288</v>
      </c>
      <c r="B2981" s="1" t="s">
        <v>5289</v>
      </c>
      <c r="C2981" s="1" t="s">
        <v>280</v>
      </c>
      <c r="D2981" s="10" t="s">
        <v>5270</v>
      </c>
    </row>
    <row r="2982" spans="1:4" s="9" customFormat="1" x14ac:dyDescent="0.2">
      <c r="A2982" s="2" t="s">
        <v>5290</v>
      </c>
      <c r="B2982" s="1" t="s">
        <v>5291</v>
      </c>
      <c r="C2982" s="1" t="s">
        <v>16</v>
      </c>
      <c r="D2982" s="10" t="s">
        <v>5270</v>
      </c>
    </row>
    <row r="2983" spans="1:4" s="9" customFormat="1" x14ac:dyDescent="0.2">
      <c r="A2983" s="2" t="s">
        <v>5292</v>
      </c>
      <c r="B2983" s="1" t="s">
        <v>5293</v>
      </c>
      <c r="C2983" s="1" t="s">
        <v>16</v>
      </c>
      <c r="D2983" s="10" t="s">
        <v>5270</v>
      </c>
    </row>
    <row r="2984" spans="1:4" s="9" customFormat="1" x14ac:dyDescent="0.2">
      <c r="A2984" s="2" t="s">
        <v>5294</v>
      </c>
      <c r="B2984" s="1" t="s">
        <v>5295</v>
      </c>
      <c r="C2984" s="1" t="s">
        <v>5296</v>
      </c>
      <c r="D2984" s="10" t="s">
        <v>5270</v>
      </c>
    </row>
    <row r="2985" spans="1:4" s="9" customFormat="1" x14ac:dyDescent="0.2">
      <c r="A2985" s="2" t="s">
        <v>5297</v>
      </c>
      <c r="B2985" s="1" t="s">
        <v>5298</v>
      </c>
      <c r="C2985" s="1" t="s">
        <v>5299</v>
      </c>
      <c r="D2985" s="10" t="s">
        <v>5270</v>
      </c>
    </row>
    <row r="2986" spans="1:4" s="9" customFormat="1" x14ac:dyDescent="0.2">
      <c r="A2986" s="2" t="s">
        <v>5300</v>
      </c>
      <c r="B2986" s="1" t="s">
        <v>5301</v>
      </c>
      <c r="C2986" s="1" t="s">
        <v>39</v>
      </c>
      <c r="D2986" s="10" t="s">
        <v>5270</v>
      </c>
    </row>
    <row r="2987" spans="1:4" s="9" customFormat="1" x14ac:dyDescent="0.2">
      <c r="A2987" s="2" t="s">
        <v>5302</v>
      </c>
      <c r="B2987" s="1" t="s">
        <v>5303</v>
      </c>
      <c r="C2987" s="1" t="s">
        <v>16</v>
      </c>
      <c r="D2987" s="10" t="s">
        <v>5270</v>
      </c>
    </row>
    <row r="2988" spans="1:4" s="9" customFormat="1" x14ac:dyDescent="0.2">
      <c r="A2988" s="2" t="s">
        <v>5304</v>
      </c>
      <c r="B2988" s="1" t="s">
        <v>5305</v>
      </c>
      <c r="C2988" s="1" t="s">
        <v>16</v>
      </c>
      <c r="D2988" s="10" t="s">
        <v>5270</v>
      </c>
    </row>
    <row r="2989" spans="1:4" s="9" customFormat="1" x14ac:dyDescent="0.2">
      <c r="A2989" s="2" t="s">
        <v>5306</v>
      </c>
      <c r="B2989" s="1" t="s">
        <v>5307</v>
      </c>
      <c r="C2989" s="1" t="s">
        <v>39</v>
      </c>
      <c r="D2989" s="10" t="s">
        <v>5270</v>
      </c>
    </row>
    <row r="2990" spans="1:4" s="9" customFormat="1" x14ac:dyDescent="0.2">
      <c r="A2990" s="2" t="s">
        <v>5308</v>
      </c>
      <c r="B2990" s="1" t="s">
        <v>5309</v>
      </c>
      <c r="C2990" s="1" t="s">
        <v>39</v>
      </c>
      <c r="D2990" s="3">
        <v>1000</v>
      </c>
    </row>
    <row r="2991" spans="1:4" s="9" customFormat="1" x14ac:dyDescent="0.2">
      <c r="A2991" s="2" t="s">
        <v>5310</v>
      </c>
      <c r="B2991" s="1" t="s">
        <v>5311</v>
      </c>
      <c r="C2991" s="1" t="s">
        <v>308</v>
      </c>
      <c r="D2991" s="10" t="s">
        <v>5270</v>
      </c>
    </row>
    <row r="2992" spans="1:4" s="9" customFormat="1" x14ac:dyDescent="0.2">
      <c r="A2992" s="2" t="s">
        <v>5312</v>
      </c>
      <c r="B2992" s="1" t="s">
        <v>5313</v>
      </c>
      <c r="C2992" s="1" t="s">
        <v>353</v>
      </c>
      <c r="D2992" s="10" t="s">
        <v>5270</v>
      </c>
    </row>
    <row r="2993" spans="1:4" s="9" customFormat="1" x14ac:dyDescent="0.2">
      <c r="A2993" s="2" t="s">
        <v>5314</v>
      </c>
      <c r="B2993" s="1" t="s">
        <v>5315</v>
      </c>
      <c r="C2993" s="1" t="s">
        <v>39</v>
      </c>
      <c r="D2993" s="10" t="s">
        <v>5270</v>
      </c>
    </row>
    <row r="2994" spans="1:4" s="9" customFormat="1" x14ac:dyDescent="0.2">
      <c r="A2994" s="2" t="s">
        <v>5316</v>
      </c>
      <c r="B2994" s="1" t="s">
        <v>5317</v>
      </c>
      <c r="C2994" s="1" t="s">
        <v>256</v>
      </c>
      <c r="D2994" s="10" t="s">
        <v>5270</v>
      </c>
    </row>
    <row r="2995" spans="1:4" s="9" customFormat="1" x14ac:dyDescent="0.2">
      <c r="A2995" s="2" t="s">
        <v>5318</v>
      </c>
      <c r="B2995" s="1" t="s">
        <v>5319</v>
      </c>
      <c r="C2995" s="1" t="s">
        <v>436</v>
      </c>
      <c r="D2995" s="10" t="s">
        <v>5270</v>
      </c>
    </row>
    <row r="2996" spans="1:4" s="9" customFormat="1" x14ac:dyDescent="0.2">
      <c r="A2996" s="2" t="s">
        <v>5320</v>
      </c>
      <c r="B2996" s="1" t="s">
        <v>5321</v>
      </c>
      <c r="C2996" s="1" t="s">
        <v>5322</v>
      </c>
      <c r="D2996" s="10" t="s">
        <v>5270</v>
      </c>
    </row>
    <row r="2997" spans="1:4" s="9" customFormat="1" x14ac:dyDescent="0.2">
      <c r="A2997" s="2" t="s">
        <v>5323</v>
      </c>
      <c r="B2997" s="1" t="s">
        <v>5324</v>
      </c>
      <c r="C2997" s="1" t="s">
        <v>280</v>
      </c>
      <c r="D2997" s="10" t="s">
        <v>5270</v>
      </c>
    </row>
    <row r="2998" spans="1:4" s="9" customFormat="1" x14ac:dyDescent="0.2">
      <c r="A2998" s="2" t="s">
        <v>5325</v>
      </c>
      <c r="B2998" s="1" t="s">
        <v>5326</v>
      </c>
      <c r="C2998" s="1" t="s">
        <v>47</v>
      </c>
      <c r="D2998" s="10" t="s">
        <v>5270</v>
      </c>
    </row>
    <row r="2999" spans="1:4" s="9" customFormat="1" x14ac:dyDescent="0.2">
      <c r="A2999" s="2" t="s">
        <v>5327</v>
      </c>
      <c r="B2999" s="1" t="s">
        <v>5328</v>
      </c>
      <c r="C2999" s="1" t="s">
        <v>47</v>
      </c>
      <c r="D2999" s="10" t="s">
        <v>5270</v>
      </c>
    </row>
    <row r="3000" spans="1:4" s="9" customFormat="1" x14ac:dyDescent="0.2">
      <c r="A3000" s="2" t="s">
        <v>5329</v>
      </c>
      <c r="B3000" s="1" t="s">
        <v>5330</v>
      </c>
      <c r="C3000" s="1" t="s">
        <v>47</v>
      </c>
      <c r="D3000" s="10" t="s">
        <v>5270</v>
      </c>
    </row>
    <row r="3001" spans="1:4" s="9" customFormat="1" x14ac:dyDescent="0.2">
      <c r="A3001" s="2" t="s">
        <v>5331</v>
      </c>
      <c r="B3001" s="1" t="s">
        <v>5332</v>
      </c>
      <c r="C3001" s="1" t="s">
        <v>47</v>
      </c>
      <c r="D3001" s="10" t="s">
        <v>5270</v>
      </c>
    </row>
    <row r="3002" spans="1:4" s="9" customFormat="1" x14ac:dyDescent="0.2">
      <c r="A3002" s="2" t="s">
        <v>5333</v>
      </c>
      <c r="B3002" s="1" t="s">
        <v>5334</v>
      </c>
      <c r="C3002" s="1" t="s">
        <v>47</v>
      </c>
      <c r="D3002" s="10" t="s">
        <v>5270</v>
      </c>
    </row>
    <row r="3003" spans="1:4" s="9" customFormat="1" x14ac:dyDescent="0.2">
      <c r="A3003" s="2" t="s">
        <v>5335</v>
      </c>
      <c r="B3003" s="1" t="s">
        <v>5336</v>
      </c>
      <c r="C3003" s="1" t="s">
        <v>47</v>
      </c>
      <c r="D3003" s="10" t="s">
        <v>5270</v>
      </c>
    </row>
    <row r="3004" spans="1:4" s="9" customFormat="1" x14ac:dyDescent="0.2">
      <c r="A3004" s="2" t="s">
        <v>5337</v>
      </c>
      <c r="B3004" s="1" t="s">
        <v>5338</v>
      </c>
      <c r="C3004" s="1" t="s">
        <v>47</v>
      </c>
      <c r="D3004" s="10" t="s">
        <v>5270</v>
      </c>
    </row>
    <row r="3005" spans="1:4" s="9" customFormat="1" x14ac:dyDescent="0.2">
      <c r="A3005" s="2" t="s">
        <v>5339</v>
      </c>
      <c r="B3005" s="1" t="s">
        <v>5340</v>
      </c>
      <c r="C3005" s="1" t="s">
        <v>47</v>
      </c>
      <c r="D3005" s="10" t="s">
        <v>5270</v>
      </c>
    </row>
    <row r="3006" spans="1:4" s="9" customFormat="1" x14ac:dyDescent="0.2">
      <c r="A3006" s="2" t="s">
        <v>5341</v>
      </c>
      <c r="B3006" s="1" t="s">
        <v>5342</v>
      </c>
      <c r="C3006" s="1" t="s">
        <v>5343</v>
      </c>
      <c r="D3006" s="10" t="s">
        <v>5270</v>
      </c>
    </row>
    <row r="3007" spans="1:4" s="9" customFormat="1" x14ac:dyDescent="0.2">
      <c r="A3007" s="2" t="s">
        <v>5344</v>
      </c>
      <c r="B3007" s="1" t="s">
        <v>5345</v>
      </c>
      <c r="C3007" s="1" t="s">
        <v>5343</v>
      </c>
      <c r="D3007" s="10" t="s">
        <v>5270</v>
      </c>
    </row>
    <row r="3008" spans="1:4" s="9" customFormat="1" x14ac:dyDescent="0.2">
      <c r="A3008" s="2" t="s">
        <v>5346</v>
      </c>
      <c r="B3008" s="1" t="s">
        <v>5347</v>
      </c>
      <c r="C3008" s="1" t="s">
        <v>66</v>
      </c>
      <c r="D3008" s="10" t="s">
        <v>5270</v>
      </c>
    </row>
    <row r="3009" spans="1:4" s="9" customFormat="1" x14ac:dyDescent="0.2">
      <c r="A3009" s="2" t="s">
        <v>5348</v>
      </c>
      <c r="B3009" s="1" t="s">
        <v>5349</v>
      </c>
      <c r="C3009" s="1" t="s">
        <v>153</v>
      </c>
      <c r="D3009" s="10" t="s">
        <v>5270</v>
      </c>
    </row>
    <row r="3010" spans="1:4" s="9" customFormat="1" x14ac:dyDescent="0.2">
      <c r="A3010" s="2" t="s">
        <v>5350</v>
      </c>
      <c r="B3010" s="1" t="s">
        <v>5351</v>
      </c>
      <c r="C3010" s="1" t="s">
        <v>47</v>
      </c>
      <c r="D3010" s="3">
        <v>960</v>
      </c>
    </row>
    <row r="3011" spans="1:4" s="9" customFormat="1" x14ac:dyDescent="0.2">
      <c r="A3011" s="2" t="s">
        <v>5352</v>
      </c>
      <c r="B3011" s="1" t="s">
        <v>5353</v>
      </c>
      <c r="C3011" s="1" t="s">
        <v>39</v>
      </c>
      <c r="D3011" s="10" t="s">
        <v>5270</v>
      </c>
    </row>
    <row r="3012" spans="1:4" s="9" customFormat="1" x14ac:dyDescent="0.2">
      <c r="A3012" s="2" t="s">
        <v>5354</v>
      </c>
      <c r="B3012" s="1" t="s">
        <v>5355</v>
      </c>
      <c r="C3012" s="1" t="s">
        <v>107</v>
      </c>
      <c r="D3012" s="10" t="s">
        <v>5270</v>
      </c>
    </row>
    <row r="3013" spans="1:4" s="9" customFormat="1" x14ac:dyDescent="0.2">
      <c r="A3013" s="2" t="s">
        <v>5356</v>
      </c>
      <c r="B3013" s="1" t="s">
        <v>5357</v>
      </c>
      <c r="C3013" s="1" t="s">
        <v>107</v>
      </c>
      <c r="D3013" s="10" t="s">
        <v>5270</v>
      </c>
    </row>
    <row r="3014" spans="1:4" s="9" customFormat="1" x14ac:dyDescent="0.2">
      <c r="A3014" s="2" t="s">
        <v>5358</v>
      </c>
      <c r="B3014" s="1" t="s">
        <v>5359</v>
      </c>
      <c r="C3014" s="1" t="s">
        <v>256</v>
      </c>
      <c r="D3014" s="10" t="s">
        <v>5270</v>
      </c>
    </row>
    <row r="3015" spans="1:4" s="9" customFormat="1" x14ac:dyDescent="0.2">
      <c r="A3015" s="2" t="s">
        <v>5360</v>
      </c>
      <c r="B3015" s="1" t="s">
        <v>5361</v>
      </c>
      <c r="C3015" s="1" t="s">
        <v>107</v>
      </c>
      <c r="D3015" s="10" t="s">
        <v>5270</v>
      </c>
    </row>
    <row r="3016" spans="1:4" s="9" customFormat="1" x14ac:dyDescent="0.2">
      <c r="A3016" s="2" t="s">
        <v>5362</v>
      </c>
      <c r="B3016" s="1" t="s">
        <v>5363</v>
      </c>
      <c r="C3016" s="1" t="s">
        <v>89</v>
      </c>
      <c r="D3016" s="10" t="s">
        <v>5270</v>
      </c>
    </row>
    <row r="3017" spans="1:4" s="9" customFormat="1" x14ac:dyDescent="0.2">
      <c r="A3017" s="2" t="s">
        <v>5364</v>
      </c>
      <c r="B3017" s="1" t="s">
        <v>5365</v>
      </c>
      <c r="C3017" s="1" t="s">
        <v>66</v>
      </c>
      <c r="D3017" s="10" t="s">
        <v>5270</v>
      </c>
    </row>
    <row r="3018" spans="1:4" s="9" customFormat="1" x14ac:dyDescent="0.2">
      <c r="A3018" s="2" t="s">
        <v>5366</v>
      </c>
      <c r="B3018" s="1" t="s">
        <v>5367</v>
      </c>
      <c r="C3018" s="1" t="s">
        <v>66</v>
      </c>
      <c r="D3018" s="3">
        <v>100</v>
      </c>
    </row>
    <row r="3019" spans="1:4" s="9" customFormat="1" x14ac:dyDescent="0.2">
      <c r="A3019" s="2" t="s">
        <v>5368</v>
      </c>
      <c r="B3019" s="1" t="s">
        <v>5369</v>
      </c>
      <c r="C3019" s="1" t="s">
        <v>66</v>
      </c>
      <c r="D3019" s="10" t="s">
        <v>5270</v>
      </c>
    </row>
    <row r="3020" spans="1:4" s="9" customFormat="1" x14ac:dyDescent="0.2">
      <c r="A3020" s="2" t="s">
        <v>5370</v>
      </c>
      <c r="B3020" s="1" t="s">
        <v>5371</v>
      </c>
      <c r="C3020" s="1" t="s">
        <v>66</v>
      </c>
      <c r="D3020" s="10" t="s">
        <v>5270</v>
      </c>
    </row>
    <row r="3021" spans="1:4" s="9" customFormat="1" x14ac:dyDescent="0.2">
      <c r="A3021" s="2" t="s">
        <v>5372</v>
      </c>
      <c r="B3021" s="1" t="s">
        <v>5373</v>
      </c>
      <c r="C3021" s="1" t="s">
        <v>66</v>
      </c>
      <c r="D3021" s="3">
        <v>2500</v>
      </c>
    </row>
    <row r="3022" spans="1:4" s="9" customFormat="1" x14ac:dyDescent="0.2">
      <c r="A3022" s="2" t="s">
        <v>5374</v>
      </c>
      <c r="B3022" s="1" t="s">
        <v>5375</v>
      </c>
      <c r="C3022" s="1" t="s">
        <v>39</v>
      </c>
      <c r="D3022" s="10" t="s">
        <v>5270</v>
      </c>
    </row>
    <row r="3023" spans="1:4" s="9" customFormat="1" x14ac:dyDescent="0.2">
      <c r="A3023" s="2" t="s">
        <v>5376</v>
      </c>
      <c r="B3023" s="1" t="s">
        <v>5377</v>
      </c>
      <c r="C3023" s="1" t="s">
        <v>39</v>
      </c>
      <c r="D3023" s="3">
        <v>3000</v>
      </c>
    </row>
    <row r="3024" spans="1:4" s="9" customFormat="1" x14ac:dyDescent="0.2">
      <c r="A3024" s="2" t="s">
        <v>5378</v>
      </c>
      <c r="B3024" s="1" t="s">
        <v>5379</v>
      </c>
      <c r="C3024" s="1" t="s">
        <v>86</v>
      </c>
      <c r="D3024" s="10" t="s">
        <v>5270</v>
      </c>
    </row>
    <row r="3025" spans="1:4" s="9" customFormat="1" x14ac:dyDescent="0.2">
      <c r="A3025" s="2" t="s">
        <v>5380</v>
      </c>
      <c r="B3025" s="1" t="s">
        <v>5381</v>
      </c>
      <c r="C3025" s="1" t="s">
        <v>33</v>
      </c>
      <c r="D3025" s="10" t="s">
        <v>5270</v>
      </c>
    </row>
    <row r="3026" spans="1:4" s="9" customFormat="1" x14ac:dyDescent="0.2">
      <c r="A3026" s="2" t="s">
        <v>5382</v>
      </c>
      <c r="B3026" s="1" t="s">
        <v>5383</v>
      </c>
      <c r="C3026" s="1" t="s">
        <v>86</v>
      </c>
      <c r="D3026" s="10" t="s">
        <v>5270</v>
      </c>
    </row>
    <row r="3027" spans="1:4" s="9" customFormat="1" x14ac:dyDescent="0.2">
      <c r="A3027" s="2" t="s">
        <v>5384</v>
      </c>
      <c r="B3027" s="1" t="s">
        <v>5385</v>
      </c>
      <c r="C3027" s="1" t="s">
        <v>66</v>
      </c>
      <c r="D3027" s="10" t="s">
        <v>5270</v>
      </c>
    </row>
    <row r="3028" spans="1:4" s="9" customFormat="1" x14ac:dyDescent="0.2">
      <c r="A3028" s="2" t="s">
        <v>5386</v>
      </c>
      <c r="B3028" s="1" t="s">
        <v>5387</v>
      </c>
      <c r="C3028" s="1" t="s">
        <v>66</v>
      </c>
      <c r="D3028" s="10" t="s">
        <v>5270</v>
      </c>
    </row>
    <row r="3029" spans="1:4" s="9" customFormat="1" x14ac:dyDescent="0.2">
      <c r="A3029" s="2" t="s">
        <v>5388</v>
      </c>
      <c r="B3029" s="1" t="s">
        <v>5389</v>
      </c>
      <c r="C3029" s="1" t="s">
        <v>66</v>
      </c>
      <c r="D3029" s="3">
        <v>2500</v>
      </c>
    </row>
    <row r="3030" spans="1:4" s="9" customFormat="1" x14ac:dyDescent="0.2">
      <c r="A3030" s="2" t="s">
        <v>5390</v>
      </c>
      <c r="B3030" s="1" t="s">
        <v>5391</v>
      </c>
      <c r="C3030" s="1" t="s">
        <v>66</v>
      </c>
      <c r="D3030" s="3">
        <v>2500</v>
      </c>
    </row>
    <row r="3031" spans="1:4" s="9" customFormat="1" x14ac:dyDescent="0.2">
      <c r="A3031" s="2" t="s">
        <v>5392</v>
      </c>
      <c r="B3031" s="1" t="s">
        <v>5393</v>
      </c>
      <c r="C3031" s="1" t="s">
        <v>66</v>
      </c>
      <c r="D3031" s="10" t="s">
        <v>5270</v>
      </c>
    </row>
    <row r="3032" spans="1:4" s="9" customFormat="1" x14ac:dyDescent="0.2">
      <c r="A3032" s="2" t="s">
        <v>5394</v>
      </c>
      <c r="B3032" s="1" t="s">
        <v>5395</v>
      </c>
      <c r="C3032" s="1" t="s">
        <v>66</v>
      </c>
      <c r="D3032" s="3">
        <v>2500</v>
      </c>
    </row>
    <row r="3033" spans="1:4" s="9" customFormat="1" x14ac:dyDescent="0.2">
      <c r="A3033" s="2" t="s">
        <v>5396</v>
      </c>
      <c r="B3033" s="1" t="s">
        <v>5397</v>
      </c>
      <c r="C3033" s="1" t="s">
        <v>308</v>
      </c>
      <c r="D3033" s="3">
        <v>2500</v>
      </c>
    </row>
    <row r="3034" spans="1:4" s="9" customFormat="1" x14ac:dyDescent="0.2">
      <c r="A3034" s="2" t="s">
        <v>5398</v>
      </c>
      <c r="B3034" s="1" t="s">
        <v>5399</v>
      </c>
      <c r="C3034" s="1" t="s">
        <v>66</v>
      </c>
      <c r="D3034" s="10" t="s">
        <v>5270</v>
      </c>
    </row>
    <row r="3035" spans="1:4" s="9" customFormat="1" x14ac:dyDescent="0.2">
      <c r="A3035" s="2" t="s">
        <v>5400</v>
      </c>
      <c r="B3035" s="1" t="s">
        <v>5401</v>
      </c>
      <c r="C3035" s="1" t="s">
        <v>66</v>
      </c>
      <c r="D3035" s="3">
        <v>2500</v>
      </c>
    </row>
    <row r="3036" spans="1:4" s="9" customFormat="1" x14ac:dyDescent="0.2">
      <c r="A3036" s="2" t="s">
        <v>5402</v>
      </c>
      <c r="B3036" s="1" t="s">
        <v>5403</v>
      </c>
      <c r="C3036" s="1" t="s">
        <v>66</v>
      </c>
      <c r="D3036" s="10" t="s">
        <v>5270</v>
      </c>
    </row>
    <row r="3037" spans="1:4" s="9" customFormat="1" x14ac:dyDescent="0.2">
      <c r="A3037" s="2" t="s">
        <v>5404</v>
      </c>
      <c r="B3037" s="1" t="s">
        <v>5405</v>
      </c>
      <c r="C3037" s="1" t="s">
        <v>66</v>
      </c>
      <c r="D3037" s="10" t="s">
        <v>5270</v>
      </c>
    </row>
    <row r="3038" spans="1:4" s="9" customFormat="1" x14ac:dyDescent="0.2">
      <c r="A3038" s="2" t="s">
        <v>5406</v>
      </c>
      <c r="B3038" s="1" t="s">
        <v>5407</v>
      </c>
      <c r="C3038" s="1" t="s">
        <v>39</v>
      </c>
      <c r="D3038" s="10" t="s">
        <v>5270</v>
      </c>
    </row>
    <row r="3039" spans="1:4" s="9" customFormat="1" x14ac:dyDescent="0.2">
      <c r="A3039" s="2" t="s">
        <v>5408</v>
      </c>
      <c r="B3039" s="1" t="s">
        <v>5407</v>
      </c>
      <c r="C3039" s="1" t="s">
        <v>86</v>
      </c>
      <c r="D3039" s="10" t="s">
        <v>5270</v>
      </c>
    </row>
    <row r="3040" spans="1:4" s="9" customFormat="1" x14ac:dyDescent="0.2">
      <c r="A3040" s="2" t="s">
        <v>5409</v>
      </c>
      <c r="B3040" s="1" t="s">
        <v>5410</v>
      </c>
      <c r="C3040" s="1" t="s">
        <v>5411</v>
      </c>
      <c r="D3040" s="3">
        <v>2000</v>
      </c>
    </row>
    <row r="3041" spans="1:4" s="9" customFormat="1" x14ac:dyDescent="0.2">
      <c r="A3041" s="2" t="s">
        <v>5412</v>
      </c>
      <c r="B3041" s="1" t="s">
        <v>5413</v>
      </c>
      <c r="C3041" s="1" t="s">
        <v>107</v>
      </c>
      <c r="D3041" s="3">
        <v>100</v>
      </c>
    </row>
    <row r="3042" spans="1:4" s="9" customFormat="1" x14ac:dyDescent="0.2">
      <c r="A3042" s="2" t="s">
        <v>5414</v>
      </c>
      <c r="B3042" s="1" t="s">
        <v>5415</v>
      </c>
      <c r="C3042" s="1" t="s">
        <v>100</v>
      </c>
      <c r="D3042" s="10" t="s">
        <v>5270</v>
      </c>
    </row>
    <row r="3043" spans="1:4" s="9" customFormat="1" x14ac:dyDescent="0.2">
      <c r="A3043" s="2" t="s">
        <v>5416</v>
      </c>
      <c r="B3043" s="1" t="s">
        <v>5417</v>
      </c>
      <c r="C3043" s="1" t="s">
        <v>107</v>
      </c>
      <c r="D3043" s="3">
        <v>3300</v>
      </c>
    </row>
    <row r="3044" spans="1:4" s="9" customFormat="1" x14ac:dyDescent="0.2">
      <c r="A3044" s="2" t="s">
        <v>5418</v>
      </c>
      <c r="B3044" s="1" t="s">
        <v>5419</v>
      </c>
      <c r="C3044" s="1" t="s">
        <v>100</v>
      </c>
      <c r="D3044" s="3">
        <v>100</v>
      </c>
    </row>
    <row r="3045" spans="1:4" s="9" customFormat="1" x14ac:dyDescent="0.2">
      <c r="A3045" s="2" t="s">
        <v>5420</v>
      </c>
      <c r="B3045" s="1" t="s">
        <v>5421</v>
      </c>
      <c r="C3045" s="1" t="s">
        <v>107</v>
      </c>
      <c r="D3045" s="10" t="s">
        <v>5270</v>
      </c>
    </row>
    <row r="3046" spans="1:4" s="9" customFormat="1" x14ac:dyDescent="0.2">
      <c r="A3046" s="2" t="s">
        <v>5422</v>
      </c>
      <c r="B3046" s="1" t="s">
        <v>5423</v>
      </c>
      <c r="C3046" s="1" t="s">
        <v>107</v>
      </c>
      <c r="D3046" s="10" t="s">
        <v>5270</v>
      </c>
    </row>
    <row r="3047" spans="1:4" s="9" customFormat="1" x14ac:dyDescent="0.2">
      <c r="A3047" s="2" t="s">
        <v>5424</v>
      </c>
      <c r="B3047" s="1" t="s">
        <v>5425</v>
      </c>
      <c r="C3047" s="1" t="s">
        <v>107</v>
      </c>
      <c r="D3047" s="10" t="s">
        <v>5270</v>
      </c>
    </row>
    <row r="3048" spans="1:4" s="9" customFormat="1" x14ac:dyDescent="0.2">
      <c r="A3048" s="2" t="s">
        <v>5426</v>
      </c>
      <c r="B3048" s="1" t="s">
        <v>5427</v>
      </c>
      <c r="C3048" s="1" t="s">
        <v>107</v>
      </c>
      <c r="D3048" s="3">
        <v>100</v>
      </c>
    </row>
    <row r="3049" spans="1:4" s="9" customFormat="1" x14ac:dyDescent="0.2">
      <c r="A3049" s="2" t="s">
        <v>5428</v>
      </c>
      <c r="B3049" s="1" t="s">
        <v>5429</v>
      </c>
      <c r="C3049" s="1" t="s">
        <v>107</v>
      </c>
      <c r="D3049" s="10" t="s">
        <v>5270</v>
      </c>
    </row>
    <row r="3050" spans="1:4" s="9" customFormat="1" x14ac:dyDescent="0.2">
      <c r="A3050" s="2" t="s">
        <v>5430</v>
      </c>
      <c r="B3050" s="1" t="s">
        <v>5431</v>
      </c>
      <c r="C3050" s="1" t="s">
        <v>107</v>
      </c>
      <c r="D3050" s="3">
        <v>1000</v>
      </c>
    </row>
    <row r="3051" spans="1:4" s="9" customFormat="1" x14ac:dyDescent="0.2">
      <c r="A3051" s="2" t="s">
        <v>5432</v>
      </c>
      <c r="B3051" s="1" t="s">
        <v>5433</v>
      </c>
      <c r="C3051" s="1" t="s">
        <v>107</v>
      </c>
      <c r="D3051" s="3">
        <v>3300</v>
      </c>
    </row>
    <row r="3052" spans="1:4" s="9" customFormat="1" x14ac:dyDescent="0.2">
      <c r="A3052" s="2" t="s">
        <v>5434</v>
      </c>
      <c r="B3052" s="1" t="s">
        <v>5435</v>
      </c>
      <c r="C3052" s="1" t="s">
        <v>107</v>
      </c>
      <c r="D3052" s="10" t="s">
        <v>5270</v>
      </c>
    </row>
    <row r="3053" spans="1:4" s="9" customFormat="1" x14ac:dyDescent="0.2">
      <c r="A3053" s="2" t="s">
        <v>5436</v>
      </c>
      <c r="B3053" s="1" t="s">
        <v>5437</v>
      </c>
      <c r="C3053" s="1" t="s">
        <v>107</v>
      </c>
      <c r="D3053" s="10" t="s">
        <v>5270</v>
      </c>
    </row>
    <row r="3054" spans="1:4" s="9" customFormat="1" x14ac:dyDescent="0.2">
      <c r="A3054" s="2" t="s">
        <v>5438</v>
      </c>
      <c r="B3054" s="1" t="s">
        <v>5439</v>
      </c>
      <c r="C3054" s="1" t="s">
        <v>107</v>
      </c>
      <c r="D3054" s="10" t="s">
        <v>5270</v>
      </c>
    </row>
    <row r="3055" spans="1:4" s="9" customFormat="1" x14ac:dyDescent="0.2">
      <c r="A3055" s="2" t="s">
        <v>5440</v>
      </c>
      <c r="B3055" s="1" t="s">
        <v>5441</v>
      </c>
      <c r="C3055" s="1" t="s">
        <v>107</v>
      </c>
      <c r="D3055" s="10" t="s">
        <v>5270</v>
      </c>
    </row>
    <row r="3056" spans="1:4" s="9" customFormat="1" x14ac:dyDescent="0.2">
      <c r="A3056" s="2" t="s">
        <v>5442</v>
      </c>
      <c r="B3056" s="1" t="s">
        <v>5443</v>
      </c>
      <c r="C3056" s="1" t="s">
        <v>107</v>
      </c>
      <c r="D3056" s="10" t="s">
        <v>5270</v>
      </c>
    </row>
    <row r="3057" spans="1:4" s="9" customFormat="1" x14ac:dyDescent="0.2">
      <c r="A3057" s="2" t="s">
        <v>5444</v>
      </c>
      <c r="B3057" s="1" t="s">
        <v>5445</v>
      </c>
      <c r="C3057" s="1" t="s">
        <v>107</v>
      </c>
      <c r="D3057" s="3">
        <v>50</v>
      </c>
    </row>
    <row r="3058" spans="1:4" s="9" customFormat="1" x14ac:dyDescent="0.2">
      <c r="A3058" s="2" t="s">
        <v>5446</v>
      </c>
      <c r="B3058" s="1" t="s">
        <v>5447</v>
      </c>
      <c r="C3058" s="1" t="s">
        <v>107</v>
      </c>
      <c r="D3058" s="3">
        <v>100</v>
      </c>
    </row>
    <row r="3059" spans="1:4" s="9" customFormat="1" x14ac:dyDescent="0.2">
      <c r="A3059" s="2" t="s">
        <v>5448</v>
      </c>
      <c r="B3059" s="1" t="s">
        <v>5449</v>
      </c>
      <c r="C3059" s="1" t="s">
        <v>66</v>
      </c>
      <c r="D3059" s="10" t="s">
        <v>5270</v>
      </c>
    </row>
    <row r="3060" spans="1:4" s="9" customFormat="1" x14ac:dyDescent="0.2">
      <c r="A3060" s="2" t="s">
        <v>5450</v>
      </c>
      <c r="B3060" s="1" t="s">
        <v>5451</v>
      </c>
      <c r="C3060" s="1" t="s">
        <v>5411</v>
      </c>
      <c r="D3060" s="10" t="s">
        <v>5270</v>
      </c>
    </row>
    <row r="3061" spans="1:4" s="9" customFormat="1" x14ac:dyDescent="0.2">
      <c r="A3061" s="2" t="s">
        <v>5452</v>
      </c>
      <c r="B3061" s="1" t="s">
        <v>5453</v>
      </c>
      <c r="C3061" s="1" t="s">
        <v>5411</v>
      </c>
      <c r="D3061" s="3">
        <v>2000</v>
      </c>
    </row>
    <row r="3062" spans="1:4" s="9" customFormat="1" x14ac:dyDescent="0.2">
      <c r="A3062" s="2" t="s">
        <v>5454</v>
      </c>
      <c r="B3062" s="1" t="s">
        <v>5455</v>
      </c>
      <c r="C3062" s="1" t="s">
        <v>76</v>
      </c>
      <c r="D3062" s="10" t="s">
        <v>5270</v>
      </c>
    </row>
    <row r="3063" spans="1:4" s="9" customFormat="1" x14ac:dyDescent="0.2">
      <c r="A3063" s="2" t="s">
        <v>5456</v>
      </c>
      <c r="B3063" s="1" t="s">
        <v>5457</v>
      </c>
      <c r="C3063" s="1" t="s">
        <v>107</v>
      </c>
      <c r="D3063" s="10" t="s">
        <v>5270</v>
      </c>
    </row>
    <row r="3064" spans="1:4" s="9" customFormat="1" x14ac:dyDescent="0.2">
      <c r="A3064" s="2" t="s">
        <v>5458</v>
      </c>
      <c r="B3064" s="1" t="s">
        <v>5459</v>
      </c>
      <c r="C3064" s="1" t="s">
        <v>107</v>
      </c>
      <c r="D3064" s="10" t="s">
        <v>5270</v>
      </c>
    </row>
    <row r="3065" spans="1:4" s="9" customFormat="1" x14ac:dyDescent="0.2">
      <c r="A3065" s="2" t="s">
        <v>5460</v>
      </c>
      <c r="B3065" s="1" t="s">
        <v>5461</v>
      </c>
      <c r="C3065" s="1" t="s">
        <v>107</v>
      </c>
      <c r="D3065" s="10" t="s">
        <v>5270</v>
      </c>
    </row>
    <row r="3066" spans="1:4" s="9" customFormat="1" x14ac:dyDescent="0.2">
      <c r="A3066" s="2" t="s">
        <v>5462</v>
      </c>
      <c r="B3066" s="1" t="s">
        <v>5463</v>
      </c>
      <c r="C3066" s="1" t="s">
        <v>76</v>
      </c>
      <c r="D3066" s="10" t="s">
        <v>5270</v>
      </c>
    </row>
    <row r="3067" spans="1:4" s="9" customFormat="1" x14ac:dyDescent="0.2">
      <c r="A3067" s="2" t="s">
        <v>5464</v>
      </c>
      <c r="B3067" s="1" t="s">
        <v>5465</v>
      </c>
      <c r="C3067" s="1" t="s">
        <v>5466</v>
      </c>
      <c r="D3067" s="10" t="s">
        <v>5270</v>
      </c>
    </row>
    <row r="3068" spans="1:4" s="9" customFormat="1" x14ac:dyDescent="0.2">
      <c r="A3068" s="2" t="s">
        <v>5467</v>
      </c>
      <c r="B3068" s="1" t="s">
        <v>5468</v>
      </c>
      <c r="C3068" s="1" t="s">
        <v>5469</v>
      </c>
      <c r="D3068" s="10" t="s">
        <v>5270</v>
      </c>
    </row>
    <row r="3069" spans="1:4" s="9" customFormat="1" x14ac:dyDescent="0.2">
      <c r="A3069" s="2" t="s">
        <v>5470</v>
      </c>
      <c r="B3069" s="1" t="s">
        <v>5471</v>
      </c>
      <c r="C3069" s="1" t="s">
        <v>5472</v>
      </c>
      <c r="D3069" s="10" t="s">
        <v>5270</v>
      </c>
    </row>
    <row r="3070" spans="1:4" s="9" customFormat="1" x14ac:dyDescent="0.2">
      <c r="A3070" s="2" t="s">
        <v>5473</v>
      </c>
      <c r="B3070" s="1" t="s">
        <v>5474</v>
      </c>
      <c r="C3070" s="1" t="s">
        <v>39</v>
      </c>
      <c r="D3070" s="10" t="s">
        <v>5270</v>
      </c>
    </row>
    <row r="3071" spans="1:4" s="9" customFormat="1" x14ac:dyDescent="0.2">
      <c r="A3071" s="2" t="s">
        <v>5475</v>
      </c>
      <c r="B3071" s="1" t="s">
        <v>5476</v>
      </c>
      <c r="C3071" s="1" t="s">
        <v>153</v>
      </c>
      <c r="D3071" s="3">
        <v>40</v>
      </c>
    </row>
    <row r="3072" spans="1:4" s="9" customFormat="1" x14ac:dyDescent="0.2">
      <c r="A3072" s="2" t="s">
        <v>5477</v>
      </c>
      <c r="B3072" s="1" t="s">
        <v>5478</v>
      </c>
      <c r="C3072" s="1" t="s">
        <v>66</v>
      </c>
      <c r="D3072" s="3">
        <v>2500</v>
      </c>
    </row>
    <row r="3073" spans="1:4" s="9" customFormat="1" x14ac:dyDescent="0.2">
      <c r="A3073" s="2" t="s">
        <v>5479</v>
      </c>
      <c r="B3073" s="1" t="s">
        <v>5480</v>
      </c>
      <c r="C3073" s="1" t="s">
        <v>33</v>
      </c>
      <c r="D3073" s="10" t="s">
        <v>5270</v>
      </c>
    </row>
    <row r="3074" spans="1:4" s="9" customFormat="1" x14ac:dyDescent="0.2">
      <c r="A3074" s="2" t="s">
        <v>5481</v>
      </c>
      <c r="B3074" s="1" t="s">
        <v>5482</v>
      </c>
      <c r="C3074" s="1" t="s">
        <v>153</v>
      </c>
      <c r="D3074" s="10" t="s">
        <v>5270</v>
      </c>
    </row>
    <row r="3075" spans="1:4" s="9" customFormat="1" x14ac:dyDescent="0.2">
      <c r="A3075" s="2" t="s">
        <v>5483</v>
      </c>
      <c r="B3075" s="1" t="s">
        <v>5484</v>
      </c>
      <c r="C3075" s="1" t="s">
        <v>66</v>
      </c>
      <c r="D3075" s="10" t="s">
        <v>5270</v>
      </c>
    </row>
    <row r="3076" spans="1:4" s="9" customFormat="1" x14ac:dyDescent="0.2">
      <c r="A3076" s="2" t="s">
        <v>5485</v>
      </c>
      <c r="B3076" s="1" t="s">
        <v>5486</v>
      </c>
      <c r="C3076" s="1" t="s">
        <v>66</v>
      </c>
      <c r="D3076" s="10" t="s">
        <v>5270</v>
      </c>
    </row>
    <row r="3077" spans="1:4" s="9" customFormat="1" x14ac:dyDescent="0.2">
      <c r="A3077" s="2" t="s">
        <v>5487</v>
      </c>
      <c r="B3077" s="1" t="s">
        <v>5488</v>
      </c>
      <c r="C3077" s="1" t="s">
        <v>66</v>
      </c>
      <c r="D3077" s="3">
        <v>32</v>
      </c>
    </row>
    <row r="3078" spans="1:4" s="9" customFormat="1" x14ac:dyDescent="0.2">
      <c r="A3078" s="2" t="s">
        <v>5489</v>
      </c>
      <c r="B3078" s="1" t="s">
        <v>5490</v>
      </c>
      <c r="C3078" s="1" t="s">
        <v>66</v>
      </c>
      <c r="D3078" s="10" t="s">
        <v>5270</v>
      </c>
    </row>
    <row r="3079" spans="1:4" s="9" customFormat="1" x14ac:dyDescent="0.2">
      <c r="A3079" s="2" t="s">
        <v>5491</v>
      </c>
      <c r="B3079" s="1" t="s">
        <v>5492</v>
      </c>
      <c r="C3079" s="1" t="s">
        <v>66</v>
      </c>
      <c r="D3079" s="10" t="s">
        <v>5270</v>
      </c>
    </row>
    <row r="3080" spans="1:4" s="9" customFormat="1" x14ac:dyDescent="0.2">
      <c r="A3080" s="2" t="s">
        <v>5493</v>
      </c>
      <c r="B3080" s="1" t="s">
        <v>5494</v>
      </c>
      <c r="C3080" s="1" t="s">
        <v>66</v>
      </c>
      <c r="D3080" s="3">
        <v>32</v>
      </c>
    </row>
    <row r="3081" spans="1:4" s="9" customFormat="1" x14ac:dyDescent="0.2">
      <c r="A3081" s="2" t="s">
        <v>5495</v>
      </c>
      <c r="B3081" s="1" t="s">
        <v>5496</v>
      </c>
      <c r="C3081" s="1" t="s">
        <v>5497</v>
      </c>
      <c r="D3081" s="10" t="s">
        <v>5270</v>
      </c>
    </row>
    <row r="3082" spans="1:4" s="9" customFormat="1" x14ac:dyDescent="0.2">
      <c r="A3082" s="2" t="s">
        <v>5498</v>
      </c>
      <c r="B3082" s="1" t="s">
        <v>5499</v>
      </c>
      <c r="C3082" s="1" t="s">
        <v>66</v>
      </c>
      <c r="D3082" s="3">
        <v>32</v>
      </c>
    </row>
    <row r="3083" spans="1:4" s="9" customFormat="1" x14ac:dyDescent="0.2">
      <c r="A3083" s="2" t="s">
        <v>5500</v>
      </c>
      <c r="B3083" s="1" t="s">
        <v>5501</v>
      </c>
      <c r="C3083" s="1" t="s">
        <v>66</v>
      </c>
      <c r="D3083" s="10" t="s">
        <v>5270</v>
      </c>
    </row>
    <row r="3084" spans="1:4" s="9" customFormat="1" x14ac:dyDescent="0.2">
      <c r="A3084" s="2" t="s">
        <v>5502</v>
      </c>
      <c r="B3084" s="1" t="s">
        <v>5503</v>
      </c>
      <c r="C3084" s="1" t="s">
        <v>76</v>
      </c>
      <c r="D3084" s="10" t="s">
        <v>5270</v>
      </c>
    </row>
    <row r="3085" spans="1:4" s="9" customFormat="1" x14ac:dyDescent="0.2">
      <c r="A3085" s="2" t="s">
        <v>5504</v>
      </c>
      <c r="B3085" s="1" t="s">
        <v>5505</v>
      </c>
      <c r="C3085" s="1" t="s">
        <v>76</v>
      </c>
      <c r="D3085" s="10" t="s">
        <v>5270</v>
      </c>
    </row>
    <row r="3086" spans="1:4" s="9" customFormat="1" x14ac:dyDescent="0.2">
      <c r="A3086" s="2" t="s">
        <v>5506</v>
      </c>
      <c r="B3086" s="1" t="s">
        <v>5507</v>
      </c>
      <c r="C3086" s="1" t="s">
        <v>116</v>
      </c>
      <c r="D3086" s="10" t="s">
        <v>5270</v>
      </c>
    </row>
    <row r="3087" spans="1:4" s="9" customFormat="1" x14ac:dyDescent="0.2">
      <c r="A3087" s="2" t="s">
        <v>5508</v>
      </c>
      <c r="B3087" s="1" t="s">
        <v>5509</v>
      </c>
      <c r="C3087" s="1" t="s">
        <v>66</v>
      </c>
      <c r="D3087" s="10" t="s">
        <v>5270</v>
      </c>
    </row>
    <row r="3088" spans="1:4" s="9" customFormat="1" x14ac:dyDescent="0.2">
      <c r="A3088" s="2" t="s">
        <v>5510</v>
      </c>
      <c r="B3088" s="1" t="s">
        <v>5511</v>
      </c>
      <c r="C3088" s="1" t="s">
        <v>265</v>
      </c>
      <c r="D3088" s="3">
        <v>32</v>
      </c>
    </row>
    <row r="3089" spans="1:4" s="9" customFormat="1" x14ac:dyDescent="0.2">
      <c r="A3089" s="2" t="s">
        <v>5512</v>
      </c>
      <c r="B3089" s="1" t="s">
        <v>5513</v>
      </c>
      <c r="C3089" s="1" t="s">
        <v>265</v>
      </c>
      <c r="D3089" s="10" t="s">
        <v>5270</v>
      </c>
    </row>
    <row r="3090" spans="1:4" s="9" customFormat="1" x14ac:dyDescent="0.2">
      <c r="A3090" s="2" t="s">
        <v>5514</v>
      </c>
      <c r="B3090" s="1" t="s">
        <v>5515</v>
      </c>
      <c r="C3090" s="1" t="s">
        <v>153</v>
      </c>
      <c r="D3090" s="10" t="s">
        <v>5270</v>
      </c>
    </row>
    <row r="3091" spans="1:4" s="9" customFormat="1" x14ac:dyDescent="0.2">
      <c r="A3091" s="2" t="s">
        <v>5516</v>
      </c>
      <c r="B3091" s="1" t="s">
        <v>5517</v>
      </c>
      <c r="C3091" s="1" t="s">
        <v>265</v>
      </c>
      <c r="D3091" s="3">
        <v>30</v>
      </c>
    </row>
    <row r="3092" spans="1:4" s="9" customFormat="1" x14ac:dyDescent="0.2">
      <c r="A3092" s="2" t="s">
        <v>5518</v>
      </c>
      <c r="B3092" s="1" t="s">
        <v>5519</v>
      </c>
      <c r="C3092" s="1" t="s">
        <v>124</v>
      </c>
      <c r="D3092" s="10" t="s">
        <v>5270</v>
      </c>
    </row>
    <row r="3093" spans="1:4" s="9" customFormat="1" x14ac:dyDescent="0.2">
      <c r="A3093" s="2" t="s">
        <v>5520</v>
      </c>
      <c r="B3093" s="1" t="s">
        <v>5521</v>
      </c>
      <c r="C3093" s="1" t="s">
        <v>124</v>
      </c>
      <c r="D3093" s="10" t="s">
        <v>5270</v>
      </c>
    </row>
    <row r="3094" spans="1:4" s="9" customFormat="1" x14ac:dyDescent="0.2">
      <c r="A3094" s="2" t="s">
        <v>5522</v>
      </c>
      <c r="B3094" s="1" t="s">
        <v>5523</v>
      </c>
      <c r="C3094" s="1" t="s">
        <v>124</v>
      </c>
      <c r="D3094" s="10" t="s">
        <v>5270</v>
      </c>
    </row>
    <row r="3095" spans="1:4" s="9" customFormat="1" x14ac:dyDescent="0.2">
      <c r="A3095" s="2" t="s">
        <v>5524</v>
      </c>
      <c r="B3095" s="1" t="s">
        <v>5525</v>
      </c>
      <c r="C3095" s="1" t="s">
        <v>66</v>
      </c>
      <c r="D3095" s="3">
        <v>30</v>
      </c>
    </row>
    <row r="3096" spans="1:4" s="9" customFormat="1" x14ac:dyDescent="0.2">
      <c r="A3096" s="2" t="s">
        <v>5526</v>
      </c>
      <c r="B3096" s="1" t="s">
        <v>5527</v>
      </c>
      <c r="C3096" s="1" t="s">
        <v>124</v>
      </c>
      <c r="D3096" s="10" t="s">
        <v>5270</v>
      </c>
    </row>
    <row r="3097" spans="1:4" s="9" customFormat="1" x14ac:dyDescent="0.2">
      <c r="A3097" s="2" t="s">
        <v>5528</v>
      </c>
      <c r="B3097" s="1" t="s">
        <v>5529</v>
      </c>
      <c r="C3097" s="1" t="s">
        <v>124</v>
      </c>
      <c r="D3097" s="10" t="s">
        <v>5270</v>
      </c>
    </row>
    <row r="3098" spans="1:4" s="9" customFormat="1" x14ac:dyDescent="0.2">
      <c r="A3098" s="2" t="s">
        <v>5530</v>
      </c>
      <c r="B3098" s="1" t="s">
        <v>5531</v>
      </c>
      <c r="C3098" s="1" t="s">
        <v>124</v>
      </c>
      <c r="D3098" s="10" t="s">
        <v>5270</v>
      </c>
    </row>
    <row r="3099" spans="1:4" s="9" customFormat="1" x14ac:dyDescent="0.2">
      <c r="A3099" s="2" t="s">
        <v>5532</v>
      </c>
      <c r="B3099" s="1" t="s">
        <v>5533</v>
      </c>
      <c r="C3099" s="1" t="s">
        <v>124</v>
      </c>
      <c r="D3099" s="10" t="s">
        <v>5270</v>
      </c>
    </row>
    <row r="3100" spans="1:4" s="9" customFormat="1" x14ac:dyDescent="0.2">
      <c r="A3100" s="2" t="s">
        <v>5534</v>
      </c>
      <c r="B3100" s="1" t="s">
        <v>5535</v>
      </c>
      <c r="C3100" s="1" t="s">
        <v>66</v>
      </c>
      <c r="D3100" s="10" t="s">
        <v>5270</v>
      </c>
    </row>
    <row r="3101" spans="1:4" s="9" customFormat="1" x14ac:dyDescent="0.2">
      <c r="A3101" s="2" t="s">
        <v>5536</v>
      </c>
      <c r="B3101" s="1" t="s">
        <v>5537</v>
      </c>
      <c r="C3101" s="1" t="s">
        <v>66</v>
      </c>
      <c r="D3101" s="10" t="s">
        <v>5270</v>
      </c>
    </row>
    <row r="3102" spans="1:4" s="9" customFormat="1" x14ac:dyDescent="0.2">
      <c r="A3102" s="2" t="s">
        <v>5538</v>
      </c>
      <c r="B3102" s="1" t="s">
        <v>5539</v>
      </c>
      <c r="C3102" s="1" t="s">
        <v>249</v>
      </c>
      <c r="D3102" s="10" t="s">
        <v>5270</v>
      </c>
    </row>
    <row r="3103" spans="1:4" s="9" customFormat="1" x14ac:dyDescent="0.2">
      <c r="A3103" s="2" t="s">
        <v>5540</v>
      </c>
      <c r="B3103" s="1" t="s">
        <v>5541</v>
      </c>
      <c r="C3103" s="1" t="s">
        <v>249</v>
      </c>
      <c r="D3103" s="10" t="s">
        <v>5270</v>
      </c>
    </row>
    <row r="3104" spans="1:4" s="9" customFormat="1" x14ac:dyDescent="0.2">
      <c r="A3104" s="2" t="s">
        <v>5542</v>
      </c>
      <c r="B3104" s="1" t="s">
        <v>5543</v>
      </c>
      <c r="C3104" s="1" t="s">
        <v>71</v>
      </c>
      <c r="D3104" s="10" t="s">
        <v>5270</v>
      </c>
    </row>
    <row r="3105" spans="1:4" s="9" customFormat="1" x14ac:dyDescent="0.2">
      <c r="A3105" s="2" t="s">
        <v>5544</v>
      </c>
      <c r="B3105" s="1" t="s">
        <v>5545</v>
      </c>
      <c r="C3105" s="1" t="s">
        <v>249</v>
      </c>
      <c r="D3105" s="10" t="s">
        <v>5270</v>
      </c>
    </row>
    <row r="3106" spans="1:4" s="9" customFormat="1" x14ac:dyDescent="0.2">
      <c r="A3106" s="2" t="s">
        <v>5546</v>
      </c>
      <c r="B3106" s="1" t="s">
        <v>5547</v>
      </c>
      <c r="C3106" s="1" t="s">
        <v>280</v>
      </c>
      <c r="D3106" s="3">
        <v>32</v>
      </c>
    </row>
    <row r="3107" spans="1:4" s="9" customFormat="1" x14ac:dyDescent="0.2">
      <c r="A3107" s="2" t="s">
        <v>5548</v>
      </c>
      <c r="B3107" s="1" t="s">
        <v>5549</v>
      </c>
      <c r="C3107" s="1" t="s">
        <v>66</v>
      </c>
      <c r="D3107" s="10" t="s">
        <v>5270</v>
      </c>
    </row>
    <row r="3108" spans="1:4" s="9" customFormat="1" x14ac:dyDescent="0.2">
      <c r="A3108" s="2" t="s">
        <v>5550</v>
      </c>
      <c r="B3108" s="1" t="s">
        <v>5551</v>
      </c>
      <c r="C3108" s="1" t="s">
        <v>2356</v>
      </c>
      <c r="D3108" s="10" t="s">
        <v>5270</v>
      </c>
    </row>
    <row r="3109" spans="1:4" s="9" customFormat="1" x14ac:dyDescent="0.2">
      <c r="A3109" s="2" t="s">
        <v>5552</v>
      </c>
      <c r="B3109" s="1" t="s">
        <v>5553</v>
      </c>
      <c r="C3109" s="1" t="s">
        <v>57</v>
      </c>
      <c r="D3109" s="10" t="s">
        <v>5270</v>
      </c>
    </row>
    <row r="3110" spans="1:4" s="9" customFormat="1" x14ac:dyDescent="0.2">
      <c r="A3110" s="2" t="s">
        <v>5554</v>
      </c>
      <c r="B3110" s="1" t="s">
        <v>5555</v>
      </c>
      <c r="C3110" s="1" t="s">
        <v>280</v>
      </c>
      <c r="D3110" s="3">
        <v>10</v>
      </c>
    </row>
    <row r="3111" spans="1:4" s="9" customFormat="1" x14ac:dyDescent="0.2">
      <c r="A3111" s="2" t="s">
        <v>5556</v>
      </c>
      <c r="B3111" s="1" t="s">
        <v>5557</v>
      </c>
      <c r="C3111" s="1" t="s">
        <v>66</v>
      </c>
      <c r="D3111" s="10" t="s">
        <v>5270</v>
      </c>
    </row>
    <row r="3112" spans="1:4" s="9" customFormat="1" x14ac:dyDescent="0.2">
      <c r="A3112" s="2" t="s">
        <v>5558</v>
      </c>
      <c r="B3112" s="1" t="s">
        <v>5559</v>
      </c>
      <c r="C3112" s="1" t="s">
        <v>66</v>
      </c>
      <c r="D3112" s="10" t="s">
        <v>5270</v>
      </c>
    </row>
    <row r="3113" spans="1:4" s="9" customFormat="1" x14ac:dyDescent="0.2">
      <c r="A3113" s="2" t="s">
        <v>5560</v>
      </c>
      <c r="B3113" s="1" t="s">
        <v>5561</v>
      </c>
      <c r="C3113" s="1" t="s">
        <v>57</v>
      </c>
      <c r="D3113" s="10" t="s">
        <v>5270</v>
      </c>
    </row>
    <row r="3114" spans="1:4" s="9" customFormat="1" x14ac:dyDescent="0.2">
      <c r="A3114" s="2" t="s">
        <v>5562</v>
      </c>
      <c r="B3114" s="1" t="s">
        <v>5563</v>
      </c>
      <c r="C3114" s="1" t="s">
        <v>5564</v>
      </c>
      <c r="D3114" s="10" t="s">
        <v>5270</v>
      </c>
    </row>
    <row r="3115" spans="1:4" s="9" customFormat="1" x14ac:dyDescent="0.2">
      <c r="A3115" s="2" t="s">
        <v>5565</v>
      </c>
      <c r="B3115" s="1" t="s">
        <v>5566</v>
      </c>
      <c r="C3115" s="1" t="s">
        <v>57</v>
      </c>
      <c r="D3115" s="10" t="s">
        <v>5270</v>
      </c>
    </row>
    <row r="3116" spans="1:4" s="9" customFormat="1" x14ac:dyDescent="0.2">
      <c r="A3116" s="2" t="s">
        <v>5567</v>
      </c>
      <c r="B3116" s="1" t="s">
        <v>5568</v>
      </c>
      <c r="C3116" s="1" t="s">
        <v>57</v>
      </c>
      <c r="D3116" s="10" t="s">
        <v>5270</v>
      </c>
    </row>
    <row r="3117" spans="1:4" s="9" customFormat="1" x14ac:dyDescent="0.2">
      <c r="A3117" s="2" t="s">
        <v>5569</v>
      </c>
      <c r="B3117" s="1" t="s">
        <v>5570</v>
      </c>
      <c r="C3117" s="1" t="s">
        <v>57</v>
      </c>
      <c r="D3117" s="10" t="s">
        <v>5270</v>
      </c>
    </row>
    <row r="3118" spans="1:4" s="9" customFormat="1" x14ac:dyDescent="0.2">
      <c r="A3118" s="2" t="s">
        <v>5571</v>
      </c>
      <c r="B3118" s="1" t="s">
        <v>5572</v>
      </c>
      <c r="C3118" s="1" t="s">
        <v>280</v>
      </c>
      <c r="D3118" s="10" t="s">
        <v>5270</v>
      </c>
    </row>
    <row r="3119" spans="1:4" s="9" customFormat="1" x14ac:dyDescent="0.2">
      <c r="A3119" s="2" t="s">
        <v>5573</v>
      </c>
      <c r="B3119" s="1" t="s">
        <v>5574</v>
      </c>
      <c r="C3119" s="1" t="s">
        <v>189</v>
      </c>
      <c r="D3119" s="10" t="s">
        <v>5270</v>
      </c>
    </row>
    <row r="3120" spans="1:4" s="9" customFormat="1" x14ac:dyDescent="0.2">
      <c r="A3120" s="2" t="s">
        <v>5575</v>
      </c>
      <c r="B3120" s="1" t="s">
        <v>5576</v>
      </c>
      <c r="C3120" s="1" t="s">
        <v>57</v>
      </c>
      <c r="D3120" s="10" t="s">
        <v>5270</v>
      </c>
    </row>
    <row r="3121" spans="1:4" s="9" customFormat="1" x14ac:dyDescent="0.2">
      <c r="A3121" s="2" t="s">
        <v>5577</v>
      </c>
      <c r="B3121" s="1" t="s">
        <v>5578</v>
      </c>
      <c r="C3121" s="1" t="s">
        <v>280</v>
      </c>
      <c r="D3121" s="10" t="s">
        <v>5270</v>
      </c>
    </row>
    <row r="3122" spans="1:4" s="9" customFormat="1" x14ac:dyDescent="0.2">
      <c r="A3122" s="2" t="s">
        <v>5579</v>
      </c>
      <c r="B3122" s="1" t="s">
        <v>5578</v>
      </c>
      <c r="C3122" s="1" t="s">
        <v>1087</v>
      </c>
      <c r="D3122" s="10" t="s">
        <v>5270</v>
      </c>
    </row>
    <row r="3123" spans="1:4" s="9" customFormat="1" x14ac:dyDescent="0.2">
      <c r="A3123" s="2" t="s">
        <v>5580</v>
      </c>
      <c r="B3123" s="1" t="s">
        <v>5581</v>
      </c>
      <c r="C3123" s="1" t="s">
        <v>86</v>
      </c>
      <c r="D3123" s="10" t="s">
        <v>5270</v>
      </c>
    </row>
    <row r="3124" spans="1:4" s="9" customFormat="1" x14ac:dyDescent="0.2">
      <c r="A3124" s="2" t="s">
        <v>5582</v>
      </c>
      <c r="B3124" s="1" t="s">
        <v>5583</v>
      </c>
      <c r="C3124" s="1" t="s">
        <v>280</v>
      </c>
      <c r="D3124" s="10" t="s">
        <v>5270</v>
      </c>
    </row>
    <row r="3125" spans="1:4" s="9" customFormat="1" x14ac:dyDescent="0.2">
      <c r="A3125" s="2" t="s">
        <v>5584</v>
      </c>
      <c r="B3125" s="1" t="s">
        <v>5585</v>
      </c>
      <c r="C3125" s="1" t="s">
        <v>66</v>
      </c>
      <c r="D3125" s="10" t="s">
        <v>5270</v>
      </c>
    </row>
    <row r="3126" spans="1:4" s="9" customFormat="1" x14ac:dyDescent="0.2">
      <c r="A3126" s="2" t="s">
        <v>5586</v>
      </c>
      <c r="B3126" s="1" t="s">
        <v>5587</v>
      </c>
      <c r="C3126" s="1" t="s">
        <v>66</v>
      </c>
      <c r="D3126" s="10" t="s">
        <v>5270</v>
      </c>
    </row>
    <row r="3127" spans="1:4" s="9" customFormat="1" x14ac:dyDescent="0.2">
      <c r="A3127" s="2" t="s">
        <v>5588</v>
      </c>
      <c r="B3127" s="1" t="s">
        <v>5589</v>
      </c>
      <c r="C3127" s="1" t="s">
        <v>66</v>
      </c>
      <c r="D3127" s="10" t="s">
        <v>5270</v>
      </c>
    </row>
    <row r="3128" spans="1:4" s="9" customFormat="1" x14ac:dyDescent="0.2">
      <c r="A3128" s="2" t="s">
        <v>5590</v>
      </c>
      <c r="B3128" s="1" t="s">
        <v>5591</v>
      </c>
      <c r="C3128" s="1" t="s">
        <v>4888</v>
      </c>
      <c r="D3128" s="10" t="s">
        <v>5270</v>
      </c>
    </row>
    <row r="3129" spans="1:4" s="9" customFormat="1" x14ac:dyDescent="0.2">
      <c r="A3129" s="2" t="s">
        <v>5592</v>
      </c>
      <c r="B3129" s="1" t="s">
        <v>5593</v>
      </c>
      <c r="C3129" s="1" t="s">
        <v>2237</v>
      </c>
      <c r="D3129" s="10" t="s">
        <v>5270</v>
      </c>
    </row>
    <row r="3130" spans="1:4" s="9" customFormat="1" x14ac:dyDescent="0.2">
      <c r="A3130" s="2" t="s">
        <v>5594</v>
      </c>
      <c r="B3130" s="1" t="s">
        <v>5595</v>
      </c>
      <c r="C3130" s="1" t="s">
        <v>265</v>
      </c>
      <c r="D3130" s="10" t="s">
        <v>5270</v>
      </c>
    </row>
    <row r="3131" spans="1:4" s="9" customFormat="1" x14ac:dyDescent="0.2">
      <c r="A3131" s="2" t="s">
        <v>5596</v>
      </c>
      <c r="B3131" s="1" t="s">
        <v>5597</v>
      </c>
      <c r="C3131" s="1" t="s">
        <v>265</v>
      </c>
      <c r="D3131" s="10" t="s">
        <v>5270</v>
      </c>
    </row>
    <row r="3132" spans="1:4" s="9" customFormat="1" x14ac:dyDescent="0.2">
      <c r="A3132" s="2" t="s">
        <v>5598</v>
      </c>
      <c r="B3132" s="1" t="s">
        <v>5599</v>
      </c>
      <c r="C3132" s="1" t="s">
        <v>249</v>
      </c>
      <c r="D3132" s="10" t="s">
        <v>5270</v>
      </c>
    </row>
    <row r="3133" spans="1:4" s="9" customFormat="1" x14ac:dyDescent="0.2">
      <c r="A3133" s="2" t="s">
        <v>5600</v>
      </c>
      <c r="B3133" s="1" t="s">
        <v>5601</v>
      </c>
      <c r="C3133" s="1" t="s">
        <v>71</v>
      </c>
      <c r="D3133" s="10" t="s">
        <v>5270</v>
      </c>
    </row>
    <row r="3134" spans="1:4" s="9" customFormat="1" x14ac:dyDescent="0.2">
      <c r="A3134" s="2" t="s">
        <v>5602</v>
      </c>
      <c r="B3134" s="1" t="s">
        <v>5603</v>
      </c>
      <c r="C3134" s="1" t="s">
        <v>249</v>
      </c>
      <c r="D3134" s="10" t="s">
        <v>5270</v>
      </c>
    </row>
    <row r="3135" spans="1:4" s="9" customFormat="1" x14ac:dyDescent="0.2">
      <c r="A3135" s="2" t="s">
        <v>5604</v>
      </c>
      <c r="B3135" s="1" t="s">
        <v>5605</v>
      </c>
      <c r="C3135" s="1" t="s">
        <v>22</v>
      </c>
      <c r="D3135" s="10" t="s">
        <v>5270</v>
      </c>
    </row>
    <row r="3136" spans="1:4" s="9" customFormat="1" x14ac:dyDescent="0.2">
      <c r="A3136" s="2" t="s">
        <v>5606</v>
      </c>
      <c r="B3136" s="1" t="s">
        <v>5607</v>
      </c>
      <c r="C3136" s="1" t="s">
        <v>16</v>
      </c>
      <c r="D3136" s="10" t="s">
        <v>5270</v>
      </c>
    </row>
    <row r="3137" spans="1:4" s="9" customFormat="1" x14ac:dyDescent="0.2">
      <c r="A3137" s="2" t="s">
        <v>5608</v>
      </c>
      <c r="B3137" s="1" t="s">
        <v>5609</v>
      </c>
      <c r="C3137" s="1" t="s">
        <v>16</v>
      </c>
      <c r="D3137" s="10" t="s">
        <v>5270</v>
      </c>
    </row>
    <row r="3138" spans="1:4" s="9" customFormat="1" x14ac:dyDescent="0.2">
      <c r="A3138" s="2" t="s">
        <v>5610</v>
      </c>
      <c r="B3138" s="1" t="s">
        <v>5611</v>
      </c>
      <c r="C3138" s="1" t="s">
        <v>16</v>
      </c>
      <c r="D3138" s="10" t="s">
        <v>5270</v>
      </c>
    </row>
    <row r="3139" spans="1:4" s="9" customFormat="1" x14ac:dyDescent="0.2">
      <c r="A3139" s="2" t="s">
        <v>5612</v>
      </c>
      <c r="B3139" s="1" t="s">
        <v>5613</v>
      </c>
      <c r="C3139" s="1" t="s">
        <v>5614</v>
      </c>
      <c r="D3139" s="10" t="s">
        <v>5270</v>
      </c>
    </row>
    <row r="3140" spans="1:4" s="9" customFormat="1" x14ac:dyDescent="0.2">
      <c r="A3140" s="2" t="s">
        <v>5615</v>
      </c>
      <c r="B3140" s="1" t="s">
        <v>5616</v>
      </c>
      <c r="C3140" s="1" t="s">
        <v>265</v>
      </c>
      <c r="D3140" s="10" t="s">
        <v>5270</v>
      </c>
    </row>
    <row r="3141" spans="1:4" s="9" customFormat="1" x14ac:dyDescent="0.2">
      <c r="A3141" s="2" t="s">
        <v>5617</v>
      </c>
      <c r="B3141" s="1" t="s">
        <v>5618</v>
      </c>
      <c r="C3141" s="1" t="s">
        <v>249</v>
      </c>
      <c r="D3141" s="10" t="s">
        <v>5270</v>
      </c>
    </row>
    <row r="3142" spans="1:4" s="9" customFormat="1" x14ac:dyDescent="0.2">
      <c r="A3142" s="2" t="s">
        <v>5619</v>
      </c>
      <c r="B3142" s="1" t="s">
        <v>5620</v>
      </c>
      <c r="C3142" s="1" t="s">
        <v>249</v>
      </c>
      <c r="D3142" s="3">
        <v>30</v>
      </c>
    </row>
    <row r="3143" spans="1:4" s="9" customFormat="1" x14ac:dyDescent="0.2">
      <c r="A3143" s="2" t="s">
        <v>5621</v>
      </c>
      <c r="B3143" s="1" t="s">
        <v>5622</v>
      </c>
      <c r="C3143" s="1" t="s">
        <v>249</v>
      </c>
      <c r="D3143" s="10" t="s">
        <v>5270</v>
      </c>
    </row>
    <row r="3144" spans="1:4" s="9" customFormat="1" x14ac:dyDescent="0.2">
      <c r="A3144" s="2" t="s">
        <v>5623</v>
      </c>
      <c r="B3144" s="1" t="s">
        <v>5624</v>
      </c>
      <c r="C3144" s="1" t="s">
        <v>249</v>
      </c>
      <c r="D3144" s="10" t="s">
        <v>5270</v>
      </c>
    </row>
    <row r="3145" spans="1:4" s="9" customFormat="1" x14ac:dyDescent="0.2">
      <c r="A3145" s="2" t="s">
        <v>5625</v>
      </c>
      <c r="B3145" s="1" t="s">
        <v>5626</v>
      </c>
      <c r="C3145" s="1" t="s">
        <v>249</v>
      </c>
      <c r="D3145" s="10" t="s">
        <v>5270</v>
      </c>
    </row>
    <row r="3146" spans="1:4" s="9" customFormat="1" x14ac:dyDescent="0.2">
      <c r="A3146" s="2" t="s">
        <v>5627</v>
      </c>
      <c r="B3146" s="1" t="s">
        <v>5628</v>
      </c>
      <c r="C3146" s="1" t="s">
        <v>249</v>
      </c>
      <c r="D3146" s="10" t="s">
        <v>5270</v>
      </c>
    </row>
    <row r="3147" spans="1:4" s="9" customFormat="1" x14ac:dyDescent="0.2">
      <c r="A3147" s="2" t="s">
        <v>5629</v>
      </c>
      <c r="B3147" s="1" t="s">
        <v>5630</v>
      </c>
      <c r="C3147" s="1" t="s">
        <v>336</v>
      </c>
      <c r="D3147" s="3">
        <v>1000</v>
      </c>
    </row>
    <row r="3148" spans="1:4" s="9" customFormat="1" x14ac:dyDescent="0.2">
      <c r="A3148" s="2" t="s">
        <v>5631</v>
      </c>
      <c r="B3148" s="1" t="s">
        <v>5632</v>
      </c>
      <c r="C3148" s="1" t="s">
        <v>336</v>
      </c>
      <c r="D3148" s="10" t="s">
        <v>5270</v>
      </c>
    </row>
    <row r="3149" spans="1:4" s="9" customFormat="1" x14ac:dyDescent="0.2">
      <c r="A3149" s="2" t="s">
        <v>5633</v>
      </c>
      <c r="B3149" s="1" t="s">
        <v>5634</v>
      </c>
      <c r="C3149" s="1" t="s">
        <v>86</v>
      </c>
      <c r="D3149" s="10" t="s">
        <v>5270</v>
      </c>
    </row>
    <row r="3150" spans="1:4" s="9" customFormat="1" x14ac:dyDescent="0.2">
      <c r="A3150" s="2" t="s">
        <v>5635</v>
      </c>
      <c r="B3150" s="1" t="s">
        <v>5636</v>
      </c>
      <c r="C3150" s="1" t="s">
        <v>86</v>
      </c>
      <c r="D3150" s="10" t="s">
        <v>5270</v>
      </c>
    </row>
    <row r="3151" spans="1:4" s="9" customFormat="1" x14ac:dyDescent="0.2">
      <c r="A3151" s="2" t="s">
        <v>5637</v>
      </c>
      <c r="B3151" s="1" t="s">
        <v>5638</v>
      </c>
      <c r="C3151" s="1" t="s">
        <v>2670</v>
      </c>
      <c r="D3151" s="3">
        <v>1000</v>
      </c>
    </row>
    <row r="3152" spans="1:4" s="9" customFormat="1" x14ac:dyDescent="0.2">
      <c r="A3152" s="2" t="s">
        <v>5639</v>
      </c>
      <c r="B3152" s="1" t="s">
        <v>5640</v>
      </c>
      <c r="C3152" s="1" t="s">
        <v>39</v>
      </c>
      <c r="D3152" s="10" t="s">
        <v>5270</v>
      </c>
    </row>
    <row r="3153" spans="1:4" s="9" customFormat="1" x14ac:dyDescent="0.2">
      <c r="A3153" s="2" t="s">
        <v>5641</v>
      </c>
      <c r="B3153" s="1" t="s">
        <v>5642</v>
      </c>
      <c r="C3153" s="1" t="s">
        <v>39</v>
      </c>
      <c r="D3153" s="3">
        <v>27</v>
      </c>
    </row>
    <row r="3154" spans="1:4" s="9" customFormat="1" x14ac:dyDescent="0.2">
      <c r="A3154" s="2" t="s">
        <v>5643</v>
      </c>
      <c r="B3154" s="1" t="s">
        <v>5644</v>
      </c>
      <c r="C3154" s="1" t="s">
        <v>5645</v>
      </c>
      <c r="D3154" s="3">
        <v>25</v>
      </c>
    </row>
    <row r="3155" spans="1:4" s="9" customFormat="1" x14ac:dyDescent="0.2">
      <c r="A3155" s="2" t="s">
        <v>5646</v>
      </c>
      <c r="B3155" s="1" t="s">
        <v>5647</v>
      </c>
      <c r="C3155" s="1" t="s">
        <v>5648</v>
      </c>
      <c r="D3155" s="10" t="s">
        <v>5270</v>
      </c>
    </row>
    <row r="3156" spans="1:4" s="9" customFormat="1" x14ac:dyDescent="0.2">
      <c r="A3156" s="2" t="s">
        <v>5649</v>
      </c>
      <c r="B3156" s="1" t="s">
        <v>5650</v>
      </c>
      <c r="C3156" s="1" t="s">
        <v>3581</v>
      </c>
      <c r="D3156" s="3">
        <v>24</v>
      </c>
    </row>
    <row r="3157" spans="1:4" s="9" customFormat="1" x14ac:dyDescent="0.2">
      <c r="A3157" s="2" t="s">
        <v>5651</v>
      </c>
      <c r="B3157" s="1" t="s">
        <v>5652</v>
      </c>
      <c r="C3157" s="1" t="s">
        <v>5564</v>
      </c>
      <c r="D3157" s="10" t="s">
        <v>5270</v>
      </c>
    </row>
    <row r="3158" spans="1:4" s="9" customFormat="1" x14ac:dyDescent="0.2">
      <c r="A3158" s="2" t="s">
        <v>5653</v>
      </c>
      <c r="B3158" s="1" t="s">
        <v>5654</v>
      </c>
      <c r="C3158" s="1" t="s">
        <v>3581</v>
      </c>
      <c r="D3158" s="10" t="s">
        <v>5270</v>
      </c>
    </row>
    <row r="3159" spans="1:4" s="9" customFormat="1" x14ac:dyDescent="0.2">
      <c r="A3159" s="2" t="s">
        <v>5655</v>
      </c>
      <c r="B3159" s="1" t="s">
        <v>5656</v>
      </c>
      <c r="C3159" s="1" t="s">
        <v>5657</v>
      </c>
      <c r="D3159" s="10" t="s">
        <v>5270</v>
      </c>
    </row>
    <row r="3160" spans="1:4" s="9" customFormat="1" x14ac:dyDescent="0.2">
      <c r="A3160" s="2" t="s">
        <v>5658</v>
      </c>
      <c r="B3160" s="1" t="s">
        <v>5659</v>
      </c>
      <c r="C3160" s="1" t="s">
        <v>71</v>
      </c>
      <c r="D3160" s="10" t="s">
        <v>5270</v>
      </c>
    </row>
    <row r="3161" spans="1:4" s="9" customFormat="1" x14ac:dyDescent="0.2">
      <c r="A3161" s="2" t="s">
        <v>5660</v>
      </c>
      <c r="B3161" s="1" t="s">
        <v>5661</v>
      </c>
      <c r="C3161" s="1" t="s">
        <v>39</v>
      </c>
      <c r="D3161" s="3">
        <v>1000</v>
      </c>
    </row>
    <row r="3162" spans="1:4" s="9" customFormat="1" x14ac:dyDescent="0.2">
      <c r="A3162" s="2" t="s">
        <v>5662</v>
      </c>
      <c r="B3162" s="1" t="s">
        <v>5663</v>
      </c>
      <c r="C3162" s="1" t="s">
        <v>25</v>
      </c>
      <c r="D3162" s="10" t="s">
        <v>5270</v>
      </c>
    </row>
    <row r="3163" spans="1:4" s="9" customFormat="1" x14ac:dyDescent="0.2">
      <c r="A3163" s="2" t="s">
        <v>5664</v>
      </c>
      <c r="B3163" s="1" t="s">
        <v>5665</v>
      </c>
      <c r="C3163" s="1" t="s">
        <v>409</v>
      </c>
      <c r="D3163" s="10" t="s">
        <v>5270</v>
      </c>
    </row>
    <row r="3164" spans="1:4" s="9" customFormat="1" x14ac:dyDescent="0.2">
      <c r="A3164" s="2" t="s">
        <v>5666</v>
      </c>
      <c r="B3164" s="1" t="s">
        <v>5667</v>
      </c>
      <c r="C3164" s="1" t="s">
        <v>39</v>
      </c>
      <c r="D3164" s="3">
        <v>25</v>
      </c>
    </row>
    <row r="3165" spans="1:4" s="9" customFormat="1" x14ac:dyDescent="0.2">
      <c r="A3165" s="2" t="s">
        <v>5668</v>
      </c>
      <c r="B3165" s="1" t="s">
        <v>5669</v>
      </c>
      <c r="C3165" s="1" t="s">
        <v>391</v>
      </c>
      <c r="D3165" s="10" t="s">
        <v>5270</v>
      </c>
    </row>
    <row r="3166" spans="1:4" s="9" customFormat="1" x14ac:dyDescent="0.2">
      <c r="A3166" s="2" t="s">
        <v>5670</v>
      </c>
      <c r="B3166" s="1" t="s">
        <v>5671</v>
      </c>
      <c r="C3166" s="1" t="s">
        <v>1361</v>
      </c>
      <c r="D3166" s="3">
        <v>50</v>
      </c>
    </row>
    <row r="3167" spans="1:4" s="9" customFormat="1" x14ac:dyDescent="0.2">
      <c r="A3167" s="2" t="s">
        <v>5672</v>
      </c>
      <c r="B3167" s="1" t="s">
        <v>5673</v>
      </c>
      <c r="C3167" s="1" t="s">
        <v>39</v>
      </c>
      <c r="D3167" s="10" t="s">
        <v>5270</v>
      </c>
    </row>
    <row r="3168" spans="1:4" s="9" customFormat="1" x14ac:dyDescent="0.2">
      <c r="A3168" s="2" t="s">
        <v>5674</v>
      </c>
      <c r="B3168" s="1" t="s">
        <v>5675</v>
      </c>
      <c r="C3168" s="1" t="s">
        <v>153</v>
      </c>
      <c r="D3168" s="10" t="s">
        <v>5270</v>
      </c>
    </row>
    <row r="3169" spans="1:4" s="9" customFormat="1" x14ac:dyDescent="0.2">
      <c r="A3169" s="2" t="s">
        <v>5676</v>
      </c>
      <c r="B3169" s="1" t="s">
        <v>5677</v>
      </c>
      <c r="C3169" s="1" t="s">
        <v>5678</v>
      </c>
      <c r="D3169" s="10" t="s">
        <v>5270</v>
      </c>
    </row>
    <row r="3170" spans="1:4" s="9" customFormat="1" x14ac:dyDescent="0.2">
      <c r="A3170" s="2" t="s">
        <v>5679</v>
      </c>
      <c r="B3170" s="1" t="s">
        <v>5680</v>
      </c>
      <c r="C3170" s="1" t="s">
        <v>5678</v>
      </c>
      <c r="D3170" s="10" t="s">
        <v>5270</v>
      </c>
    </row>
    <row r="3171" spans="1:4" s="9" customFormat="1" x14ac:dyDescent="0.2">
      <c r="A3171" s="2" t="s">
        <v>5681</v>
      </c>
      <c r="B3171" s="1" t="s">
        <v>5682</v>
      </c>
      <c r="C3171" s="1" t="s">
        <v>5683</v>
      </c>
      <c r="D3171" s="3">
        <v>27</v>
      </c>
    </row>
    <row r="3172" spans="1:4" s="9" customFormat="1" x14ac:dyDescent="0.2">
      <c r="A3172" s="2" t="s">
        <v>5684</v>
      </c>
      <c r="B3172" s="1" t="s">
        <v>5685</v>
      </c>
      <c r="C3172" s="1" t="s">
        <v>153</v>
      </c>
      <c r="D3172" s="10" t="s">
        <v>5270</v>
      </c>
    </row>
    <row r="3173" spans="1:4" s="9" customFormat="1" x14ac:dyDescent="0.2">
      <c r="A3173" s="2" t="s">
        <v>5686</v>
      </c>
      <c r="B3173" s="1" t="s">
        <v>5687</v>
      </c>
      <c r="C3173" s="1" t="s">
        <v>153</v>
      </c>
      <c r="D3173" s="10" t="s">
        <v>5270</v>
      </c>
    </row>
    <row r="3174" spans="1:4" s="9" customFormat="1" x14ac:dyDescent="0.2">
      <c r="A3174" s="2" t="s">
        <v>5688</v>
      </c>
      <c r="B3174" s="1" t="s">
        <v>5689</v>
      </c>
      <c r="C3174" s="1" t="s">
        <v>153</v>
      </c>
      <c r="D3174" s="3">
        <v>88</v>
      </c>
    </row>
    <row r="3175" spans="1:4" s="9" customFormat="1" x14ac:dyDescent="0.2">
      <c r="A3175" s="2" t="s">
        <v>5690</v>
      </c>
      <c r="B3175" s="1" t="s">
        <v>5691</v>
      </c>
      <c r="C3175" s="1" t="s">
        <v>153</v>
      </c>
      <c r="D3175" s="10" t="s">
        <v>5270</v>
      </c>
    </row>
    <row r="3176" spans="1:4" s="9" customFormat="1" x14ac:dyDescent="0.2">
      <c r="A3176" s="2" t="s">
        <v>5692</v>
      </c>
      <c r="B3176" s="1" t="s">
        <v>5693</v>
      </c>
      <c r="C3176" s="1" t="s">
        <v>39</v>
      </c>
      <c r="D3176" s="10" t="s">
        <v>5270</v>
      </c>
    </row>
    <row r="3177" spans="1:4" s="9" customFormat="1" x14ac:dyDescent="0.2">
      <c r="A3177" s="2" t="s">
        <v>5694</v>
      </c>
      <c r="B3177" s="1" t="s">
        <v>5695</v>
      </c>
      <c r="C3177" s="1" t="s">
        <v>2139</v>
      </c>
      <c r="D3177" s="10" t="s">
        <v>5270</v>
      </c>
    </row>
    <row r="3178" spans="1:4" s="9" customFormat="1" x14ac:dyDescent="0.2">
      <c r="A3178" s="2" t="s">
        <v>5696</v>
      </c>
      <c r="B3178" s="1" t="s">
        <v>5697</v>
      </c>
      <c r="C3178" s="1" t="s">
        <v>5698</v>
      </c>
      <c r="D3178" s="10" t="s">
        <v>5270</v>
      </c>
    </row>
    <row r="3179" spans="1:4" s="9" customFormat="1" x14ac:dyDescent="0.2">
      <c r="A3179" s="2" t="s">
        <v>5699</v>
      </c>
      <c r="B3179" s="1" t="s">
        <v>5700</v>
      </c>
      <c r="C3179" s="1" t="s">
        <v>287</v>
      </c>
      <c r="D3179" s="10" t="s">
        <v>5270</v>
      </c>
    </row>
    <row r="3180" spans="1:4" s="9" customFormat="1" x14ac:dyDescent="0.2">
      <c r="A3180" s="2" t="s">
        <v>5701</v>
      </c>
      <c r="B3180" s="1" t="s">
        <v>5702</v>
      </c>
      <c r="C3180" s="1" t="s">
        <v>22</v>
      </c>
      <c r="D3180" s="10" t="s">
        <v>5270</v>
      </c>
    </row>
    <row r="3181" spans="1:4" s="9" customFormat="1" x14ac:dyDescent="0.2">
      <c r="A3181" s="2" t="s">
        <v>5703</v>
      </c>
      <c r="B3181" s="1" t="s">
        <v>5704</v>
      </c>
      <c r="C3181" s="1" t="s">
        <v>39</v>
      </c>
      <c r="D3181" s="10" t="s">
        <v>5270</v>
      </c>
    </row>
    <row r="3182" spans="1:4" s="9" customFormat="1" x14ac:dyDescent="0.2">
      <c r="A3182" s="2" t="s">
        <v>5705</v>
      </c>
      <c r="B3182" s="1" t="s">
        <v>5706</v>
      </c>
      <c r="C3182" s="1" t="s">
        <v>398</v>
      </c>
      <c r="D3182" s="3">
        <v>100</v>
      </c>
    </row>
    <row r="3183" spans="1:4" s="9" customFormat="1" x14ac:dyDescent="0.2">
      <c r="A3183" s="2" t="s">
        <v>5707</v>
      </c>
      <c r="B3183" s="1" t="s">
        <v>5708</v>
      </c>
      <c r="C3183" s="1" t="s">
        <v>463</v>
      </c>
      <c r="D3183" s="3">
        <v>30</v>
      </c>
    </row>
    <row r="3184" spans="1:4" s="9" customFormat="1" x14ac:dyDescent="0.2">
      <c r="A3184" s="2" t="s">
        <v>5709</v>
      </c>
      <c r="B3184" s="1" t="s">
        <v>5710</v>
      </c>
      <c r="C3184" s="1" t="s">
        <v>463</v>
      </c>
      <c r="D3184" s="3">
        <v>500</v>
      </c>
    </row>
    <row r="3185" spans="1:4" s="9" customFormat="1" x14ac:dyDescent="0.2">
      <c r="A3185" s="2" t="s">
        <v>5711</v>
      </c>
      <c r="B3185" s="1" t="s">
        <v>5712</v>
      </c>
      <c r="C3185" s="1" t="s">
        <v>469</v>
      </c>
      <c r="D3185" s="10" t="s">
        <v>5270</v>
      </c>
    </row>
    <row r="3186" spans="1:4" s="9" customFormat="1" x14ac:dyDescent="0.2">
      <c r="A3186" s="2" t="s">
        <v>5713</v>
      </c>
      <c r="B3186" s="1" t="s">
        <v>5714</v>
      </c>
      <c r="C3186" s="1" t="s">
        <v>469</v>
      </c>
      <c r="D3186" s="10" t="s">
        <v>5270</v>
      </c>
    </row>
    <row r="3187" spans="1:4" s="9" customFormat="1" x14ac:dyDescent="0.2">
      <c r="A3187" s="2" t="s">
        <v>5715</v>
      </c>
      <c r="B3187" s="1" t="s">
        <v>5716</v>
      </c>
      <c r="C3187" s="1" t="s">
        <v>39</v>
      </c>
      <c r="D3187" s="10" t="s">
        <v>5270</v>
      </c>
    </row>
    <row r="3188" spans="1:4" s="9" customFormat="1" x14ac:dyDescent="0.2">
      <c r="A3188" s="2" t="s">
        <v>5717</v>
      </c>
      <c r="B3188" s="1" t="s">
        <v>5718</v>
      </c>
      <c r="C3188" s="1" t="s">
        <v>153</v>
      </c>
      <c r="D3188" s="10" t="s">
        <v>5270</v>
      </c>
    </row>
    <row r="3189" spans="1:4" s="9" customFormat="1" x14ac:dyDescent="0.2">
      <c r="A3189" s="2" t="s">
        <v>5719</v>
      </c>
      <c r="B3189" s="1" t="s">
        <v>5720</v>
      </c>
      <c r="C3189" s="1" t="s">
        <v>153</v>
      </c>
      <c r="D3189" s="10" t="s">
        <v>5270</v>
      </c>
    </row>
    <row r="3190" spans="1:4" s="9" customFormat="1" x14ac:dyDescent="0.2">
      <c r="A3190" s="2" t="s">
        <v>5721</v>
      </c>
      <c r="B3190" s="1" t="s">
        <v>5722</v>
      </c>
      <c r="C3190" s="1" t="s">
        <v>5723</v>
      </c>
      <c r="D3190" s="3">
        <v>1000</v>
      </c>
    </row>
    <row r="3191" spans="1:4" s="9" customFormat="1" x14ac:dyDescent="0.2">
      <c r="A3191" s="2" t="s">
        <v>5724</v>
      </c>
      <c r="B3191" s="1" t="s">
        <v>5725</v>
      </c>
      <c r="C3191" s="1" t="s">
        <v>153</v>
      </c>
      <c r="D3191" s="10" t="s">
        <v>5270</v>
      </c>
    </row>
    <row r="3192" spans="1:4" s="9" customFormat="1" x14ac:dyDescent="0.2">
      <c r="A3192" s="2" t="s">
        <v>5726</v>
      </c>
      <c r="B3192" s="1" t="s">
        <v>5727</v>
      </c>
      <c r="C3192" s="1" t="s">
        <v>153</v>
      </c>
      <c r="D3192" s="10" t="s">
        <v>5270</v>
      </c>
    </row>
    <row r="3193" spans="1:4" s="9" customFormat="1" x14ac:dyDescent="0.2">
      <c r="A3193" s="2" t="s">
        <v>5728</v>
      </c>
      <c r="B3193" s="1" t="s">
        <v>5729</v>
      </c>
      <c r="C3193" s="1" t="s">
        <v>153</v>
      </c>
      <c r="D3193" s="10" t="s">
        <v>5270</v>
      </c>
    </row>
    <row r="3194" spans="1:4" s="9" customFormat="1" x14ac:dyDescent="0.2">
      <c r="A3194" s="2" t="s">
        <v>5730</v>
      </c>
      <c r="B3194" s="1" t="s">
        <v>5731</v>
      </c>
      <c r="C3194" s="1" t="s">
        <v>86</v>
      </c>
      <c r="D3194" s="3">
        <v>1000</v>
      </c>
    </row>
    <row r="3195" spans="1:4" s="9" customFormat="1" x14ac:dyDescent="0.2">
      <c r="A3195" s="2" t="s">
        <v>5732</v>
      </c>
      <c r="B3195" s="1" t="s">
        <v>5733</v>
      </c>
      <c r="C3195" s="1" t="s">
        <v>153</v>
      </c>
      <c r="D3195" s="10" t="s">
        <v>5270</v>
      </c>
    </row>
    <row r="3196" spans="1:4" s="9" customFormat="1" x14ac:dyDescent="0.2">
      <c r="A3196" s="2" t="s">
        <v>5734</v>
      </c>
      <c r="B3196" s="1" t="s">
        <v>5735</v>
      </c>
      <c r="C3196" s="1" t="s">
        <v>153</v>
      </c>
      <c r="D3196" s="10" t="s">
        <v>5270</v>
      </c>
    </row>
    <row r="3197" spans="1:4" s="9" customFormat="1" x14ac:dyDescent="0.2">
      <c r="A3197" s="2" t="s">
        <v>5736</v>
      </c>
      <c r="B3197" s="1" t="s">
        <v>5737</v>
      </c>
      <c r="C3197" s="1" t="s">
        <v>86</v>
      </c>
      <c r="D3197" s="10" t="s">
        <v>5270</v>
      </c>
    </row>
    <row r="3198" spans="1:4" s="9" customFormat="1" x14ac:dyDescent="0.2">
      <c r="A3198" s="2" t="s">
        <v>5738</v>
      </c>
      <c r="B3198" s="1" t="s">
        <v>5739</v>
      </c>
      <c r="C3198" s="1" t="s">
        <v>33</v>
      </c>
      <c r="D3198" s="3">
        <v>1000</v>
      </c>
    </row>
    <row r="3199" spans="1:4" s="9" customFormat="1" x14ac:dyDescent="0.2">
      <c r="A3199" s="2" t="s">
        <v>5740</v>
      </c>
      <c r="B3199" s="1" t="s">
        <v>5741</v>
      </c>
      <c r="C3199" s="1" t="s">
        <v>153</v>
      </c>
      <c r="D3199" s="10" t="s">
        <v>5270</v>
      </c>
    </row>
    <row r="3200" spans="1:4" s="9" customFormat="1" x14ac:dyDescent="0.2">
      <c r="A3200" s="2" t="s">
        <v>5742</v>
      </c>
      <c r="B3200" s="1" t="s">
        <v>5743</v>
      </c>
      <c r="C3200" s="1" t="s">
        <v>153</v>
      </c>
      <c r="D3200" s="10" t="s">
        <v>5270</v>
      </c>
    </row>
    <row r="3201" spans="1:4" s="9" customFormat="1" x14ac:dyDescent="0.2">
      <c r="A3201" s="2" t="s">
        <v>5744</v>
      </c>
      <c r="B3201" s="1" t="s">
        <v>5745</v>
      </c>
      <c r="C3201" s="1" t="s">
        <v>153</v>
      </c>
      <c r="D3201" s="10" t="s">
        <v>5270</v>
      </c>
    </row>
    <row r="3202" spans="1:4" s="9" customFormat="1" x14ac:dyDescent="0.2">
      <c r="A3202" s="2" t="s">
        <v>5746</v>
      </c>
      <c r="B3202" s="1" t="s">
        <v>5747</v>
      </c>
      <c r="C3202" s="1" t="s">
        <v>153</v>
      </c>
      <c r="D3202" s="3">
        <v>25</v>
      </c>
    </row>
    <row r="3203" spans="1:4" s="9" customFormat="1" x14ac:dyDescent="0.2">
      <c r="A3203" s="2" t="s">
        <v>5748</v>
      </c>
      <c r="B3203" s="1" t="s">
        <v>5749</v>
      </c>
      <c r="C3203" s="1" t="s">
        <v>153</v>
      </c>
      <c r="D3203" s="10" t="s">
        <v>5270</v>
      </c>
    </row>
    <row r="3204" spans="1:4" s="9" customFormat="1" x14ac:dyDescent="0.2">
      <c r="A3204" s="2" t="s">
        <v>5750</v>
      </c>
      <c r="B3204" s="1" t="s">
        <v>5751</v>
      </c>
      <c r="C3204" s="1" t="s">
        <v>287</v>
      </c>
      <c r="D3204" s="10" t="s">
        <v>5270</v>
      </c>
    </row>
    <row r="3205" spans="1:4" s="9" customFormat="1" x14ac:dyDescent="0.2">
      <c r="A3205" s="2" t="s">
        <v>5752</v>
      </c>
      <c r="B3205" s="1" t="s">
        <v>5753</v>
      </c>
      <c r="C3205" s="1" t="s">
        <v>153</v>
      </c>
      <c r="D3205" s="10" t="s">
        <v>5270</v>
      </c>
    </row>
    <row r="3206" spans="1:4" s="9" customFormat="1" x14ac:dyDescent="0.2">
      <c r="A3206" s="2" t="s">
        <v>5754</v>
      </c>
      <c r="B3206" s="1" t="s">
        <v>5755</v>
      </c>
      <c r="C3206" s="1" t="s">
        <v>86</v>
      </c>
      <c r="D3206" s="10" t="s">
        <v>5270</v>
      </c>
    </row>
    <row r="3207" spans="1:4" s="9" customFormat="1" x14ac:dyDescent="0.2">
      <c r="A3207" s="2" t="s">
        <v>5756</v>
      </c>
      <c r="B3207" s="1" t="s">
        <v>5757</v>
      </c>
      <c r="C3207" s="1" t="s">
        <v>153</v>
      </c>
      <c r="D3207" s="10" t="s">
        <v>5270</v>
      </c>
    </row>
    <row r="3208" spans="1:4" s="9" customFormat="1" x14ac:dyDescent="0.2">
      <c r="A3208" s="2" t="s">
        <v>5758</v>
      </c>
      <c r="B3208" s="1" t="s">
        <v>5759</v>
      </c>
      <c r="C3208" s="1" t="s">
        <v>287</v>
      </c>
      <c r="D3208" s="10" t="s">
        <v>5270</v>
      </c>
    </row>
    <row r="3209" spans="1:4" s="9" customFormat="1" x14ac:dyDescent="0.2">
      <c r="A3209" s="2" t="s">
        <v>5760</v>
      </c>
      <c r="B3209" s="1" t="s">
        <v>5761</v>
      </c>
      <c r="C3209" s="1" t="s">
        <v>153</v>
      </c>
      <c r="D3209" s="10" t="s">
        <v>5270</v>
      </c>
    </row>
    <row r="3210" spans="1:4" s="9" customFormat="1" x14ac:dyDescent="0.2">
      <c r="A3210" s="2" t="s">
        <v>5762</v>
      </c>
      <c r="B3210" s="1" t="s">
        <v>5763</v>
      </c>
      <c r="C3210" s="1" t="s">
        <v>33</v>
      </c>
      <c r="D3210" s="10" t="s">
        <v>5270</v>
      </c>
    </row>
    <row r="3211" spans="1:4" s="9" customFormat="1" x14ac:dyDescent="0.2">
      <c r="A3211" s="2" t="s">
        <v>5764</v>
      </c>
      <c r="B3211" s="1" t="s">
        <v>5765</v>
      </c>
      <c r="C3211" s="1" t="s">
        <v>33</v>
      </c>
      <c r="D3211" s="10" t="s">
        <v>5270</v>
      </c>
    </row>
    <row r="3212" spans="1:4" s="9" customFormat="1" x14ac:dyDescent="0.2">
      <c r="A3212" s="2" t="s">
        <v>5766</v>
      </c>
      <c r="B3212" s="1" t="s">
        <v>5767</v>
      </c>
      <c r="C3212" s="1" t="s">
        <v>86</v>
      </c>
      <c r="D3212" s="10" t="s">
        <v>5270</v>
      </c>
    </row>
    <row r="3213" spans="1:4" s="9" customFormat="1" x14ac:dyDescent="0.2">
      <c r="A3213" s="2" t="s">
        <v>5768</v>
      </c>
      <c r="B3213" s="1" t="s">
        <v>5769</v>
      </c>
      <c r="C3213" s="1" t="s">
        <v>153</v>
      </c>
      <c r="D3213" s="10" t="s">
        <v>5270</v>
      </c>
    </row>
    <row r="3214" spans="1:4" s="9" customFormat="1" x14ac:dyDescent="0.2">
      <c r="A3214" s="2" t="s">
        <v>5770</v>
      </c>
      <c r="B3214" s="1" t="s">
        <v>5771</v>
      </c>
      <c r="C3214" s="1" t="s">
        <v>86</v>
      </c>
      <c r="D3214" s="3">
        <v>2500</v>
      </c>
    </row>
    <row r="3215" spans="1:4" s="9" customFormat="1" x14ac:dyDescent="0.2">
      <c r="A3215" s="2" t="s">
        <v>5772</v>
      </c>
      <c r="B3215" s="1" t="s">
        <v>5773</v>
      </c>
      <c r="C3215" s="1" t="s">
        <v>86</v>
      </c>
      <c r="D3215" s="10" t="s">
        <v>5270</v>
      </c>
    </row>
    <row r="3216" spans="1:4" s="9" customFormat="1" x14ac:dyDescent="0.2">
      <c r="A3216" s="2" t="s">
        <v>5774</v>
      </c>
      <c r="B3216" s="1" t="s">
        <v>5775</v>
      </c>
      <c r="C3216" s="1" t="s">
        <v>86</v>
      </c>
      <c r="D3216" s="3">
        <v>1000</v>
      </c>
    </row>
    <row r="3217" spans="1:4" s="9" customFormat="1" x14ac:dyDescent="0.2">
      <c r="A3217" s="2" t="s">
        <v>5776</v>
      </c>
      <c r="B3217" s="1" t="s">
        <v>5777</v>
      </c>
      <c r="C3217" s="1" t="s">
        <v>153</v>
      </c>
      <c r="D3217" s="10" t="s">
        <v>5270</v>
      </c>
    </row>
    <row r="3218" spans="1:4" s="9" customFormat="1" x14ac:dyDescent="0.2">
      <c r="A3218" s="2" t="s">
        <v>5778</v>
      </c>
      <c r="B3218" s="1" t="s">
        <v>5779</v>
      </c>
      <c r="C3218" s="1" t="s">
        <v>153</v>
      </c>
      <c r="D3218" s="10" t="s">
        <v>5270</v>
      </c>
    </row>
    <row r="3219" spans="1:4" s="9" customFormat="1" x14ac:dyDescent="0.2">
      <c r="A3219" s="2" t="s">
        <v>5780</v>
      </c>
      <c r="B3219" s="1" t="s">
        <v>5781</v>
      </c>
      <c r="C3219" s="1" t="s">
        <v>33</v>
      </c>
      <c r="D3219" s="10" t="s">
        <v>5270</v>
      </c>
    </row>
    <row r="3220" spans="1:4" s="9" customFormat="1" x14ac:dyDescent="0.2">
      <c r="A3220" s="2" t="s">
        <v>5782</v>
      </c>
      <c r="B3220" s="1" t="s">
        <v>5783</v>
      </c>
      <c r="C3220" s="1" t="s">
        <v>153</v>
      </c>
      <c r="D3220" s="3">
        <v>2000</v>
      </c>
    </row>
    <row r="3221" spans="1:4" s="9" customFormat="1" x14ac:dyDescent="0.2">
      <c r="A3221" s="2" t="s">
        <v>5784</v>
      </c>
      <c r="B3221" s="1" t="s">
        <v>5785</v>
      </c>
      <c r="C3221" s="1" t="s">
        <v>153</v>
      </c>
      <c r="D3221" s="10" t="s">
        <v>5270</v>
      </c>
    </row>
    <row r="3222" spans="1:4" s="9" customFormat="1" x14ac:dyDescent="0.2">
      <c r="A3222" s="2" t="s">
        <v>5786</v>
      </c>
      <c r="B3222" s="1" t="s">
        <v>5787</v>
      </c>
      <c r="C3222" s="1" t="s">
        <v>86</v>
      </c>
      <c r="D3222" s="10" t="s">
        <v>5270</v>
      </c>
    </row>
    <row r="3223" spans="1:4" s="9" customFormat="1" x14ac:dyDescent="0.2">
      <c r="A3223" s="2" t="s">
        <v>5788</v>
      </c>
      <c r="B3223" s="1" t="s">
        <v>5789</v>
      </c>
      <c r="C3223" s="1" t="s">
        <v>16</v>
      </c>
      <c r="D3223" s="10" t="s">
        <v>5270</v>
      </c>
    </row>
    <row r="3224" spans="1:4" s="9" customFormat="1" x14ac:dyDescent="0.2">
      <c r="A3224" s="2" t="s">
        <v>5790</v>
      </c>
      <c r="B3224" s="1" t="s">
        <v>5791</v>
      </c>
      <c r="C3224" s="1" t="s">
        <v>66</v>
      </c>
      <c r="D3224" s="10" t="s">
        <v>5270</v>
      </c>
    </row>
    <row r="3225" spans="1:4" s="9" customFormat="1" x14ac:dyDescent="0.2">
      <c r="A3225" s="2" t="s">
        <v>5792</v>
      </c>
      <c r="B3225" s="1" t="s">
        <v>5793</v>
      </c>
      <c r="C3225" s="1" t="s">
        <v>436</v>
      </c>
      <c r="D3225" s="3">
        <v>55</v>
      </c>
    </row>
    <row r="3226" spans="1:4" s="9" customFormat="1" x14ac:dyDescent="0.2">
      <c r="A3226" s="2" t="s">
        <v>5794</v>
      </c>
      <c r="B3226" s="1" t="s">
        <v>5793</v>
      </c>
      <c r="C3226" s="1" t="s">
        <v>16</v>
      </c>
      <c r="D3226" s="3">
        <v>55</v>
      </c>
    </row>
    <row r="3227" spans="1:4" s="9" customFormat="1" x14ac:dyDescent="0.2">
      <c r="A3227" s="2" t="s">
        <v>5795</v>
      </c>
      <c r="B3227" s="1" t="s">
        <v>5793</v>
      </c>
      <c r="C3227" s="1" t="s">
        <v>33</v>
      </c>
      <c r="D3227" s="10" t="s">
        <v>5270</v>
      </c>
    </row>
    <row r="3228" spans="1:4" s="9" customFormat="1" x14ac:dyDescent="0.2">
      <c r="A3228" s="2" t="s">
        <v>5796</v>
      </c>
      <c r="B3228" s="1" t="s">
        <v>5797</v>
      </c>
      <c r="C3228" s="1" t="s">
        <v>153</v>
      </c>
      <c r="D3228" s="3">
        <v>50</v>
      </c>
    </row>
    <row r="3229" spans="1:4" s="9" customFormat="1" x14ac:dyDescent="0.2">
      <c r="A3229" s="2" t="s">
        <v>5798</v>
      </c>
      <c r="B3229" s="1" t="s">
        <v>5799</v>
      </c>
      <c r="C3229" s="1" t="s">
        <v>66</v>
      </c>
      <c r="D3229" s="10" t="s">
        <v>5270</v>
      </c>
    </row>
    <row r="3230" spans="1:4" s="9" customFormat="1" x14ac:dyDescent="0.2">
      <c r="A3230" s="2" t="s">
        <v>5800</v>
      </c>
      <c r="B3230" s="1" t="s">
        <v>5801</v>
      </c>
      <c r="C3230" s="1" t="s">
        <v>86</v>
      </c>
      <c r="D3230" s="10" t="s">
        <v>5270</v>
      </c>
    </row>
    <row r="3231" spans="1:4" s="9" customFormat="1" x14ac:dyDescent="0.2">
      <c r="A3231" s="2" t="s">
        <v>5802</v>
      </c>
      <c r="B3231" s="1" t="s">
        <v>5803</v>
      </c>
      <c r="C3231" s="1" t="s">
        <v>153</v>
      </c>
      <c r="D3231" s="10" t="s">
        <v>5270</v>
      </c>
    </row>
    <row r="3232" spans="1:4" s="9" customFormat="1" x14ac:dyDescent="0.2">
      <c r="A3232" s="2" t="s">
        <v>5804</v>
      </c>
      <c r="B3232" s="1" t="s">
        <v>5805</v>
      </c>
      <c r="C3232" s="1" t="s">
        <v>86</v>
      </c>
      <c r="D3232" s="10" t="s">
        <v>5270</v>
      </c>
    </row>
    <row r="3233" spans="1:4" s="9" customFormat="1" x14ac:dyDescent="0.2">
      <c r="A3233" s="2" t="s">
        <v>5806</v>
      </c>
      <c r="B3233" s="1" t="s">
        <v>5807</v>
      </c>
      <c r="C3233" s="1" t="s">
        <v>86</v>
      </c>
      <c r="D3233" s="10" t="s">
        <v>5270</v>
      </c>
    </row>
    <row r="3234" spans="1:4" s="9" customFormat="1" x14ac:dyDescent="0.2">
      <c r="A3234" s="2" t="s">
        <v>5808</v>
      </c>
      <c r="B3234" s="1" t="s">
        <v>5807</v>
      </c>
      <c r="C3234" s="1" t="s">
        <v>33</v>
      </c>
      <c r="D3234" s="10" t="s">
        <v>5270</v>
      </c>
    </row>
    <row r="3235" spans="1:4" s="9" customFormat="1" x14ac:dyDescent="0.2">
      <c r="A3235" s="2" t="s">
        <v>5809</v>
      </c>
      <c r="B3235" s="1" t="s">
        <v>5810</v>
      </c>
      <c r="C3235" s="1" t="s">
        <v>86</v>
      </c>
      <c r="D3235" s="10" t="s">
        <v>5270</v>
      </c>
    </row>
    <row r="3236" spans="1:4" s="9" customFormat="1" x14ac:dyDescent="0.2">
      <c r="A3236" s="2" t="s">
        <v>5811</v>
      </c>
      <c r="B3236" s="1" t="s">
        <v>5812</v>
      </c>
      <c r="C3236" s="1" t="s">
        <v>86</v>
      </c>
      <c r="D3236" s="10" t="s">
        <v>5270</v>
      </c>
    </row>
    <row r="3237" spans="1:4" s="9" customFormat="1" x14ac:dyDescent="0.2">
      <c r="A3237" s="2" t="s">
        <v>5813</v>
      </c>
      <c r="B3237" s="1" t="s">
        <v>5814</v>
      </c>
      <c r="C3237" s="1" t="s">
        <v>54</v>
      </c>
      <c r="D3237" s="3">
        <v>50</v>
      </c>
    </row>
    <row r="3238" spans="1:4" s="9" customFormat="1" x14ac:dyDescent="0.2">
      <c r="A3238" s="2" t="s">
        <v>5815</v>
      </c>
      <c r="B3238" s="1" t="s">
        <v>5816</v>
      </c>
      <c r="C3238" s="1" t="s">
        <v>86</v>
      </c>
      <c r="D3238" s="10" t="s">
        <v>5270</v>
      </c>
    </row>
    <row r="3239" spans="1:4" s="9" customFormat="1" x14ac:dyDescent="0.2">
      <c r="A3239" s="2" t="s">
        <v>5817</v>
      </c>
      <c r="B3239" s="1" t="s">
        <v>5818</v>
      </c>
      <c r="C3239" s="1" t="s">
        <v>1012</v>
      </c>
      <c r="D3239" s="10" t="s">
        <v>5270</v>
      </c>
    </row>
    <row r="3240" spans="1:4" s="9" customFormat="1" x14ac:dyDescent="0.2">
      <c r="A3240" s="2" t="s">
        <v>5819</v>
      </c>
      <c r="B3240" s="1" t="s">
        <v>5820</v>
      </c>
      <c r="C3240" s="1" t="s">
        <v>33</v>
      </c>
      <c r="D3240" s="10" t="s">
        <v>5270</v>
      </c>
    </row>
    <row r="3241" spans="1:4" s="9" customFormat="1" x14ac:dyDescent="0.2">
      <c r="A3241" s="2" t="s">
        <v>5821</v>
      </c>
      <c r="B3241" s="1" t="s">
        <v>5822</v>
      </c>
      <c r="C3241" s="1" t="s">
        <v>86</v>
      </c>
      <c r="D3241" s="10" t="s">
        <v>5270</v>
      </c>
    </row>
    <row r="3242" spans="1:4" s="9" customFormat="1" x14ac:dyDescent="0.2">
      <c r="A3242" s="2" t="s">
        <v>5823</v>
      </c>
      <c r="B3242" s="1" t="s">
        <v>5822</v>
      </c>
      <c r="C3242" s="1" t="s">
        <v>33</v>
      </c>
      <c r="D3242" s="10" t="s">
        <v>5270</v>
      </c>
    </row>
    <row r="3243" spans="1:4" s="9" customFormat="1" x14ac:dyDescent="0.2">
      <c r="A3243" s="2" t="s">
        <v>5824</v>
      </c>
      <c r="B3243" s="1" t="s">
        <v>5825</v>
      </c>
      <c r="C3243" s="1" t="s">
        <v>86</v>
      </c>
      <c r="D3243" s="10" t="s">
        <v>5270</v>
      </c>
    </row>
    <row r="3244" spans="1:4" s="9" customFormat="1" x14ac:dyDescent="0.2">
      <c r="A3244" s="2" t="s">
        <v>5826</v>
      </c>
      <c r="B3244" s="1" t="s">
        <v>5827</v>
      </c>
      <c r="C3244" s="1" t="s">
        <v>33</v>
      </c>
      <c r="D3244" s="3">
        <v>55</v>
      </c>
    </row>
    <row r="3245" spans="1:4" s="9" customFormat="1" x14ac:dyDescent="0.2">
      <c r="A3245" s="2" t="s">
        <v>5828</v>
      </c>
      <c r="B3245" s="1" t="s">
        <v>5829</v>
      </c>
      <c r="C3245" s="1" t="s">
        <v>86</v>
      </c>
      <c r="D3245" s="10" t="s">
        <v>5270</v>
      </c>
    </row>
    <row r="3246" spans="1:4" s="9" customFormat="1" x14ac:dyDescent="0.2">
      <c r="A3246" s="2" t="s">
        <v>5830</v>
      </c>
      <c r="B3246" s="1" t="s">
        <v>5831</v>
      </c>
      <c r="C3246" s="1" t="s">
        <v>627</v>
      </c>
      <c r="D3246" s="10" t="s">
        <v>5270</v>
      </c>
    </row>
    <row r="3247" spans="1:4" s="9" customFormat="1" x14ac:dyDescent="0.2">
      <c r="A3247" s="2" t="s">
        <v>5832</v>
      </c>
      <c r="B3247" s="1" t="s">
        <v>5833</v>
      </c>
      <c r="C3247" s="1" t="s">
        <v>39</v>
      </c>
      <c r="D3247" s="3">
        <v>1000</v>
      </c>
    </row>
    <row r="3248" spans="1:4" s="9" customFormat="1" x14ac:dyDescent="0.2">
      <c r="A3248" s="2" t="s">
        <v>5834</v>
      </c>
      <c r="B3248" s="1" t="s">
        <v>5833</v>
      </c>
      <c r="C3248" s="1" t="s">
        <v>1012</v>
      </c>
      <c r="D3248" s="10" t="s">
        <v>5270</v>
      </c>
    </row>
    <row r="3249" spans="1:4" s="9" customFormat="1" x14ac:dyDescent="0.2">
      <c r="A3249" s="2" t="s">
        <v>5835</v>
      </c>
      <c r="B3249" s="1" t="s">
        <v>5836</v>
      </c>
      <c r="C3249" s="1" t="s">
        <v>86</v>
      </c>
      <c r="D3249" s="10" t="s">
        <v>5270</v>
      </c>
    </row>
    <row r="3250" spans="1:4" s="9" customFormat="1" x14ac:dyDescent="0.2">
      <c r="A3250" s="2" t="s">
        <v>5837</v>
      </c>
      <c r="B3250" s="1" t="s">
        <v>5838</v>
      </c>
      <c r="C3250" s="1" t="s">
        <v>30</v>
      </c>
      <c r="D3250" s="10" t="s">
        <v>5270</v>
      </c>
    </row>
    <row r="3251" spans="1:4" s="9" customFormat="1" x14ac:dyDescent="0.2">
      <c r="A3251" s="2" t="s">
        <v>5839</v>
      </c>
      <c r="B3251" s="1" t="s">
        <v>5838</v>
      </c>
      <c r="C3251" s="1" t="s">
        <v>66</v>
      </c>
      <c r="D3251" s="10" t="s">
        <v>5270</v>
      </c>
    </row>
    <row r="3252" spans="1:4" s="9" customFormat="1" x14ac:dyDescent="0.2">
      <c r="A3252" s="2" t="s">
        <v>5840</v>
      </c>
      <c r="B3252" s="1" t="s">
        <v>5841</v>
      </c>
      <c r="C3252" s="1" t="s">
        <v>86</v>
      </c>
      <c r="D3252" s="10" t="s">
        <v>5270</v>
      </c>
    </row>
    <row r="3253" spans="1:4" s="9" customFormat="1" x14ac:dyDescent="0.2">
      <c r="A3253" s="2" t="s">
        <v>5842</v>
      </c>
      <c r="B3253" s="1" t="s">
        <v>5843</v>
      </c>
      <c r="C3253" s="1" t="s">
        <v>66</v>
      </c>
      <c r="D3253" s="10" t="s">
        <v>5270</v>
      </c>
    </row>
    <row r="3254" spans="1:4" s="9" customFormat="1" x14ac:dyDescent="0.2">
      <c r="A3254" s="2" t="s">
        <v>5844</v>
      </c>
      <c r="B3254" s="1" t="s">
        <v>5845</v>
      </c>
      <c r="C3254" s="1" t="s">
        <v>86</v>
      </c>
      <c r="D3254" s="10" t="s">
        <v>5270</v>
      </c>
    </row>
    <row r="3255" spans="1:4" s="9" customFormat="1" x14ac:dyDescent="0.2">
      <c r="A3255" s="2" t="s">
        <v>5846</v>
      </c>
      <c r="B3255" s="1" t="s">
        <v>5847</v>
      </c>
      <c r="C3255" s="1" t="s">
        <v>86</v>
      </c>
      <c r="D3255" s="10" t="s">
        <v>5270</v>
      </c>
    </row>
    <row r="3256" spans="1:4" s="9" customFormat="1" x14ac:dyDescent="0.2">
      <c r="A3256" s="2" t="s">
        <v>5848</v>
      </c>
      <c r="B3256" s="1" t="s">
        <v>5849</v>
      </c>
      <c r="C3256" s="1" t="s">
        <v>153</v>
      </c>
      <c r="D3256" s="10" t="s">
        <v>5270</v>
      </c>
    </row>
    <row r="3257" spans="1:4" s="9" customFormat="1" x14ac:dyDescent="0.2">
      <c r="A3257" s="2" t="s">
        <v>5850</v>
      </c>
      <c r="B3257" s="1" t="s">
        <v>5851</v>
      </c>
      <c r="C3257" s="1" t="s">
        <v>16</v>
      </c>
      <c r="D3257" s="10" t="s">
        <v>5270</v>
      </c>
    </row>
    <row r="3258" spans="1:4" s="9" customFormat="1" x14ac:dyDescent="0.2">
      <c r="A3258" s="2" t="s">
        <v>5852</v>
      </c>
      <c r="B3258" s="1" t="s">
        <v>5851</v>
      </c>
      <c r="C3258" s="1" t="s">
        <v>1012</v>
      </c>
      <c r="D3258" s="10" t="s">
        <v>5270</v>
      </c>
    </row>
    <row r="3259" spans="1:4" s="9" customFormat="1" x14ac:dyDescent="0.2">
      <c r="A3259" s="2" t="s">
        <v>5853</v>
      </c>
      <c r="B3259" s="1" t="s">
        <v>5854</v>
      </c>
      <c r="C3259" s="1" t="s">
        <v>86</v>
      </c>
      <c r="D3259" s="10" t="s">
        <v>5270</v>
      </c>
    </row>
    <row r="3260" spans="1:4" s="9" customFormat="1" x14ac:dyDescent="0.2">
      <c r="A3260" s="2" t="s">
        <v>5855</v>
      </c>
      <c r="B3260" s="1" t="s">
        <v>5856</v>
      </c>
      <c r="C3260" s="1" t="s">
        <v>153</v>
      </c>
      <c r="D3260" s="10" t="s">
        <v>5270</v>
      </c>
    </row>
    <row r="3261" spans="1:4" s="9" customFormat="1" x14ac:dyDescent="0.2">
      <c r="A3261" s="2" t="s">
        <v>5857</v>
      </c>
      <c r="B3261" s="1" t="s">
        <v>5858</v>
      </c>
      <c r="C3261" s="1" t="s">
        <v>86</v>
      </c>
      <c r="D3261" s="10" t="s">
        <v>5270</v>
      </c>
    </row>
    <row r="3262" spans="1:4" s="9" customFormat="1" x14ac:dyDescent="0.2">
      <c r="A3262" s="2" t="s">
        <v>5859</v>
      </c>
      <c r="B3262" s="1" t="s">
        <v>5858</v>
      </c>
      <c r="C3262" s="1" t="s">
        <v>33</v>
      </c>
      <c r="D3262" s="10" t="s">
        <v>5270</v>
      </c>
    </row>
    <row r="3263" spans="1:4" s="9" customFormat="1" x14ac:dyDescent="0.2">
      <c r="A3263" s="2" t="s">
        <v>5860</v>
      </c>
      <c r="B3263" s="1" t="s">
        <v>5861</v>
      </c>
      <c r="C3263" s="1" t="s">
        <v>86</v>
      </c>
      <c r="D3263" s="10" t="s">
        <v>5270</v>
      </c>
    </row>
    <row r="3264" spans="1:4" s="9" customFormat="1" x14ac:dyDescent="0.2">
      <c r="A3264" s="2" t="s">
        <v>5862</v>
      </c>
      <c r="B3264" s="1" t="s">
        <v>5863</v>
      </c>
      <c r="C3264" s="1" t="s">
        <v>66</v>
      </c>
      <c r="D3264" s="10" t="s">
        <v>5270</v>
      </c>
    </row>
    <row r="3265" spans="1:4" s="9" customFormat="1" x14ac:dyDescent="0.2">
      <c r="A3265" s="2" t="s">
        <v>5864</v>
      </c>
      <c r="B3265" s="1" t="s">
        <v>5865</v>
      </c>
      <c r="C3265" s="1" t="s">
        <v>86</v>
      </c>
      <c r="D3265" s="10" t="s">
        <v>5270</v>
      </c>
    </row>
    <row r="3266" spans="1:4" s="9" customFormat="1" x14ac:dyDescent="0.2">
      <c r="A3266" s="2" t="s">
        <v>5866</v>
      </c>
      <c r="B3266" s="1" t="s">
        <v>5867</v>
      </c>
      <c r="C3266" s="1" t="s">
        <v>86</v>
      </c>
      <c r="D3266" s="10" t="s">
        <v>5270</v>
      </c>
    </row>
    <row r="3267" spans="1:4" s="9" customFormat="1" x14ac:dyDescent="0.2">
      <c r="A3267" s="2" t="s">
        <v>5868</v>
      </c>
      <c r="B3267" s="1" t="s">
        <v>5869</v>
      </c>
      <c r="C3267" s="1" t="s">
        <v>1012</v>
      </c>
      <c r="D3267" s="10" t="s">
        <v>5270</v>
      </c>
    </row>
    <row r="3268" spans="1:4" s="9" customFormat="1" x14ac:dyDescent="0.2">
      <c r="A3268" s="2" t="s">
        <v>5870</v>
      </c>
      <c r="B3268" s="1" t="s">
        <v>5871</v>
      </c>
      <c r="C3268" s="1" t="s">
        <v>66</v>
      </c>
      <c r="D3268" s="10" t="s">
        <v>5270</v>
      </c>
    </row>
    <row r="3269" spans="1:4" s="9" customFormat="1" x14ac:dyDescent="0.2">
      <c r="A3269" s="2" t="s">
        <v>5872</v>
      </c>
      <c r="B3269" s="1" t="s">
        <v>5873</v>
      </c>
      <c r="C3269" s="1" t="s">
        <v>86</v>
      </c>
      <c r="D3269" s="3">
        <v>2500</v>
      </c>
    </row>
    <row r="3270" spans="1:4" s="9" customFormat="1" x14ac:dyDescent="0.2">
      <c r="A3270" s="2" t="s">
        <v>5874</v>
      </c>
      <c r="B3270" s="1" t="s">
        <v>5875</v>
      </c>
      <c r="C3270" s="1" t="s">
        <v>1012</v>
      </c>
      <c r="D3270" s="10" t="s">
        <v>5270</v>
      </c>
    </row>
    <row r="3271" spans="1:4" s="9" customFormat="1" x14ac:dyDescent="0.2">
      <c r="A3271" s="2" t="s">
        <v>5876</v>
      </c>
      <c r="B3271" s="1" t="s">
        <v>5877</v>
      </c>
      <c r="C3271" s="1" t="s">
        <v>33</v>
      </c>
      <c r="D3271" s="10" t="s">
        <v>5270</v>
      </c>
    </row>
    <row r="3272" spans="1:4" s="9" customFormat="1" x14ac:dyDescent="0.2">
      <c r="A3272" s="2" t="s">
        <v>5878</v>
      </c>
      <c r="B3272" s="1" t="s">
        <v>5879</v>
      </c>
      <c r="C3272" s="1" t="s">
        <v>153</v>
      </c>
      <c r="D3272" s="10" t="s">
        <v>5270</v>
      </c>
    </row>
    <row r="3273" spans="1:4" s="9" customFormat="1" x14ac:dyDescent="0.2">
      <c r="A3273" s="2" t="s">
        <v>5880</v>
      </c>
      <c r="B3273" s="1" t="s">
        <v>5881</v>
      </c>
      <c r="C3273" s="1" t="s">
        <v>1012</v>
      </c>
      <c r="D3273" s="10" t="s">
        <v>5270</v>
      </c>
    </row>
    <row r="3274" spans="1:4" s="9" customFormat="1" x14ac:dyDescent="0.2">
      <c r="A3274" s="2" t="s">
        <v>5884</v>
      </c>
      <c r="B3274" s="1" t="s">
        <v>5883</v>
      </c>
      <c r="C3274" s="1" t="s">
        <v>16</v>
      </c>
      <c r="D3274" s="10" t="s">
        <v>5270</v>
      </c>
    </row>
    <row r="3275" spans="1:4" s="9" customFormat="1" x14ac:dyDescent="0.2">
      <c r="A3275" s="2" t="s">
        <v>5882</v>
      </c>
      <c r="B3275" s="1" t="s">
        <v>5883</v>
      </c>
      <c r="C3275" s="1" t="s">
        <v>86</v>
      </c>
      <c r="D3275" s="10" t="s">
        <v>5270</v>
      </c>
    </row>
    <row r="3276" spans="1:4" s="9" customFormat="1" x14ac:dyDescent="0.2">
      <c r="A3276" s="2" t="s">
        <v>5885</v>
      </c>
      <c r="B3276" s="1" t="s">
        <v>5883</v>
      </c>
      <c r="C3276" s="1" t="s">
        <v>153</v>
      </c>
      <c r="D3276" s="10" t="s">
        <v>5270</v>
      </c>
    </row>
    <row r="3277" spans="1:4" s="9" customFormat="1" x14ac:dyDescent="0.2">
      <c r="A3277" s="2" t="s">
        <v>5886</v>
      </c>
      <c r="B3277" s="1" t="s">
        <v>5887</v>
      </c>
      <c r="C3277" s="1" t="s">
        <v>153</v>
      </c>
      <c r="D3277" s="10" t="s">
        <v>5270</v>
      </c>
    </row>
    <row r="3278" spans="1:4" s="9" customFormat="1" x14ac:dyDescent="0.2">
      <c r="A3278" s="2" t="s">
        <v>5888</v>
      </c>
      <c r="B3278" s="1" t="s">
        <v>5889</v>
      </c>
      <c r="C3278" s="1" t="s">
        <v>1012</v>
      </c>
      <c r="D3278" s="10" t="s">
        <v>5270</v>
      </c>
    </row>
    <row r="3279" spans="1:4" s="9" customFormat="1" x14ac:dyDescent="0.2">
      <c r="A3279" s="2" t="s">
        <v>5890</v>
      </c>
      <c r="B3279" s="1" t="s">
        <v>5891</v>
      </c>
      <c r="C3279" s="1" t="s">
        <v>153</v>
      </c>
      <c r="D3279" s="10" t="s">
        <v>5270</v>
      </c>
    </row>
    <row r="3280" spans="1:4" s="9" customFormat="1" x14ac:dyDescent="0.2">
      <c r="A3280" s="2" t="s">
        <v>5892</v>
      </c>
      <c r="B3280" s="1" t="s">
        <v>5893</v>
      </c>
      <c r="C3280" s="1" t="s">
        <v>86</v>
      </c>
      <c r="D3280" s="10" t="s">
        <v>5270</v>
      </c>
    </row>
    <row r="3281" spans="1:4" s="9" customFormat="1" x14ac:dyDescent="0.2">
      <c r="A3281" s="2" t="s">
        <v>5894</v>
      </c>
      <c r="B3281" s="1" t="s">
        <v>5895</v>
      </c>
      <c r="C3281" s="1" t="s">
        <v>86</v>
      </c>
      <c r="D3281" s="10" t="s">
        <v>5270</v>
      </c>
    </row>
    <row r="3282" spans="1:4" s="9" customFormat="1" x14ac:dyDescent="0.2">
      <c r="A3282" s="2" t="s">
        <v>5896</v>
      </c>
      <c r="B3282" s="1" t="s">
        <v>5897</v>
      </c>
      <c r="C3282" s="1" t="s">
        <v>436</v>
      </c>
      <c r="D3282" s="10" t="s">
        <v>5270</v>
      </c>
    </row>
    <row r="3283" spans="1:4" s="9" customFormat="1" x14ac:dyDescent="0.2">
      <c r="A3283" s="2" t="s">
        <v>5898</v>
      </c>
      <c r="B3283" s="1" t="s">
        <v>5899</v>
      </c>
      <c r="C3283" s="1" t="s">
        <v>1012</v>
      </c>
      <c r="D3283" s="10" t="s">
        <v>5270</v>
      </c>
    </row>
    <row r="3284" spans="1:4" s="9" customFormat="1" x14ac:dyDescent="0.2">
      <c r="A3284" s="2" t="s">
        <v>5900</v>
      </c>
      <c r="B3284" s="1" t="s">
        <v>5901</v>
      </c>
      <c r="C3284" s="1" t="s">
        <v>16</v>
      </c>
      <c r="D3284" s="10" t="s">
        <v>5270</v>
      </c>
    </row>
    <row r="3285" spans="1:4" s="9" customFormat="1" x14ac:dyDescent="0.2">
      <c r="A3285" s="2" t="s">
        <v>5902</v>
      </c>
      <c r="B3285" s="1" t="s">
        <v>5903</v>
      </c>
      <c r="C3285" s="1" t="s">
        <v>1012</v>
      </c>
      <c r="D3285" s="10" t="s">
        <v>5270</v>
      </c>
    </row>
    <row r="3286" spans="1:4" s="9" customFormat="1" x14ac:dyDescent="0.2">
      <c r="A3286" s="2" t="s">
        <v>5904</v>
      </c>
      <c r="B3286" s="1" t="s">
        <v>5905</v>
      </c>
      <c r="C3286" s="1" t="s">
        <v>86</v>
      </c>
      <c r="D3286" s="10" t="s">
        <v>5270</v>
      </c>
    </row>
    <row r="3287" spans="1:4" s="9" customFormat="1" x14ac:dyDescent="0.2">
      <c r="A3287" s="2" t="s">
        <v>5906</v>
      </c>
      <c r="B3287" s="1" t="s">
        <v>5907</v>
      </c>
      <c r="C3287" s="1" t="s">
        <v>1012</v>
      </c>
      <c r="D3287" s="10" t="s">
        <v>5270</v>
      </c>
    </row>
    <row r="3288" spans="1:4" s="9" customFormat="1" x14ac:dyDescent="0.2">
      <c r="A3288" s="2" t="s">
        <v>5908</v>
      </c>
      <c r="B3288" s="1" t="s">
        <v>5909</v>
      </c>
      <c r="C3288" s="1" t="s">
        <v>66</v>
      </c>
      <c r="D3288" s="10" t="s">
        <v>5270</v>
      </c>
    </row>
    <row r="3289" spans="1:4" s="9" customFormat="1" x14ac:dyDescent="0.2">
      <c r="A3289" s="2" t="s">
        <v>5910</v>
      </c>
      <c r="B3289" s="1" t="s">
        <v>5911</v>
      </c>
      <c r="C3289" s="1" t="s">
        <v>86</v>
      </c>
      <c r="D3289" s="10" t="s">
        <v>5270</v>
      </c>
    </row>
    <row r="3290" spans="1:4" s="9" customFormat="1" x14ac:dyDescent="0.2">
      <c r="A3290" s="2" t="s">
        <v>5912</v>
      </c>
      <c r="B3290" s="1" t="s">
        <v>5913</v>
      </c>
      <c r="C3290" s="1" t="s">
        <v>86</v>
      </c>
      <c r="D3290" s="10" t="s">
        <v>5270</v>
      </c>
    </row>
    <row r="3291" spans="1:4" s="9" customFormat="1" x14ac:dyDescent="0.2">
      <c r="A3291" s="2" t="s">
        <v>5914</v>
      </c>
      <c r="B3291" s="1" t="s">
        <v>5915</v>
      </c>
      <c r="C3291" s="1" t="s">
        <v>86</v>
      </c>
      <c r="D3291" s="3">
        <v>2500</v>
      </c>
    </row>
    <row r="3292" spans="1:4" s="9" customFormat="1" x14ac:dyDescent="0.2">
      <c r="A3292" s="2" t="s">
        <v>5916</v>
      </c>
      <c r="B3292" s="1" t="s">
        <v>5917</v>
      </c>
      <c r="C3292" s="1" t="s">
        <v>1012</v>
      </c>
      <c r="D3292" s="10" t="s">
        <v>5270</v>
      </c>
    </row>
    <row r="3293" spans="1:4" s="9" customFormat="1" x14ac:dyDescent="0.2">
      <c r="A3293" s="2" t="s">
        <v>5918</v>
      </c>
      <c r="B3293" s="1" t="s">
        <v>5919</v>
      </c>
      <c r="C3293" s="1" t="s">
        <v>1012</v>
      </c>
      <c r="D3293" s="10" t="s">
        <v>5270</v>
      </c>
    </row>
    <row r="3294" spans="1:4" s="9" customFormat="1" x14ac:dyDescent="0.2">
      <c r="A3294" s="2" t="s">
        <v>5920</v>
      </c>
      <c r="B3294" s="1" t="s">
        <v>5921</v>
      </c>
      <c r="C3294" s="1" t="s">
        <v>153</v>
      </c>
      <c r="D3294" s="10" t="s">
        <v>5270</v>
      </c>
    </row>
    <row r="3295" spans="1:4" s="9" customFormat="1" x14ac:dyDescent="0.2">
      <c r="A3295" s="2" t="s">
        <v>5922</v>
      </c>
      <c r="B3295" s="1" t="s">
        <v>5923</v>
      </c>
      <c r="C3295" s="1" t="s">
        <v>66</v>
      </c>
      <c r="D3295" s="10" t="s">
        <v>5270</v>
      </c>
    </row>
    <row r="3296" spans="1:4" s="9" customFormat="1" x14ac:dyDescent="0.2">
      <c r="A3296" s="2" t="s">
        <v>5924</v>
      </c>
      <c r="B3296" s="1" t="s">
        <v>5925</v>
      </c>
      <c r="C3296" s="1" t="s">
        <v>1012</v>
      </c>
      <c r="D3296" s="10" t="s">
        <v>5270</v>
      </c>
    </row>
    <row r="3297" spans="1:4" s="9" customFormat="1" x14ac:dyDescent="0.2">
      <c r="A3297" s="2" t="s">
        <v>5926</v>
      </c>
      <c r="B3297" s="1" t="s">
        <v>5927</v>
      </c>
      <c r="C3297" s="1" t="s">
        <v>66</v>
      </c>
      <c r="D3297" s="3">
        <v>1000</v>
      </c>
    </row>
    <row r="3298" spans="1:4" s="9" customFormat="1" x14ac:dyDescent="0.2">
      <c r="A3298" s="2" t="s">
        <v>5928</v>
      </c>
      <c r="B3298" s="1" t="s">
        <v>5929</v>
      </c>
      <c r="C3298" s="1" t="s">
        <v>436</v>
      </c>
      <c r="D3298" s="10" t="s">
        <v>5270</v>
      </c>
    </row>
    <row r="3299" spans="1:4" s="9" customFormat="1" x14ac:dyDescent="0.2">
      <c r="A3299" s="2" t="s">
        <v>5930</v>
      </c>
      <c r="B3299" s="1" t="s">
        <v>5931</v>
      </c>
      <c r="C3299" s="1" t="s">
        <v>627</v>
      </c>
      <c r="D3299" s="10" t="s">
        <v>5270</v>
      </c>
    </row>
    <row r="3300" spans="1:4" s="9" customFormat="1" x14ac:dyDescent="0.2">
      <c r="A3300" s="2" t="s">
        <v>5932</v>
      </c>
      <c r="B3300" s="1" t="s">
        <v>5933</v>
      </c>
      <c r="C3300" s="1" t="s">
        <v>66</v>
      </c>
      <c r="D3300" s="10" t="s">
        <v>5270</v>
      </c>
    </row>
    <row r="3301" spans="1:4" s="9" customFormat="1" x14ac:dyDescent="0.2">
      <c r="A3301" s="2" t="s">
        <v>5934</v>
      </c>
      <c r="B3301" s="1" t="s">
        <v>5935</v>
      </c>
      <c r="C3301" s="1" t="s">
        <v>86</v>
      </c>
      <c r="D3301" s="10" t="s">
        <v>5270</v>
      </c>
    </row>
    <row r="3302" spans="1:4" s="9" customFormat="1" x14ac:dyDescent="0.2">
      <c r="A3302" s="2" t="s">
        <v>5936</v>
      </c>
      <c r="B3302" s="1" t="s">
        <v>5937</v>
      </c>
      <c r="C3302" s="1" t="s">
        <v>86</v>
      </c>
      <c r="D3302" s="10" t="s">
        <v>5270</v>
      </c>
    </row>
    <row r="3303" spans="1:4" s="9" customFormat="1" x14ac:dyDescent="0.2">
      <c r="A3303" s="2" t="s">
        <v>5938</v>
      </c>
      <c r="B3303" s="1" t="s">
        <v>5937</v>
      </c>
      <c r="C3303" s="1" t="s">
        <v>33</v>
      </c>
      <c r="D3303" s="10" t="s">
        <v>5270</v>
      </c>
    </row>
    <row r="3304" spans="1:4" s="9" customFormat="1" x14ac:dyDescent="0.2">
      <c r="A3304" s="2" t="s">
        <v>5939</v>
      </c>
      <c r="B3304" s="1" t="s">
        <v>5940</v>
      </c>
      <c r="C3304" s="1" t="s">
        <v>16</v>
      </c>
      <c r="D3304" s="10" t="s">
        <v>5270</v>
      </c>
    </row>
    <row r="3305" spans="1:4" s="9" customFormat="1" x14ac:dyDescent="0.2">
      <c r="A3305" s="2" t="s">
        <v>5941</v>
      </c>
      <c r="B3305" s="1" t="s">
        <v>5942</v>
      </c>
      <c r="C3305" s="1" t="s">
        <v>153</v>
      </c>
      <c r="D3305" s="10" t="s">
        <v>5270</v>
      </c>
    </row>
    <row r="3306" spans="1:4" s="9" customFormat="1" x14ac:dyDescent="0.2">
      <c r="A3306" s="2" t="s">
        <v>5943</v>
      </c>
      <c r="B3306" s="1" t="s">
        <v>5944</v>
      </c>
      <c r="C3306" s="1" t="s">
        <v>54</v>
      </c>
      <c r="D3306" s="10" t="s">
        <v>5270</v>
      </c>
    </row>
    <row r="3307" spans="1:4" s="9" customFormat="1" x14ac:dyDescent="0.2">
      <c r="A3307" s="2" t="s">
        <v>5945</v>
      </c>
      <c r="B3307" s="1" t="s">
        <v>5946</v>
      </c>
      <c r="C3307" s="1" t="s">
        <v>86</v>
      </c>
      <c r="D3307" s="3">
        <v>1000</v>
      </c>
    </row>
    <row r="3308" spans="1:4" s="9" customFormat="1" x14ac:dyDescent="0.2">
      <c r="A3308" s="2" t="s">
        <v>5947</v>
      </c>
      <c r="B3308" s="1" t="s">
        <v>5948</v>
      </c>
      <c r="C3308" s="1" t="s">
        <v>86</v>
      </c>
      <c r="D3308" s="10" t="s">
        <v>5270</v>
      </c>
    </row>
    <row r="3309" spans="1:4" s="9" customFormat="1" x14ac:dyDescent="0.2">
      <c r="A3309" s="2" t="s">
        <v>5949</v>
      </c>
      <c r="B3309" s="1" t="s">
        <v>5950</v>
      </c>
      <c r="C3309" s="1" t="s">
        <v>16</v>
      </c>
      <c r="D3309" s="10" t="s">
        <v>5270</v>
      </c>
    </row>
    <row r="3310" spans="1:4" s="9" customFormat="1" x14ac:dyDescent="0.2">
      <c r="A3310" s="2" t="s">
        <v>5951</v>
      </c>
      <c r="B3310" s="1" t="s">
        <v>5952</v>
      </c>
      <c r="C3310" s="1" t="s">
        <v>153</v>
      </c>
      <c r="D3310" s="10" t="s">
        <v>5270</v>
      </c>
    </row>
    <row r="3311" spans="1:4" s="9" customFormat="1" x14ac:dyDescent="0.2">
      <c r="A3311" s="2" t="s">
        <v>5953</v>
      </c>
      <c r="B3311" s="1" t="s">
        <v>5954</v>
      </c>
      <c r="C3311" s="1" t="s">
        <v>86</v>
      </c>
      <c r="D3311" s="10" t="s">
        <v>5270</v>
      </c>
    </row>
    <row r="3312" spans="1:4" s="9" customFormat="1" x14ac:dyDescent="0.2">
      <c r="A3312" s="2" t="s">
        <v>5955</v>
      </c>
      <c r="B3312" s="1" t="s">
        <v>5956</v>
      </c>
      <c r="C3312" s="1" t="s">
        <v>86</v>
      </c>
      <c r="D3312" s="10" t="s">
        <v>5270</v>
      </c>
    </row>
    <row r="3313" spans="1:4" s="9" customFormat="1" x14ac:dyDescent="0.2">
      <c r="A3313" s="2" t="s">
        <v>5957</v>
      </c>
      <c r="B3313" s="1" t="s">
        <v>5958</v>
      </c>
      <c r="C3313" s="1" t="s">
        <v>86</v>
      </c>
      <c r="D3313" s="10" t="s">
        <v>5270</v>
      </c>
    </row>
    <row r="3314" spans="1:4" s="9" customFormat="1" x14ac:dyDescent="0.2">
      <c r="A3314" s="2" t="s">
        <v>5959</v>
      </c>
      <c r="B3314" s="1" t="s">
        <v>5960</v>
      </c>
      <c r="C3314" s="1" t="s">
        <v>16</v>
      </c>
      <c r="D3314" s="3">
        <v>38</v>
      </c>
    </row>
    <row r="3315" spans="1:4" s="9" customFormat="1" x14ac:dyDescent="0.2">
      <c r="A3315" s="2" t="s">
        <v>5961</v>
      </c>
      <c r="B3315" s="1" t="s">
        <v>5962</v>
      </c>
      <c r="C3315" s="1" t="s">
        <v>1012</v>
      </c>
      <c r="D3315" s="3">
        <v>1000</v>
      </c>
    </row>
    <row r="3316" spans="1:4" s="9" customFormat="1" x14ac:dyDescent="0.2">
      <c r="A3316" s="2" t="s">
        <v>5963</v>
      </c>
      <c r="B3316" s="1" t="s">
        <v>5964</v>
      </c>
      <c r="C3316" s="1" t="s">
        <v>1012</v>
      </c>
      <c r="D3316" s="3">
        <v>1000</v>
      </c>
    </row>
    <row r="3317" spans="1:4" s="9" customFormat="1" x14ac:dyDescent="0.2">
      <c r="A3317" s="2" t="s">
        <v>5965</v>
      </c>
      <c r="B3317" s="1" t="s">
        <v>5964</v>
      </c>
      <c r="C3317" s="1" t="s">
        <v>1012</v>
      </c>
      <c r="D3317" s="3">
        <v>1000</v>
      </c>
    </row>
    <row r="3318" spans="1:4" s="9" customFormat="1" x14ac:dyDescent="0.2">
      <c r="A3318" s="2" t="s">
        <v>5966</v>
      </c>
      <c r="B3318" s="1" t="s">
        <v>5967</v>
      </c>
      <c r="C3318" s="1" t="s">
        <v>86</v>
      </c>
      <c r="D3318" s="3">
        <v>1000</v>
      </c>
    </row>
    <row r="3319" spans="1:4" s="9" customFormat="1" x14ac:dyDescent="0.2">
      <c r="A3319" s="2" t="s">
        <v>5968</v>
      </c>
      <c r="B3319" s="1" t="s">
        <v>5969</v>
      </c>
      <c r="C3319" s="1" t="s">
        <v>66</v>
      </c>
      <c r="D3319" s="10" t="s">
        <v>5270</v>
      </c>
    </row>
    <row r="3320" spans="1:4" s="9" customFormat="1" x14ac:dyDescent="0.2">
      <c r="A3320" s="2" t="s">
        <v>5970</v>
      </c>
      <c r="B3320" s="1" t="s">
        <v>5971</v>
      </c>
      <c r="C3320" s="1" t="s">
        <v>86</v>
      </c>
      <c r="D3320" s="10" t="s">
        <v>5270</v>
      </c>
    </row>
    <row r="3321" spans="1:4" s="9" customFormat="1" x14ac:dyDescent="0.2">
      <c r="A3321" s="2" t="s">
        <v>5972</v>
      </c>
      <c r="B3321" s="1" t="s">
        <v>5973</v>
      </c>
      <c r="C3321" s="1" t="s">
        <v>16</v>
      </c>
      <c r="D3321" s="10" t="s">
        <v>5270</v>
      </c>
    </row>
    <row r="3322" spans="1:4" s="9" customFormat="1" x14ac:dyDescent="0.2">
      <c r="A3322" s="2" t="s">
        <v>5974</v>
      </c>
      <c r="B3322" s="1" t="s">
        <v>5975</v>
      </c>
      <c r="C3322" s="1" t="s">
        <v>1012</v>
      </c>
      <c r="D3322" s="10" t="s">
        <v>5270</v>
      </c>
    </row>
    <row r="3323" spans="1:4" s="9" customFormat="1" x14ac:dyDescent="0.2">
      <c r="A3323" s="2" t="s">
        <v>5976</v>
      </c>
      <c r="B3323" s="1" t="s">
        <v>5977</v>
      </c>
      <c r="C3323" s="1" t="s">
        <v>16</v>
      </c>
      <c r="D3323" s="10" t="s">
        <v>5270</v>
      </c>
    </row>
    <row r="3324" spans="1:4" s="9" customFormat="1" x14ac:dyDescent="0.2">
      <c r="A3324" s="2" t="s">
        <v>5978</v>
      </c>
      <c r="B3324" s="1" t="s">
        <v>5979</v>
      </c>
      <c r="C3324" s="1" t="s">
        <v>66</v>
      </c>
      <c r="D3324" s="10" t="s">
        <v>5270</v>
      </c>
    </row>
    <row r="3325" spans="1:4" s="9" customFormat="1" x14ac:dyDescent="0.2">
      <c r="A3325" s="2" t="s">
        <v>5980</v>
      </c>
      <c r="B3325" s="1" t="s">
        <v>5981</v>
      </c>
      <c r="C3325" s="1" t="s">
        <v>153</v>
      </c>
      <c r="D3325" s="10" t="s">
        <v>5270</v>
      </c>
    </row>
    <row r="3326" spans="1:4" s="9" customFormat="1" x14ac:dyDescent="0.2">
      <c r="A3326" s="2" t="s">
        <v>5982</v>
      </c>
      <c r="B3326" s="1" t="s">
        <v>5983</v>
      </c>
      <c r="C3326" s="1" t="s">
        <v>86</v>
      </c>
      <c r="D3326" s="10" t="s">
        <v>5270</v>
      </c>
    </row>
    <row r="3327" spans="1:4" s="9" customFormat="1" x14ac:dyDescent="0.2">
      <c r="A3327" s="2" t="s">
        <v>5984</v>
      </c>
      <c r="B3327" s="1" t="s">
        <v>5985</v>
      </c>
      <c r="C3327" s="1" t="s">
        <v>153</v>
      </c>
      <c r="D3327" s="10" t="s">
        <v>5270</v>
      </c>
    </row>
    <row r="3328" spans="1:4" s="9" customFormat="1" x14ac:dyDescent="0.2">
      <c r="A3328" s="2" t="s">
        <v>5986</v>
      </c>
      <c r="B3328" s="1" t="s">
        <v>5987</v>
      </c>
      <c r="C3328" s="1" t="s">
        <v>16</v>
      </c>
      <c r="D3328" s="10" t="s">
        <v>5270</v>
      </c>
    </row>
    <row r="3329" spans="1:4" s="9" customFormat="1" x14ac:dyDescent="0.2">
      <c r="A3329" s="2" t="s">
        <v>5988</v>
      </c>
      <c r="B3329" s="1" t="s">
        <v>5989</v>
      </c>
      <c r="C3329" s="1" t="s">
        <v>153</v>
      </c>
      <c r="D3329" s="10" t="s">
        <v>5270</v>
      </c>
    </row>
    <row r="3330" spans="1:4" s="9" customFormat="1" x14ac:dyDescent="0.2">
      <c r="A3330" s="2" t="s">
        <v>5990</v>
      </c>
      <c r="B3330" s="1" t="s">
        <v>5991</v>
      </c>
      <c r="C3330" s="1" t="s">
        <v>33</v>
      </c>
      <c r="D3330" s="10" t="s">
        <v>5270</v>
      </c>
    </row>
    <row r="3331" spans="1:4" s="9" customFormat="1" x14ac:dyDescent="0.2">
      <c r="A3331" s="2" t="s">
        <v>5992</v>
      </c>
      <c r="B3331" s="1" t="s">
        <v>5993</v>
      </c>
      <c r="C3331" s="1" t="s">
        <v>86</v>
      </c>
      <c r="D3331" s="10" t="s">
        <v>5270</v>
      </c>
    </row>
    <row r="3332" spans="1:4" s="9" customFormat="1" x14ac:dyDescent="0.2">
      <c r="A3332" s="2" t="s">
        <v>5994</v>
      </c>
      <c r="B3332" s="1" t="s">
        <v>5995</v>
      </c>
      <c r="C3332" s="1" t="s">
        <v>86</v>
      </c>
      <c r="D3332" s="3">
        <v>1000</v>
      </c>
    </row>
    <row r="3333" spans="1:4" s="9" customFormat="1" x14ac:dyDescent="0.2">
      <c r="A3333" s="2" t="s">
        <v>5996</v>
      </c>
      <c r="B3333" s="1" t="s">
        <v>5997</v>
      </c>
      <c r="C3333" s="1" t="s">
        <v>86</v>
      </c>
      <c r="D3333" s="10" t="s">
        <v>5270</v>
      </c>
    </row>
    <row r="3334" spans="1:4" s="9" customFormat="1" x14ac:dyDescent="0.2">
      <c r="A3334" s="2" t="s">
        <v>5998</v>
      </c>
      <c r="B3334" s="1" t="s">
        <v>5999</v>
      </c>
      <c r="C3334" s="1" t="s">
        <v>153</v>
      </c>
      <c r="D3334" s="10" t="s">
        <v>5270</v>
      </c>
    </row>
    <row r="3335" spans="1:4" s="9" customFormat="1" x14ac:dyDescent="0.2">
      <c r="A3335" s="2" t="s">
        <v>6000</v>
      </c>
      <c r="B3335" s="1" t="s">
        <v>6001</v>
      </c>
      <c r="C3335" s="1" t="s">
        <v>153</v>
      </c>
      <c r="D3335" s="10" t="s">
        <v>5270</v>
      </c>
    </row>
    <row r="3336" spans="1:4" s="9" customFormat="1" x14ac:dyDescent="0.2">
      <c r="A3336" s="2" t="s">
        <v>6002</v>
      </c>
      <c r="B3336" s="1" t="s">
        <v>6003</v>
      </c>
      <c r="C3336" s="1" t="s">
        <v>153</v>
      </c>
      <c r="D3336" s="10" t="s">
        <v>5270</v>
      </c>
    </row>
    <row r="3337" spans="1:4" s="9" customFormat="1" x14ac:dyDescent="0.2">
      <c r="A3337" s="2" t="s">
        <v>6004</v>
      </c>
      <c r="B3337" s="1" t="s">
        <v>6005</v>
      </c>
      <c r="C3337" s="1" t="s">
        <v>153</v>
      </c>
      <c r="D3337" s="10" t="s">
        <v>5270</v>
      </c>
    </row>
    <row r="3338" spans="1:4" s="9" customFormat="1" x14ac:dyDescent="0.2">
      <c r="A3338" s="2" t="s">
        <v>6006</v>
      </c>
      <c r="B3338" s="1" t="s">
        <v>6007</v>
      </c>
      <c r="C3338" s="1" t="s">
        <v>153</v>
      </c>
      <c r="D3338" s="10" t="s">
        <v>5270</v>
      </c>
    </row>
    <row r="3339" spans="1:4" s="9" customFormat="1" x14ac:dyDescent="0.2">
      <c r="A3339" s="2" t="s">
        <v>6008</v>
      </c>
      <c r="B3339" s="1" t="s">
        <v>6009</v>
      </c>
      <c r="C3339" s="1" t="s">
        <v>153</v>
      </c>
      <c r="D3339" s="10" t="s">
        <v>5270</v>
      </c>
    </row>
    <row r="3340" spans="1:4" s="9" customFormat="1" x14ac:dyDescent="0.2">
      <c r="A3340" s="2" t="s">
        <v>6010</v>
      </c>
      <c r="B3340" s="1" t="s">
        <v>6011</v>
      </c>
      <c r="C3340" s="1" t="s">
        <v>39</v>
      </c>
      <c r="D3340" s="10" t="s">
        <v>5270</v>
      </c>
    </row>
    <row r="3341" spans="1:4" s="9" customFormat="1" x14ac:dyDescent="0.2">
      <c r="A3341" s="2" t="s">
        <v>6012</v>
      </c>
      <c r="B3341" s="1" t="s">
        <v>6013</v>
      </c>
      <c r="C3341" s="1" t="s">
        <v>153</v>
      </c>
      <c r="D3341" s="3">
        <v>3000</v>
      </c>
    </row>
    <row r="3342" spans="1:4" s="9" customFormat="1" x14ac:dyDescent="0.2">
      <c r="A3342" s="2" t="s">
        <v>6014</v>
      </c>
      <c r="B3342" s="1" t="s">
        <v>6015</v>
      </c>
      <c r="C3342" s="1" t="s">
        <v>153</v>
      </c>
      <c r="D3342" s="10" t="s">
        <v>5270</v>
      </c>
    </row>
    <row r="3343" spans="1:4" s="9" customFormat="1" x14ac:dyDescent="0.2">
      <c r="A3343" s="2" t="s">
        <v>6016</v>
      </c>
      <c r="B3343" s="1" t="s">
        <v>6017</v>
      </c>
      <c r="C3343" s="1" t="s">
        <v>153</v>
      </c>
      <c r="D3343" s="10" t="s">
        <v>5270</v>
      </c>
    </row>
    <row r="3344" spans="1:4" s="9" customFormat="1" x14ac:dyDescent="0.2">
      <c r="A3344" s="2" t="s">
        <v>6018</v>
      </c>
      <c r="B3344" s="1" t="s">
        <v>6019</v>
      </c>
      <c r="C3344" s="1" t="s">
        <v>153</v>
      </c>
      <c r="D3344" s="3">
        <v>50</v>
      </c>
    </row>
    <row r="3345" spans="1:4" s="9" customFormat="1" x14ac:dyDescent="0.2">
      <c r="A3345" s="2" t="s">
        <v>6020</v>
      </c>
      <c r="B3345" s="1" t="s">
        <v>6021</v>
      </c>
      <c r="C3345" s="1" t="s">
        <v>153</v>
      </c>
      <c r="D3345" s="10" t="s">
        <v>5270</v>
      </c>
    </row>
    <row r="3346" spans="1:4" s="9" customFormat="1" x14ac:dyDescent="0.2">
      <c r="A3346" s="2" t="s">
        <v>6022</v>
      </c>
      <c r="B3346" s="1" t="s">
        <v>6023</v>
      </c>
      <c r="C3346" s="1" t="s">
        <v>153</v>
      </c>
      <c r="D3346" s="10" t="s">
        <v>5270</v>
      </c>
    </row>
    <row r="3347" spans="1:4" s="9" customFormat="1" x14ac:dyDescent="0.2">
      <c r="A3347" s="2" t="s">
        <v>6024</v>
      </c>
      <c r="B3347" s="1" t="s">
        <v>6025</v>
      </c>
      <c r="C3347" s="1" t="s">
        <v>153</v>
      </c>
      <c r="D3347" s="10" t="s">
        <v>5270</v>
      </c>
    </row>
    <row r="3348" spans="1:4" s="9" customFormat="1" x14ac:dyDescent="0.2">
      <c r="A3348" s="2" t="s">
        <v>6026</v>
      </c>
      <c r="B3348" s="1" t="s">
        <v>6027</v>
      </c>
      <c r="C3348" s="1" t="s">
        <v>153</v>
      </c>
      <c r="D3348" s="10" t="s">
        <v>5270</v>
      </c>
    </row>
    <row r="3349" spans="1:4" s="9" customFormat="1" x14ac:dyDescent="0.2">
      <c r="A3349" s="2" t="s">
        <v>6028</v>
      </c>
      <c r="B3349" s="1" t="s">
        <v>6029</v>
      </c>
      <c r="C3349" s="1" t="s">
        <v>153</v>
      </c>
      <c r="D3349" s="10" t="s">
        <v>5270</v>
      </c>
    </row>
    <row r="3350" spans="1:4" s="9" customFormat="1" x14ac:dyDescent="0.2">
      <c r="A3350" s="2" t="s">
        <v>6030</v>
      </c>
      <c r="B3350" s="1" t="s">
        <v>6031</v>
      </c>
      <c r="C3350" s="1" t="s">
        <v>153</v>
      </c>
      <c r="D3350" s="10" t="s">
        <v>5270</v>
      </c>
    </row>
    <row r="3351" spans="1:4" s="9" customFormat="1" x14ac:dyDescent="0.2">
      <c r="A3351" s="2" t="s">
        <v>6032</v>
      </c>
      <c r="B3351" s="1" t="s">
        <v>6033</v>
      </c>
      <c r="C3351" s="1" t="s">
        <v>39</v>
      </c>
      <c r="D3351" s="10" t="s">
        <v>5270</v>
      </c>
    </row>
    <row r="3352" spans="1:4" s="9" customFormat="1" x14ac:dyDescent="0.2">
      <c r="A3352" s="2" t="s">
        <v>6034</v>
      </c>
      <c r="B3352" s="1" t="s">
        <v>6035</v>
      </c>
      <c r="C3352" s="1" t="s">
        <v>287</v>
      </c>
      <c r="D3352" s="10" t="s">
        <v>5270</v>
      </c>
    </row>
    <row r="3353" spans="1:4" s="9" customFormat="1" x14ac:dyDescent="0.2">
      <c r="A3353" s="2" t="s">
        <v>6036</v>
      </c>
      <c r="B3353" s="1" t="s">
        <v>6037</v>
      </c>
      <c r="C3353" s="1" t="s">
        <v>1087</v>
      </c>
      <c r="D3353" s="10" t="s">
        <v>5270</v>
      </c>
    </row>
    <row r="3354" spans="1:4" s="9" customFormat="1" x14ac:dyDescent="0.2">
      <c r="A3354" s="2" t="s">
        <v>6038</v>
      </c>
      <c r="B3354" s="1" t="s">
        <v>6039</v>
      </c>
      <c r="C3354" s="1" t="s">
        <v>33</v>
      </c>
      <c r="D3354" s="10" t="s">
        <v>5270</v>
      </c>
    </row>
    <row r="3355" spans="1:4" s="9" customFormat="1" x14ac:dyDescent="0.2">
      <c r="A3355" s="2" t="s">
        <v>6040</v>
      </c>
      <c r="B3355" s="1" t="s">
        <v>6041</v>
      </c>
      <c r="C3355" s="1" t="s">
        <v>153</v>
      </c>
      <c r="D3355" s="10" t="s">
        <v>5270</v>
      </c>
    </row>
    <row r="3356" spans="1:4" s="9" customFormat="1" x14ac:dyDescent="0.2">
      <c r="A3356" s="2" t="s">
        <v>6042</v>
      </c>
      <c r="B3356" s="1" t="s">
        <v>6043</v>
      </c>
      <c r="C3356" s="1" t="s">
        <v>33</v>
      </c>
      <c r="D3356" s="10" t="s">
        <v>5270</v>
      </c>
    </row>
    <row r="3357" spans="1:4" s="9" customFormat="1" x14ac:dyDescent="0.2">
      <c r="A3357" s="2" t="s">
        <v>6044</v>
      </c>
      <c r="B3357" s="1" t="s">
        <v>6045</v>
      </c>
      <c r="C3357" s="1" t="s">
        <v>86</v>
      </c>
      <c r="D3357" s="10" t="s">
        <v>5270</v>
      </c>
    </row>
    <row r="3358" spans="1:4" s="9" customFormat="1" x14ac:dyDescent="0.2">
      <c r="A3358" s="2" t="s">
        <v>6046</v>
      </c>
      <c r="B3358" s="1" t="s">
        <v>6047</v>
      </c>
      <c r="C3358" s="1" t="s">
        <v>33</v>
      </c>
      <c r="D3358" s="10" t="s">
        <v>5270</v>
      </c>
    </row>
    <row r="3359" spans="1:4" s="9" customFormat="1" x14ac:dyDescent="0.2">
      <c r="A3359" s="2" t="s">
        <v>6048</v>
      </c>
      <c r="B3359" s="1" t="s">
        <v>6049</v>
      </c>
      <c r="C3359" s="1" t="s">
        <v>33</v>
      </c>
      <c r="D3359" s="10" t="s">
        <v>5270</v>
      </c>
    </row>
    <row r="3360" spans="1:4" s="9" customFormat="1" x14ac:dyDescent="0.2">
      <c r="A3360" s="2" t="s">
        <v>6050</v>
      </c>
      <c r="B3360" s="1" t="s">
        <v>6051</v>
      </c>
      <c r="C3360" s="1" t="s">
        <v>153</v>
      </c>
      <c r="D3360" s="10" t="s">
        <v>5270</v>
      </c>
    </row>
    <row r="3361" spans="1:4" s="9" customFormat="1" x14ac:dyDescent="0.2">
      <c r="A3361" s="2" t="s">
        <v>6052</v>
      </c>
      <c r="B3361" s="1" t="s">
        <v>6053</v>
      </c>
      <c r="C3361" s="1" t="s">
        <v>86</v>
      </c>
      <c r="D3361" s="10" t="s">
        <v>5270</v>
      </c>
    </row>
    <row r="3362" spans="1:4" s="9" customFormat="1" x14ac:dyDescent="0.2">
      <c r="A3362" s="2" t="s">
        <v>6054</v>
      </c>
      <c r="B3362" s="1" t="s">
        <v>6055</v>
      </c>
      <c r="C3362" s="1" t="s">
        <v>287</v>
      </c>
      <c r="D3362" s="10" t="s">
        <v>5270</v>
      </c>
    </row>
    <row r="3363" spans="1:4" s="9" customFormat="1" x14ac:dyDescent="0.2">
      <c r="A3363" s="2" t="s">
        <v>6056</v>
      </c>
      <c r="B3363" s="1" t="s">
        <v>6057</v>
      </c>
      <c r="C3363" s="1" t="s">
        <v>153</v>
      </c>
      <c r="D3363" s="3">
        <v>2500</v>
      </c>
    </row>
    <row r="3364" spans="1:4" s="9" customFormat="1" x14ac:dyDescent="0.2">
      <c r="A3364" s="2" t="s">
        <v>6058</v>
      </c>
      <c r="B3364" s="1" t="s">
        <v>6059</v>
      </c>
      <c r="C3364" s="1" t="s">
        <v>86</v>
      </c>
      <c r="D3364" s="10" t="s">
        <v>5270</v>
      </c>
    </row>
    <row r="3365" spans="1:4" s="9" customFormat="1" x14ac:dyDescent="0.2">
      <c r="A3365" s="2" t="s">
        <v>6060</v>
      </c>
      <c r="B3365" s="1" t="s">
        <v>6061</v>
      </c>
      <c r="C3365" s="1" t="s">
        <v>153</v>
      </c>
      <c r="D3365" s="10" t="s">
        <v>5270</v>
      </c>
    </row>
    <row r="3366" spans="1:4" s="9" customFormat="1" x14ac:dyDescent="0.2">
      <c r="A3366" s="2" t="s">
        <v>6062</v>
      </c>
      <c r="B3366" s="1" t="s">
        <v>6063</v>
      </c>
      <c r="C3366" s="1" t="s">
        <v>86</v>
      </c>
      <c r="D3366" s="10" t="s">
        <v>5270</v>
      </c>
    </row>
    <row r="3367" spans="1:4" s="9" customFormat="1" x14ac:dyDescent="0.2">
      <c r="A3367" s="2" t="s">
        <v>6064</v>
      </c>
      <c r="B3367" s="1" t="s">
        <v>6065</v>
      </c>
      <c r="C3367" s="1" t="s">
        <v>153</v>
      </c>
      <c r="D3367" s="10" t="s">
        <v>5270</v>
      </c>
    </row>
    <row r="3368" spans="1:4" s="9" customFormat="1" x14ac:dyDescent="0.2">
      <c r="A3368" s="2" t="s">
        <v>6066</v>
      </c>
      <c r="B3368" s="1" t="s">
        <v>6067</v>
      </c>
      <c r="C3368" s="1" t="s">
        <v>86</v>
      </c>
      <c r="D3368" s="10" t="s">
        <v>5270</v>
      </c>
    </row>
    <row r="3369" spans="1:4" s="9" customFormat="1" x14ac:dyDescent="0.2">
      <c r="A3369" s="2" t="s">
        <v>6068</v>
      </c>
      <c r="B3369" s="1" t="s">
        <v>6069</v>
      </c>
      <c r="C3369" s="1" t="s">
        <v>153</v>
      </c>
      <c r="D3369" s="10" t="s">
        <v>5270</v>
      </c>
    </row>
    <row r="3370" spans="1:4" s="9" customFormat="1" x14ac:dyDescent="0.2">
      <c r="A3370" s="2" t="s">
        <v>6070</v>
      </c>
      <c r="B3370" s="1" t="s">
        <v>6071</v>
      </c>
      <c r="C3370" s="1" t="s">
        <v>287</v>
      </c>
      <c r="D3370" s="10" t="s">
        <v>5270</v>
      </c>
    </row>
    <row r="3371" spans="1:4" s="9" customFormat="1" x14ac:dyDescent="0.2">
      <c r="A3371" s="2" t="s">
        <v>6072</v>
      </c>
      <c r="B3371" s="1" t="s">
        <v>6073</v>
      </c>
      <c r="C3371" s="1" t="s">
        <v>153</v>
      </c>
      <c r="D3371" s="10" t="s">
        <v>5270</v>
      </c>
    </row>
    <row r="3372" spans="1:4" s="9" customFormat="1" x14ac:dyDescent="0.2">
      <c r="A3372" s="2" t="s">
        <v>6074</v>
      </c>
      <c r="B3372" s="1" t="s">
        <v>6075</v>
      </c>
      <c r="C3372" s="1" t="s">
        <v>153</v>
      </c>
      <c r="D3372" s="10" t="s">
        <v>5270</v>
      </c>
    </row>
    <row r="3373" spans="1:4" s="9" customFormat="1" x14ac:dyDescent="0.2">
      <c r="A3373" s="2" t="s">
        <v>6076</v>
      </c>
      <c r="B3373" s="1" t="s">
        <v>6077</v>
      </c>
      <c r="C3373" s="1" t="s">
        <v>153</v>
      </c>
      <c r="D3373" s="10" t="s">
        <v>5270</v>
      </c>
    </row>
    <row r="3374" spans="1:4" s="9" customFormat="1" x14ac:dyDescent="0.2">
      <c r="A3374" s="2" t="s">
        <v>6078</v>
      </c>
      <c r="B3374" s="1" t="s">
        <v>6079</v>
      </c>
      <c r="C3374" s="1" t="s">
        <v>86</v>
      </c>
      <c r="D3374" s="10" t="s">
        <v>5270</v>
      </c>
    </row>
    <row r="3375" spans="1:4" s="9" customFormat="1" x14ac:dyDescent="0.2">
      <c r="A3375" s="2" t="s">
        <v>6080</v>
      </c>
      <c r="B3375" s="1" t="s">
        <v>6081</v>
      </c>
      <c r="C3375" s="1" t="s">
        <v>39</v>
      </c>
      <c r="D3375" s="10" t="s">
        <v>5270</v>
      </c>
    </row>
    <row r="3376" spans="1:4" s="9" customFormat="1" x14ac:dyDescent="0.2">
      <c r="A3376" s="2" t="s">
        <v>6082</v>
      </c>
      <c r="B3376" s="1" t="s">
        <v>6083</v>
      </c>
      <c r="C3376" s="1" t="s">
        <v>153</v>
      </c>
      <c r="D3376" s="10" t="s">
        <v>5270</v>
      </c>
    </row>
    <row r="3377" spans="1:4" s="9" customFormat="1" x14ac:dyDescent="0.2">
      <c r="A3377" s="2" t="s">
        <v>6084</v>
      </c>
      <c r="B3377" s="1" t="s">
        <v>6085</v>
      </c>
      <c r="C3377" s="1" t="s">
        <v>86</v>
      </c>
      <c r="D3377" s="3">
        <v>2500</v>
      </c>
    </row>
    <row r="3378" spans="1:4" s="9" customFormat="1" x14ac:dyDescent="0.2">
      <c r="A3378" s="2" t="s">
        <v>6086</v>
      </c>
      <c r="B3378" s="1" t="s">
        <v>6087</v>
      </c>
      <c r="C3378" s="1" t="s">
        <v>153</v>
      </c>
      <c r="D3378" s="10" t="s">
        <v>5270</v>
      </c>
    </row>
    <row r="3379" spans="1:4" s="9" customFormat="1" x14ac:dyDescent="0.2">
      <c r="A3379" s="2" t="s">
        <v>6088</v>
      </c>
      <c r="B3379" s="1" t="s">
        <v>6089</v>
      </c>
      <c r="C3379" s="1" t="s">
        <v>153</v>
      </c>
      <c r="D3379" s="10" t="s">
        <v>5270</v>
      </c>
    </row>
    <row r="3380" spans="1:4" s="9" customFormat="1" x14ac:dyDescent="0.2">
      <c r="A3380" s="2" t="s">
        <v>6090</v>
      </c>
      <c r="B3380" s="1" t="s">
        <v>6091</v>
      </c>
      <c r="C3380" s="1" t="s">
        <v>153</v>
      </c>
      <c r="D3380" s="10" t="s">
        <v>5270</v>
      </c>
    </row>
    <row r="3381" spans="1:4" s="9" customFormat="1" x14ac:dyDescent="0.2">
      <c r="A3381" s="2" t="s">
        <v>6092</v>
      </c>
      <c r="B3381" s="1" t="s">
        <v>6093</v>
      </c>
      <c r="C3381" s="1" t="s">
        <v>287</v>
      </c>
      <c r="D3381" s="10" t="s">
        <v>5270</v>
      </c>
    </row>
    <row r="3382" spans="1:4" s="9" customFormat="1" x14ac:dyDescent="0.2">
      <c r="A3382" s="2" t="s">
        <v>6094</v>
      </c>
      <c r="B3382" s="1" t="s">
        <v>6095</v>
      </c>
      <c r="C3382" s="1" t="s">
        <v>86</v>
      </c>
      <c r="D3382" s="10" t="s">
        <v>5270</v>
      </c>
    </row>
    <row r="3383" spans="1:4" s="9" customFormat="1" x14ac:dyDescent="0.2">
      <c r="A3383" s="2" t="s">
        <v>6096</v>
      </c>
      <c r="B3383" s="1" t="s">
        <v>6097</v>
      </c>
      <c r="C3383" s="1" t="s">
        <v>86</v>
      </c>
      <c r="D3383" s="10" t="s">
        <v>5270</v>
      </c>
    </row>
    <row r="3384" spans="1:4" s="9" customFormat="1" x14ac:dyDescent="0.2">
      <c r="A3384" s="2" t="s">
        <v>6098</v>
      </c>
      <c r="B3384" s="1" t="s">
        <v>6099</v>
      </c>
      <c r="C3384" s="1" t="s">
        <v>153</v>
      </c>
      <c r="D3384" s="3">
        <v>25</v>
      </c>
    </row>
    <row r="3385" spans="1:4" s="9" customFormat="1" x14ac:dyDescent="0.2">
      <c r="A3385" s="2" t="s">
        <v>6100</v>
      </c>
      <c r="B3385" s="1" t="s">
        <v>6101</v>
      </c>
      <c r="C3385" s="1" t="s">
        <v>86</v>
      </c>
      <c r="D3385" s="10" t="s">
        <v>5270</v>
      </c>
    </row>
    <row r="3386" spans="1:4" s="9" customFormat="1" x14ac:dyDescent="0.2">
      <c r="A3386" s="2" t="s">
        <v>6102</v>
      </c>
      <c r="B3386" s="1" t="s">
        <v>6103</v>
      </c>
      <c r="C3386" s="1" t="s">
        <v>33</v>
      </c>
      <c r="D3386" s="10" t="s">
        <v>5270</v>
      </c>
    </row>
    <row r="3387" spans="1:4" s="9" customFormat="1" x14ac:dyDescent="0.2">
      <c r="A3387" s="2" t="s">
        <v>6104</v>
      </c>
      <c r="B3387" s="1" t="s">
        <v>6105</v>
      </c>
      <c r="C3387" s="1" t="s">
        <v>33</v>
      </c>
      <c r="D3387" s="10" t="s">
        <v>5270</v>
      </c>
    </row>
    <row r="3388" spans="1:4" s="9" customFormat="1" x14ac:dyDescent="0.2">
      <c r="A3388" s="2" t="s">
        <v>6106</v>
      </c>
      <c r="B3388" s="1" t="s">
        <v>6107</v>
      </c>
      <c r="C3388" s="1" t="s">
        <v>86</v>
      </c>
      <c r="D3388" s="3">
        <v>1000</v>
      </c>
    </row>
    <row r="3389" spans="1:4" s="9" customFormat="1" x14ac:dyDescent="0.2">
      <c r="A3389" s="2" t="s">
        <v>6108</v>
      </c>
      <c r="B3389" s="1" t="s">
        <v>6107</v>
      </c>
      <c r="C3389" s="1" t="s">
        <v>33</v>
      </c>
      <c r="D3389" s="10" t="s">
        <v>5270</v>
      </c>
    </row>
    <row r="3390" spans="1:4" s="9" customFormat="1" x14ac:dyDescent="0.2">
      <c r="A3390" s="2" t="s">
        <v>6109</v>
      </c>
      <c r="B3390" s="1" t="s">
        <v>6110</v>
      </c>
      <c r="C3390" s="1" t="s">
        <v>490</v>
      </c>
      <c r="D3390" s="3">
        <v>38</v>
      </c>
    </row>
    <row r="3391" spans="1:4" s="9" customFormat="1" x14ac:dyDescent="0.2">
      <c r="A3391" s="2" t="s">
        <v>6111</v>
      </c>
      <c r="B3391" s="1" t="s">
        <v>6110</v>
      </c>
      <c r="C3391" s="1" t="s">
        <v>153</v>
      </c>
      <c r="D3391" s="10" t="s">
        <v>5270</v>
      </c>
    </row>
    <row r="3392" spans="1:4" s="9" customFormat="1" x14ac:dyDescent="0.2">
      <c r="A3392" s="2" t="s">
        <v>6112</v>
      </c>
      <c r="B3392" s="1" t="s">
        <v>6113</v>
      </c>
      <c r="C3392" s="1" t="s">
        <v>153</v>
      </c>
      <c r="D3392" s="10" t="s">
        <v>5270</v>
      </c>
    </row>
    <row r="3393" spans="1:4" s="9" customFormat="1" x14ac:dyDescent="0.2">
      <c r="A3393" s="2" t="s">
        <v>6116</v>
      </c>
      <c r="B3393" s="1" t="s">
        <v>6115</v>
      </c>
      <c r="C3393" s="1" t="s">
        <v>86</v>
      </c>
      <c r="D3393" s="3">
        <v>36</v>
      </c>
    </row>
    <row r="3394" spans="1:4" s="9" customFormat="1" x14ac:dyDescent="0.2">
      <c r="A3394" s="2" t="s">
        <v>6114</v>
      </c>
      <c r="B3394" s="1" t="s">
        <v>6115</v>
      </c>
      <c r="C3394" s="1" t="s">
        <v>86</v>
      </c>
      <c r="D3394" s="3">
        <v>1000</v>
      </c>
    </row>
    <row r="3395" spans="1:4" s="9" customFormat="1" x14ac:dyDescent="0.2">
      <c r="A3395" s="2" t="s">
        <v>6117</v>
      </c>
      <c r="B3395" s="1" t="s">
        <v>6118</v>
      </c>
      <c r="C3395" s="1" t="s">
        <v>86</v>
      </c>
      <c r="D3395" s="10" t="s">
        <v>5270</v>
      </c>
    </row>
    <row r="3396" spans="1:4" s="9" customFormat="1" x14ac:dyDescent="0.2">
      <c r="A3396" s="2" t="s">
        <v>6119</v>
      </c>
      <c r="B3396" s="1" t="s">
        <v>6120</v>
      </c>
      <c r="C3396" s="1" t="s">
        <v>86</v>
      </c>
      <c r="D3396" s="3">
        <v>48</v>
      </c>
    </row>
    <row r="3397" spans="1:4" s="9" customFormat="1" x14ac:dyDescent="0.2">
      <c r="A3397" s="2" t="s">
        <v>6121</v>
      </c>
      <c r="B3397" s="1" t="s">
        <v>6122</v>
      </c>
      <c r="C3397" s="1" t="s">
        <v>86</v>
      </c>
      <c r="D3397" s="10" t="s">
        <v>5270</v>
      </c>
    </row>
    <row r="3398" spans="1:4" s="9" customFormat="1" x14ac:dyDescent="0.2">
      <c r="A3398" s="2" t="s">
        <v>6123</v>
      </c>
      <c r="B3398" s="1" t="s">
        <v>6124</v>
      </c>
      <c r="C3398" s="1" t="s">
        <v>153</v>
      </c>
      <c r="D3398" s="10" t="s">
        <v>5270</v>
      </c>
    </row>
    <row r="3399" spans="1:4" s="9" customFormat="1" x14ac:dyDescent="0.2">
      <c r="A3399" s="2" t="s">
        <v>6125</v>
      </c>
      <c r="B3399" s="1" t="s">
        <v>6126</v>
      </c>
      <c r="C3399" s="1" t="s">
        <v>86</v>
      </c>
      <c r="D3399" s="10" t="s">
        <v>5270</v>
      </c>
    </row>
    <row r="3400" spans="1:4" s="9" customFormat="1" x14ac:dyDescent="0.2">
      <c r="A3400" s="2" t="s">
        <v>6127</v>
      </c>
      <c r="B3400" s="1" t="s">
        <v>6128</v>
      </c>
      <c r="C3400" s="1" t="s">
        <v>33</v>
      </c>
      <c r="D3400" s="10" t="s">
        <v>5270</v>
      </c>
    </row>
    <row r="3401" spans="1:4" s="9" customFormat="1" x14ac:dyDescent="0.2">
      <c r="A3401" s="2" t="s">
        <v>6129</v>
      </c>
      <c r="B3401" s="1" t="s">
        <v>6130</v>
      </c>
      <c r="C3401" s="1" t="s">
        <v>153</v>
      </c>
      <c r="D3401" s="10" t="s">
        <v>5270</v>
      </c>
    </row>
    <row r="3402" spans="1:4" s="9" customFormat="1" x14ac:dyDescent="0.2">
      <c r="A3402" s="2" t="s">
        <v>6131</v>
      </c>
      <c r="B3402" s="1" t="s">
        <v>6132</v>
      </c>
      <c r="C3402" s="1" t="s">
        <v>153</v>
      </c>
      <c r="D3402" s="10" t="s">
        <v>5270</v>
      </c>
    </row>
    <row r="3403" spans="1:4" s="9" customFormat="1" x14ac:dyDescent="0.2">
      <c r="A3403" s="2" t="s">
        <v>6133</v>
      </c>
      <c r="B3403" s="1" t="s">
        <v>6134</v>
      </c>
      <c r="C3403" s="1" t="s">
        <v>33</v>
      </c>
      <c r="D3403" s="10" t="s">
        <v>5270</v>
      </c>
    </row>
    <row r="3404" spans="1:4" s="9" customFormat="1" x14ac:dyDescent="0.2">
      <c r="A3404" s="2" t="s">
        <v>6135</v>
      </c>
      <c r="B3404" s="1" t="s">
        <v>6136</v>
      </c>
      <c r="C3404" s="1" t="s">
        <v>86</v>
      </c>
      <c r="D3404" s="10" t="s">
        <v>5270</v>
      </c>
    </row>
    <row r="3405" spans="1:4" s="9" customFormat="1" x14ac:dyDescent="0.2">
      <c r="A3405" s="2" t="s">
        <v>6137</v>
      </c>
      <c r="B3405" s="1" t="s">
        <v>6138</v>
      </c>
      <c r="C3405" s="1" t="s">
        <v>86</v>
      </c>
      <c r="D3405" s="10" t="s">
        <v>5270</v>
      </c>
    </row>
    <row r="3406" spans="1:4" s="9" customFormat="1" x14ac:dyDescent="0.2">
      <c r="A3406" s="2" t="s">
        <v>6139</v>
      </c>
      <c r="B3406" s="1" t="s">
        <v>6140</v>
      </c>
      <c r="C3406" s="1" t="s">
        <v>153</v>
      </c>
      <c r="D3406" s="10" t="s">
        <v>5270</v>
      </c>
    </row>
    <row r="3407" spans="1:4" s="9" customFormat="1" x14ac:dyDescent="0.2">
      <c r="A3407" s="2" t="s">
        <v>6141</v>
      </c>
      <c r="B3407" s="1" t="s">
        <v>6142</v>
      </c>
      <c r="C3407" s="1" t="s">
        <v>86</v>
      </c>
      <c r="D3407" s="10" t="s">
        <v>5270</v>
      </c>
    </row>
    <row r="3408" spans="1:4" s="9" customFormat="1" x14ac:dyDescent="0.2">
      <c r="A3408" s="2" t="s">
        <v>6143</v>
      </c>
      <c r="B3408" s="1" t="s">
        <v>6144</v>
      </c>
      <c r="C3408" s="1" t="s">
        <v>86</v>
      </c>
      <c r="D3408" s="3">
        <v>1000</v>
      </c>
    </row>
    <row r="3409" spans="1:4" s="9" customFormat="1" x14ac:dyDescent="0.2">
      <c r="A3409" s="2" t="s">
        <v>6145</v>
      </c>
      <c r="B3409" s="1" t="s">
        <v>6146</v>
      </c>
      <c r="C3409" s="1" t="s">
        <v>153</v>
      </c>
      <c r="D3409" s="10" t="s">
        <v>5270</v>
      </c>
    </row>
    <row r="3410" spans="1:4" s="9" customFormat="1" x14ac:dyDescent="0.2">
      <c r="A3410" s="2" t="s">
        <v>6147</v>
      </c>
      <c r="B3410" s="1" t="s">
        <v>6148</v>
      </c>
      <c r="C3410" s="1" t="s">
        <v>86</v>
      </c>
      <c r="D3410" s="10" t="s">
        <v>5270</v>
      </c>
    </row>
    <row r="3411" spans="1:4" s="9" customFormat="1" x14ac:dyDescent="0.2">
      <c r="A3411" s="2" t="s">
        <v>6149</v>
      </c>
      <c r="B3411" s="1" t="s">
        <v>6150</v>
      </c>
      <c r="C3411" s="1" t="s">
        <v>33</v>
      </c>
      <c r="D3411" s="10" t="s">
        <v>5270</v>
      </c>
    </row>
    <row r="3412" spans="1:4" s="9" customFormat="1" x14ac:dyDescent="0.2">
      <c r="A3412" s="2" t="s">
        <v>6151</v>
      </c>
      <c r="B3412" s="1" t="s">
        <v>6152</v>
      </c>
      <c r="C3412" s="1" t="s">
        <v>33</v>
      </c>
      <c r="D3412" s="3">
        <v>1000</v>
      </c>
    </row>
    <row r="3413" spans="1:4" s="9" customFormat="1" x14ac:dyDescent="0.2">
      <c r="A3413" s="2" t="s">
        <v>6153</v>
      </c>
      <c r="B3413" s="1" t="s">
        <v>6154</v>
      </c>
      <c r="C3413" s="1" t="s">
        <v>153</v>
      </c>
      <c r="D3413" s="10" t="s">
        <v>5270</v>
      </c>
    </row>
    <row r="3414" spans="1:4" s="9" customFormat="1" x14ac:dyDescent="0.2">
      <c r="A3414" s="2" t="s">
        <v>6155</v>
      </c>
      <c r="B3414" s="1" t="s">
        <v>6156</v>
      </c>
      <c r="C3414" s="1" t="s">
        <v>33</v>
      </c>
      <c r="D3414" s="10" t="s">
        <v>5270</v>
      </c>
    </row>
    <row r="3415" spans="1:4" s="9" customFormat="1" x14ac:dyDescent="0.2">
      <c r="A3415" s="2" t="s">
        <v>6157</v>
      </c>
      <c r="B3415" s="1" t="s">
        <v>6158</v>
      </c>
      <c r="C3415" s="1" t="s">
        <v>153</v>
      </c>
      <c r="D3415" s="10" t="s">
        <v>5270</v>
      </c>
    </row>
    <row r="3416" spans="1:4" s="9" customFormat="1" x14ac:dyDescent="0.2">
      <c r="A3416" s="2" t="s">
        <v>6159</v>
      </c>
      <c r="B3416" s="1" t="s">
        <v>6160</v>
      </c>
      <c r="C3416" s="1" t="s">
        <v>86</v>
      </c>
      <c r="D3416" s="10" t="s">
        <v>5270</v>
      </c>
    </row>
    <row r="3417" spans="1:4" s="9" customFormat="1" x14ac:dyDescent="0.2">
      <c r="A3417" s="2" t="s">
        <v>6161</v>
      </c>
      <c r="B3417" s="1" t="s">
        <v>6162</v>
      </c>
      <c r="C3417" s="1" t="s">
        <v>153</v>
      </c>
      <c r="D3417" s="10" t="s">
        <v>5270</v>
      </c>
    </row>
    <row r="3418" spans="1:4" s="9" customFormat="1" x14ac:dyDescent="0.2">
      <c r="A3418" s="2" t="s">
        <v>6163</v>
      </c>
      <c r="B3418" s="1" t="s">
        <v>6164</v>
      </c>
      <c r="C3418" s="1" t="s">
        <v>153</v>
      </c>
      <c r="D3418" s="10" t="s">
        <v>5270</v>
      </c>
    </row>
    <row r="3419" spans="1:4" s="9" customFormat="1" x14ac:dyDescent="0.2">
      <c r="A3419" s="2" t="s">
        <v>6165</v>
      </c>
      <c r="B3419" s="1" t="s">
        <v>6166</v>
      </c>
      <c r="C3419" s="1" t="s">
        <v>86</v>
      </c>
      <c r="D3419" s="10" t="s">
        <v>5270</v>
      </c>
    </row>
    <row r="3420" spans="1:4" s="9" customFormat="1" x14ac:dyDescent="0.2">
      <c r="A3420" s="2" t="s">
        <v>6167</v>
      </c>
      <c r="B3420" s="1" t="s">
        <v>6168</v>
      </c>
      <c r="C3420" s="1" t="s">
        <v>86</v>
      </c>
      <c r="D3420" s="10" t="s">
        <v>5270</v>
      </c>
    </row>
    <row r="3421" spans="1:4" s="9" customFormat="1" x14ac:dyDescent="0.2">
      <c r="A3421" s="2" t="s">
        <v>6169</v>
      </c>
      <c r="B3421" s="1" t="s">
        <v>6170</v>
      </c>
      <c r="C3421" s="1" t="s">
        <v>287</v>
      </c>
      <c r="D3421" s="10" t="s">
        <v>5270</v>
      </c>
    </row>
    <row r="3422" spans="1:4" s="9" customFormat="1" x14ac:dyDescent="0.2">
      <c r="A3422" s="2" t="s">
        <v>6171</v>
      </c>
      <c r="B3422" s="1" t="s">
        <v>6172</v>
      </c>
      <c r="C3422" s="1" t="s">
        <v>153</v>
      </c>
      <c r="D3422" s="3">
        <v>2500</v>
      </c>
    </row>
    <row r="3423" spans="1:4" s="9" customFormat="1" x14ac:dyDescent="0.2">
      <c r="A3423" s="2" t="s">
        <v>6173</v>
      </c>
      <c r="B3423" s="1" t="s">
        <v>6174</v>
      </c>
      <c r="C3423" s="1" t="s">
        <v>153</v>
      </c>
      <c r="D3423" s="10" t="s">
        <v>5270</v>
      </c>
    </row>
    <row r="3424" spans="1:4" s="9" customFormat="1" x14ac:dyDescent="0.2">
      <c r="A3424" s="2" t="s">
        <v>6175</v>
      </c>
      <c r="B3424" s="1" t="s">
        <v>6176</v>
      </c>
      <c r="C3424" s="1" t="s">
        <v>153</v>
      </c>
      <c r="D3424" s="10" t="s">
        <v>5270</v>
      </c>
    </row>
    <row r="3425" spans="1:4" s="9" customFormat="1" x14ac:dyDescent="0.2">
      <c r="A3425" s="2" t="s">
        <v>6177</v>
      </c>
      <c r="B3425" s="1" t="s">
        <v>6178</v>
      </c>
      <c r="C3425" s="1" t="s">
        <v>39</v>
      </c>
      <c r="D3425" s="10" t="s">
        <v>5270</v>
      </c>
    </row>
    <row r="3426" spans="1:4" s="9" customFormat="1" x14ac:dyDescent="0.2">
      <c r="A3426" s="2" t="s">
        <v>6179</v>
      </c>
      <c r="B3426" s="1" t="s">
        <v>6180</v>
      </c>
      <c r="C3426" s="1" t="s">
        <v>153</v>
      </c>
      <c r="D3426" s="10" t="s">
        <v>5270</v>
      </c>
    </row>
    <row r="3427" spans="1:4" s="9" customFormat="1" x14ac:dyDescent="0.2">
      <c r="A3427" s="2" t="s">
        <v>6181</v>
      </c>
      <c r="B3427" s="1" t="s">
        <v>6182</v>
      </c>
      <c r="C3427" s="1" t="s">
        <v>153</v>
      </c>
      <c r="D3427" s="3">
        <v>2000</v>
      </c>
    </row>
    <row r="3428" spans="1:4" s="9" customFormat="1" x14ac:dyDescent="0.2">
      <c r="A3428" s="2" t="s">
        <v>6183</v>
      </c>
      <c r="B3428" s="1" t="s">
        <v>6184</v>
      </c>
      <c r="C3428" s="1" t="s">
        <v>153</v>
      </c>
      <c r="D3428" s="10" t="s">
        <v>5270</v>
      </c>
    </row>
    <row r="3429" spans="1:4" s="9" customFormat="1" x14ac:dyDescent="0.2">
      <c r="A3429" s="2" t="s">
        <v>6185</v>
      </c>
      <c r="B3429" s="1" t="s">
        <v>6186</v>
      </c>
      <c r="C3429" s="1" t="s">
        <v>153</v>
      </c>
      <c r="D3429" s="10" t="s">
        <v>5270</v>
      </c>
    </row>
    <row r="3430" spans="1:4" s="9" customFormat="1" x14ac:dyDescent="0.2">
      <c r="A3430" s="2" t="s">
        <v>6187</v>
      </c>
      <c r="B3430" s="1" t="s">
        <v>6188</v>
      </c>
      <c r="C3430" s="1" t="s">
        <v>153</v>
      </c>
      <c r="D3430" s="10" t="s">
        <v>5270</v>
      </c>
    </row>
    <row r="3431" spans="1:4" s="9" customFormat="1" x14ac:dyDescent="0.2">
      <c r="A3431" s="2" t="s">
        <v>6189</v>
      </c>
      <c r="B3431" s="1" t="s">
        <v>6190</v>
      </c>
      <c r="C3431" s="1" t="s">
        <v>153</v>
      </c>
      <c r="D3431" s="10" t="s">
        <v>5270</v>
      </c>
    </row>
    <row r="3432" spans="1:4" s="9" customFormat="1" x14ac:dyDescent="0.2">
      <c r="A3432" s="2" t="s">
        <v>6191</v>
      </c>
      <c r="B3432" s="1" t="s">
        <v>6192</v>
      </c>
      <c r="C3432" s="1" t="s">
        <v>153</v>
      </c>
      <c r="D3432" s="10" t="s">
        <v>5270</v>
      </c>
    </row>
    <row r="3433" spans="1:4" s="9" customFormat="1" x14ac:dyDescent="0.2">
      <c r="A3433" s="2" t="s">
        <v>6193</v>
      </c>
      <c r="B3433" s="1" t="s">
        <v>6194</v>
      </c>
      <c r="C3433" s="1" t="s">
        <v>153</v>
      </c>
      <c r="D3433" s="10" t="s">
        <v>5270</v>
      </c>
    </row>
    <row r="3434" spans="1:4" s="9" customFormat="1" x14ac:dyDescent="0.2">
      <c r="A3434" s="2" t="s">
        <v>6195</v>
      </c>
      <c r="B3434" s="1" t="s">
        <v>6196</v>
      </c>
      <c r="C3434" s="1" t="s">
        <v>16</v>
      </c>
      <c r="D3434" s="3">
        <v>50</v>
      </c>
    </row>
    <row r="3435" spans="1:4" s="9" customFormat="1" x14ac:dyDescent="0.2">
      <c r="A3435" s="2" t="s">
        <v>6197</v>
      </c>
      <c r="B3435" s="1" t="s">
        <v>6196</v>
      </c>
      <c r="C3435" s="1" t="s">
        <v>33</v>
      </c>
      <c r="D3435" s="10" t="s">
        <v>5270</v>
      </c>
    </row>
    <row r="3436" spans="1:4" s="9" customFormat="1" x14ac:dyDescent="0.2">
      <c r="A3436" s="2" t="s">
        <v>6198</v>
      </c>
      <c r="B3436" s="1" t="s">
        <v>6199</v>
      </c>
      <c r="C3436" s="1" t="s">
        <v>287</v>
      </c>
      <c r="D3436" s="3">
        <v>2500</v>
      </c>
    </row>
    <row r="3437" spans="1:4" s="9" customFormat="1" x14ac:dyDescent="0.2">
      <c r="A3437" s="2" t="s">
        <v>6200</v>
      </c>
      <c r="B3437" s="1" t="s">
        <v>6199</v>
      </c>
      <c r="C3437" s="1" t="s">
        <v>490</v>
      </c>
      <c r="D3437" s="10" t="s">
        <v>5270</v>
      </c>
    </row>
    <row r="3438" spans="1:4" s="9" customFormat="1" x14ac:dyDescent="0.2">
      <c r="A3438" s="2" t="s">
        <v>6201</v>
      </c>
      <c r="B3438" s="1" t="s">
        <v>6202</v>
      </c>
      <c r="C3438" s="1" t="s">
        <v>153</v>
      </c>
      <c r="D3438" s="3">
        <v>2500</v>
      </c>
    </row>
    <row r="3439" spans="1:4" s="9" customFormat="1" x14ac:dyDescent="0.2">
      <c r="A3439" s="2" t="s">
        <v>6203</v>
      </c>
      <c r="B3439" s="1" t="s">
        <v>6204</v>
      </c>
      <c r="C3439" s="1" t="s">
        <v>86</v>
      </c>
      <c r="D3439" s="10" t="s">
        <v>5270</v>
      </c>
    </row>
    <row r="3440" spans="1:4" s="9" customFormat="1" x14ac:dyDescent="0.2">
      <c r="A3440" s="2" t="s">
        <v>6205</v>
      </c>
      <c r="B3440" s="1" t="s">
        <v>6204</v>
      </c>
      <c r="C3440" s="1" t="s">
        <v>33</v>
      </c>
      <c r="D3440" s="10" t="s">
        <v>5270</v>
      </c>
    </row>
    <row r="3441" spans="1:4" s="9" customFormat="1" x14ac:dyDescent="0.2">
      <c r="A3441" s="2" t="s">
        <v>6206</v>
      </c>
      <c r="B3441" s="1" t="s">
        <v>6207</v>
      </c>
      <c r="C3441" s="1" t="s">
        <v>16</v>
      </c>
      <c r="D3441" s="10" t="s">
        <v>5270</v>
      </c>
    </row>
    <row r="3442" spans="1:4" s="9" customFormat="1" x14ac:dyDescent="0.2">
      <c r="A3442" s="2" t="s">
        <v>6208</v>
      </c>
      <c r="B3442" s="1" t="s">
        <v>6209</v>
      </c>
      <c r="C3442" s="1" t="s">
        <v>153</v>
      </c>
      <c r="D3442" s="10" t="s">
        <v>5270</v>
      </c>
    </row>
    <row r="3443" spans="1:4" s="9" customFormat="1" x14ac:dyDescent="0.2">
      <c r="A3443" s="2" t="s">
        <v>6210</v>
      </c>
      <c r="B3443" s="1" t="s">
        <v>6211</v>
      </c>
      <c r="C3443" s="1" t="s">
        <v>33</v>
      </c>
      <c r="D3443" s="10" t="s">
        <v>5270</v>
      </c>
    </row>
    <row r="3444" spans="1:4" s="9" customFormat="1" x14ac:dyDescent="0.2">
      <c r="A3444" s="2" t="s">
        <v>6212</v>
      </c>
      <c r="B3444" s="1" t="s">
        <v>6213</v>
      </c>
      <c r="C3444" s="1" t="s">
        <v>16</v>
      </c>
      <c r="D3444" s="10" t="s">
        <v>5270</v>
      </c>
    </row>
    <row r="3445" spans="1:4" s="9" customFormat="1" x14ac:dyDescent="0.2">
      <c r="A3445" s="2" t="s">
        <v>6214</v>
      </c>
      <c r="B3445" s="1" t="s">
        <v>6215</v>
      </c>
      <c r="C3445" s="1" t="s">
        <v>153</v>
      </c>
      <c r="D3445" s="10" t="s">
        <v>5270</v>
      </c>
    </row>
    <row r="3446" spans="1:4" s="9" customFormat="1" x14ac:dyDescent="0.2">
      <c r="A3446" s="2" t="s">
        <v>6216</v>
      </c>
      <c r="B3446" s="1" t="s">
        <v>6217</v>
      </c>
      <c r="C3446" s="1" t="s">
        <v>86</v>
      </c>
      <c r="D3446" s="10" t="s">
        <v>5270</v>
      </c>
    </row>
    <row r="3447" spans="1:4" s="9" customFormat="1" x14ac:dyDescent="0.2">
      <c r="A3447" s="2" t="s">
        <v>6218</v>
      </c>
      <c r="B3447" s="1" t="s">
        <v>6219</v>
      </c>
      <c r="C3447" s="1" t="s">
        <v>287</v>
      </c>
      <c r="D3447" s="10" t="s">
        <v>5270</v>
      </c>
    </row>
    <row r="3448" spans="1:4" s="9" customFormat="1" x14ac:dyDescent="0.2">
      <c r="A3448" s="2" t="s">
        <v>6223</v>
      </c>
      <c r="B3448" s="1" t="s">
        <v>6221</v>
      </c>
      <c r="C3448" s="1" t="s">
        <v>153</v>
      </c>
      <c r="D3448" s="10" t="s">
        <v>5270</v>
      </c>
    </row>
    <row r="3449" spans="1:4" s="9" customFormat="1" x14ac:dyDescent="0.2">
      <c r="A3449" s="2" t="s">
        <v>6220</v>
      </c>
      <c r="B3449" s="1" t="s">
        <v>6221</v>
      </c>
      <c r="C3449" s="1" t="s">
        <v>16</v>
      </c>
      <c r="D3449" s="10" t="s">
        <v>5270</v>
      </c>
    </row>
    <row r="3450" spans="1:4" s="9" customFormat="1" x14ac:dyDescent="0.2">
      <c r="A3450" s="2" t="s">
        <v>6222</v>
      </c>
      <c r="B3450" s="1" t="s">
        <v>6221</v>
      </c>
      <c r="C3450" s="1" t="s">
        <v>33</v>
      </c>
      <c r="D3450" s="10" t="s">
        <v>5270</v>
      </c>
    </row>
    <row r="3451" spans="1:4" s="9" customFormat="1" x14ac:dyDescent="0.2">
      <c r="A3451" s="2" t="s">
        <v>6224</v>
      </c>
      <c r="B3451" s="1" t="s">
        <v>6225</v>
      </c>
      <c r="C3451" s="1" t="s">
        <v>287</v>
      </c>
      <c r="D3451" s="10" t="s">
        <v>5270</v>
      </c>
    </row>
    <row r="3452" spans="1:4" s="9" customFormat="1" x14ac:dyDescent="0.2">
      <c r="A3452" s="2" t="s">
        <v>6226</v>
      </c>
      <c r="B3452" s="1" t="s">
        <v>6227</v>
      </c>
      <c r="C3452" s="1" t="s">
        <v>153</v>
      </c>
      <c r="D3452" s="10" t="s">
        <v>5270</v>
      </c>
    </row>
    <row r="3453" spans="1:4" s="9" customFormat="1" x14ac:dyDescent="0.2">
      <c r="A3453" s="2" t="s">
        <v>6228</v>
      </c>
      <c r="B3453" s="1" t="s">
        <v>6229</v>
      </c>
      <c r="C3453" s="1" t="s">
        <v>86</v>
      </c>
      <c r="D3453" s="10" t="s">
        <v>5270</v>
      </c>
    </row>
    <row r="3454" spans="1:4" s="9" customFormat="1" x14ac:dyDescent="0.2">
      <c r="A3454" s="2" t="s">
        <v>6230</v>
      </c>
      <c r="B3454" s="1" t="s">
        <v>6229</v>
      </c>
      <c r="C3454" s="1" t="s">
        <v>33</v>
      </c>
      <c r="D3454" s="10" t="s">
        <v>5270</v>
      </c>
    </row>
    <row r="3455" spans="1:4" s="9" customFormat="1" x14ac:dyDescent="0.2">
      <c r="A3455" s="2" t="s">
        <v>6231</v>
      </c>
      <c r="B3455" s="1" t="s">
        <v>6232</v>
      </c>
      <c r="C3455" s="1" t="s">
        <v>86</v>
      </c>
      <c r="D3455" s="10" t="s">
        <v>5270</v>
      </c>
    </row>
    <row r="3456" spans="1:4" s="9" customFormat="1" x14ac:dyDescent="0.2">
      <c r="A3456" s="2" t="s">
        <v>6233</v>
      </c>
      <c r="B3456" s="1" t="s">
        <v>6234</v>
      </c>
      <c r="C3456" s="1" t="s">
        <v>153</v>
      </c>
      <c r="D3456" s="10" t="s">
        <v>5270</v>
      </c>
    </row>
    <row r="3457" spans="1:4" s="9" customFormat="1" x14ac:dyDescent="0.2">
      <c r="A3457" s="2" t="s">
        <v>6235</v>
      </c>
      <c r="B3457" s="1" t="s">
        <v>6236</v>
      </c>
      <c r="C3457" s="1" t="s">
        <v>86</v>
      </c>
      <c r="D3457" s="10" t="s">
        <v>5270</v>
      </c>
    </row>
    <row r="3458" spans="1:4" s="9" customFormat="1" x14ac:dyDescent="0.2">
      <c r="A3458" s="2" t="s">
        <v>6237</v>
      </c>
      <c r="B3458" s="1" t="s">
        <v>6238</v>
      </c>
      <c r="C3458" s="1" t="s">
        <v>287</v>
      </c>
      <c r="D3458" s="3">
        <v>2500</v>
      </c>
    </row>
    <row r="3459" spans="1:4" s="9" customFormat="1" x14ac:dyDescent="0.2">
      <c r="A3459" s="2" t="s">
        <v>6239</v>
      </c>
      <c r="B3459" s="1" t="s">
        <v>6240</v>
      </c>
      <c r="C3459" s="1" t="s">
        <v>153</v>
      </c>
      <c r="D3459" s="10" t="s">
        <v>5270</v>
      </c>
    </row>
    <row r="3460" spans="1:4" s="9" customFormat="1" x14ac:dyDescent="0.2">
      <c r="A3460" s="2" t="s">
        <v>6241</v>
      </c>
      <c r="B3460" s="1" t="s">
        <v>6242</v>
      </c>
      <c r="C3460" s="1" t="s">
        <v>16</v>
      </c>
      <c r="D3460" s="10" t="s">
        <v>5270</v>
      </c>
    </row>
    <row r="3461" spans="1:4" s="9" customFormat="1" x14ac:dyDescent="0.2">
      <c r="A3461" s="2" t="s">
        <v>6243</v>
      </c>
      <c r="B3461" s="1" t="s">
        <v>6244</v>
      </c>
      <c r="C3461" s="1" t="s">
        <v>33</v>
      </c>
      <c r="D3461" s="10" t="s">
        <v>5270</v>
      </c>
    </row>
    <row r="3462" spans="1:4" s="9" customFormat="1" x14ac:dyDescent="0.2">
      <c r="A3462" s="2" t="s">
        <v>6247</v>
      </c>
      <c r="B3462" s="1" t="s">
        <v>6246</v>
      </c>
      <c r="C3462" s="1" t="s">
        <v>287</v>
      </c>
      <c r="D3462" s="10" t="s">
        <v>5270</v>
      </c>
    </row>
    <row r="3463" spans="1:4" s="9" customFormat="1" x14ac:dyDescent="0.2">
      <c r="A3463" s="2" t="s">
        <v>6245</v>
      </c>
      <c r="B3463" s="1" t="s">
        <v>6246</v>
      </c>
      <c r="C3463" s="1" t="s">
        <v>86</v>
      </c>
      <c r="D3463" s="10" t="s">
        <v>5270</v>
      </c>
    </row>
    <row r="3464" spans="1:4" s="9" customFormat="1" x14ac:dyDescent="0.2">
      <c r="A3464" s="2" t="s">
        <v>6248</v>
      </c>
      <c r="B3464" s="1" t="s">
        <v>6249</v>
      </c>
      <c r="C3464" s="1" t="s">
        <v>287</v>
      </c>
      <c r="D3464" s="10" t="s">
        <v>5270</v>
      </c>
    </row>
    <row r="3465" spans="1:4" s="9" customFormat="1" x14ac:dyDescent="0.2">
      <c r="A3465" s="2" t="s">
        <v>6250</v>
      </c>
      <c r="B3465" s="1" t="s">
        <v>6251</v>
      </c>
      <c r="C3465" s="1" t="s">
        <v>153</v>
      </c>
      <c r="D3465" s="10" t="s">
        <v>5270</v>
      </c>
    </row>
    <row r="3466" spans="1:4" s="9" customFormat="1" x14ac:dyDescent="0.2">
      <c r="A3466" s="2" t="s">
        <v>6252</v>
      </c>
      <c r="B3466" s="1" t="s">
        <v>6253</v>
      </c>
      <c r="C3466" s="1" t="s">
        <v>86</v>
      </c>
      <c r="D3466" s="10" t="s">
        <v>5270</v>
      </c>
    </row>
    <row r="3467" spans="1:4" s="9" customFormat="1" x14ac:dyDescent="0.2">
      <c r="A3467" s="2" t="s">
        <v>6254</v>
      </c>
      <c r="B3467" s="1" t="s">
        <v>6253</v>
      </c>
      <c r="C3467" s="1" t="s">
        <v>33</v>
      </c>
      <c r="D3467" s="10" t="s">
        <v>5270</v>
      </c>
    </row>
    <row r="3468" spans="1:4" s="9" customFormat="1" x14ac:dyDescent="0.2">
      <c r="A3468" s="2" t="s">
        <v>6258</v>
      </c>
      <c r="B3468" s="1" t="s">
        <v>6256</v>
      </c>
      <c r="C3468" s="1" t="s">
        <v>33</v>
      </c>
      <c r="D3468" s="3">
        <v>48</v>
      </c>
    </row>
    <row r="3469" spans="1:4" s="9" customFormat="1" x14ac:dyDescent="0.2">
      <c r="A3469" s="2" t="s">
        <v>6255</v>
      </c>
      <c r="B3469" s="1" t="s">
        <v>6256</v>
      </c>
      <c r="C3469" s="1" t="s">
        <v>39</v>
      </c>
      <c r="D3469" s="3">
        <v>48</v>
      </c>
    </row>
    <row r="3470" spans="1:4" s="9" customFormat="1" x14ac:dyDescent="0.2">
      <c r="A3470" s="2" t="s">
        <v>6257</v>
      </c>
      <c r="B3470" s="1" t="s">
        <v>6256</v>
      </c>
      <c r="C3470" s="1" t="s">
        <v>33</v>
      </c>
      <c r="D3470" s="3">
        <v>50</v>
      </c>
    </row>
    <row r="3471" spans="1:4" s="9" customFormat="1" x14ac:dyDescent="0.2">
      <c r="A3471" s="2" t="s">
        <v>6259</v>
      </c>
      <c r="B3471" s="1" t="s">
        <v>6260</v>
      </c>
      <c r="C3471" s="1" t="s">
        <v>39</v>
      </c>
      <c r="D3471" s="10" t="s">
        <v>5270</v>
      </c>
    </row>
    <row r="3472" spans="1:4" s="9" customFormat="1" x14ac:dyDescent="0.2">
      <c r="A3472" s="2" t="s">
        <v>6261</v>
      </c>
      <c r="B3472" s="1" t="s">
        <v>6262</v>
      </c>
      <c r="C3472" s="1" t="s">
        <v>153</v>
      </c>
      <c r="D3472" s="10" t="s">
        <v>5270</v>
      </c>
    </row>
    <row r="3473" spans="1:4" s="9" customFormat="1" x14ac:dyDescent="0.2">
      <c r="A3473" s="2" t="s">
        <v>6263</v>
      </c>
      <c r="B3473" s="1" t="s">
        <v>6264</v>
      </c>
      <c r="C3473" s="1" t="s">
        <v>16</v>
      </c>
      <c r="D3473" s="10" t="s">
        <v>5270</v>
      </c>
    </row>
    <row r="3474" spans="1:4" s="9" customFormat="1" x14ac:dyDescent="0.2">
      <c r="A3474" s="2" t="s">
        <v>6265</v>
      </c>
      <c r="B3474" s="1" t="s">
        <v>6266</v>
      </c>
      <c r="C3474" s="1" t="s">
        <v>86</v>
      </c>
      <c r="D3474" s="3">
        <v>2500</v>
      </c>
    </row>
    <row r="3475" spans="1:4" s="9" customFormat="1" x14ac:dyDescent="0.2">
      <c r="A3475" s="2" t="s">
        <v>6267</v>
      </c>
      <c r="B3475" s="1" t="s">
        <v>6268</v>
      </c>
      <c r="C3475" s="1" t="s">
        <v>86</v>
      </c>
      <c r="D3475" s="10" t="s">
        <v>5270</v>
      </c>
    </row>
    <row r="3476" spans="1:4" s="9" customFormat="1" x14ac:dyDescent="0.2">
      <c r="A3476" s="2" t="s">
        <v>6269</v>
      </c>
      <c r="B3476" s="1" t="s">
        <v>6270</v>
      </c>
      <c r="C3476" s="1" t="s">
        <v>287</v>
      </c>
      <c r="D3476" s="10" t="s">
        <v>5270</v>
      </c>
    </row>
    <row r="3477" spans="1:4" s="9" customFormat="1" x14ac:dyDescent="0.2">
      <c r="A3477" s="2" t="s">
        <v>6271</v>
      </c>
      <c r="B3477" s="1" t="s">
        <v>6272</v>
      </c>
      <c r="C3477" s="1" t="s">
        <v>33</v>
      </c>
      <c r="D3477" s="10" t="s">
        <v>5270</v>
      </c>
    </row>
    <row r="3478" spans="1:4" s="9" customFormat="1" x14ac:dyDescent="0.2">
      <c r="A3478" s="2" t="s">
        <v>6273</v>
      </c>
      <c r="B3478" s="1" t="s">
        <v>6274</v>
      </c>
      <c r="C3478" s="1" t="s">
        <v>287</v>
      </c>
      <c r="D3478" s="10" t="s">
        <v>5270</v>
      </c>
    </row>
    <row r="3479" spans="1:4" s="9" customFormat="1" x14ac:dyDescent="0.2">
      <c r="A3479" s="2" t="s">
        <v>6275</v>
      </c>
      <c r="B3479" s="1" t="s">
        <v>6276</v>
      </c>
      <c r="C3479" s="1" t="s">
        <v>153</v>
      </c>
      <c r="D3479" s="10" t="s">
        <v>5270</v>
      </c>
    </row>
    <row r="3480" spans="1:4" s="9" customFormat="1" x14ac:dyDescent="0.2">
      <c r="A3480" s="2" t="s">
        <v>6277</v>
      </c>
      <c r="B3480" s="1" t="s">
        <v>6278</v>
      </c>
      <c r="C3480" s="1" t="s">
        <v>153</v>
      </c>
      <c r="D3480" s="10" t="s">
        <v>5270</v>
      </c>
    </row>
    <row r="3481" spans="1:4" s="9" customFormat="1" x14ac:dyDescent="0.2">
      <c r="A3481" s="2" t="s">
        <v>6279</v>
      </c>
      <c r="B3481" s="1" t="s">
        <v>6280</v>
      </c>
      <c r="C3481" s="1" t="s">
        <v>86</v>
      </c>
      <c r="D3481" s="10" t="s">
        <v>5270</v>
      </c>
    </row>
    <row r="3482" spans="1:4" s="9" customFormat="1" x14ac:dyDescent="0.2">
      <c r="A3482" s="2" t="s">
        <v>6281</v>
      </c>
      <c r="B3482" s="1" t="s">
        <v>6282</v>
      </c>
      <c r="C3482" s="1" t="s">
        <v>86</v>
      </c>
      <c r="D3482" s="10" t="s">
        <v>5270</v>
      </c>
    </row>
    <row r="3483" spans="1:4" s="9" customFormat="1" x14ac:dyDescent="0.2">
      <c r="A3483" s="2" t="s">
        <v>6283</v>
      </c>
      <c r="B3483" s="1" t="s">
        <v>6284</v>
      </c>
      <c r="C3483" s="1" t="s">
        <v>153</v>
      </c>
      <c r="D3483" s="10" t="s">
        <v>5270</v>
      </c>
    </row>
    <row r="3484" spans="1:4" s="9" customFormat="1" x14ac:dyDescent="0.2">
      <c r="A3484" s="2" t="s">
        <v>6285</v>
      </c>
      <c r="B3484" s="1" t="s">
        <v>6286</v>
      </c>
      <c r="C3484" s="1" t="s">
        <v>16</v>
      </c>
      <c r="D3484" s="10" t="s">
        <v>5270</v>
      </c>
    </row>
    <row r="3485" spans="1:4" s="9" customFormat="1" x14ac:dyDescent="0.2">
      <c r="A3485" s="2" t="s">
        <v>6287</v>
      </c>
      <c r="B3485" s="1" t="s">
        <v>6286</v>
      </c>
      <c r="C3485" s="1" t="s">
        <v>153</v>
      </c>
      <c r="D3485" s="10" t="s">
        <v>5270</v>
      </c>
    </row>
    <row r="3486" spans="1:4" s="9" customFormat="1" x14ac:dyDescent="0.2">
      <c r="A3486" s="2" t="s">
        <v>6288</v>
      </c>
      <c r="B3486" s="1" t="s">
        <v>6289</v>
      </c>
      <c r="C3486" s="1" t="s">
        <v>16</v>
      </c>
      <c r="D3486" s="10" t="s">
        <v>5270</v>
      </c>
    </row>
    <row r="3487" spans="1:4" s="9" customFormat="1" x14ac:dyDescent="0.2">
      <c r="A3487" s="2" t="s">
        <v>6290</v>
      </c>
      <c r="B3487" s="1" t="s">
        <v>6291</v>
      </c>
      <c r="C3487" s="1" t="s">
        <v>16</v>
      </c>
      <c r="D3487" s="10" t="s">
        <v>5270</v>
      </c>
    </row>
    <row r="3488" spans="1:4" s="9" customFormat="1" x14ac:dyDescent="0.2">
      <c r="A3488" s="2" t="s">
        <v>6292</v>
      </c>
      <c r="B3488" s="1" t="s">
        <v>6293</v>
      </c>
      <c r="C3488" s="1" t="s">
        <v>16</v>
      </c>
      <c r="D3488" s="10" t="s">
        <v>5270</v>
      </c>
    </row>
    <row r="3489" spans="1:4" s="9" customFormat="1" x14ac:dyDescent="0.2">
      <c r="A3489" s="2" t="s">
        <v>6294</v>
      </c>
      <c r="B3489" s="1" t="s">
        <v>6295</v>
      </c>
      <c r="C3489" s="1" t="s">
        <v>86</v>
      </c>
      <c r="D3489" s="10" t="s">
        <v>5270</v>
      </c>
    </row>
    <row r="3490" spans="1:4" s="9" customFormat="1" x14ac:dyDescent="0.2">
      <c r="A3490" s="2" t="s">
        <v>6296</v>
      </c>
      <c r="B3490" s="1" t="s">
        <v>6297</v>
      </c>
      <c r="C3490" s="1" t="s">
        <v>33</v>
      </c>
      <c r="D3490" s="3">
        <v>55</v>
      </c>
    </row>
    <row r="3491" spans="1:4" s="9" customFormat="1" x14ac:dyDescent="0.2">
      <c r="A3491" s="2" t="s">
        <v>6298</v>
      </c>
      <c r="B3491" s="1" t="s">
        <v>6299</v>
      </c>
      <c r="C3491" s="1" t="s">
        <v>33</v>
      </c>
      <c r="D3491" s="3">
        <v>36</v>
      </c>
    </row>
    <row r="3492" spans="1:4" s="9" customFormat="1" x14ac:dyDescent="0.2">
      <c r="A3492" s="2" t="s">
        <v>6300</v>
      </c>
      <c r="B3492" s="1" t="s">
        <v>6299</v>
      </c>
      <c r="C3492" s="1" t="s">
        <v>287</v>
      </c>
      <c r="D3492" s="10" t="s">
        <v>5270</v>
      </c>
    </row>
    <row r="3493" spans="1:4" s="9" customFormat="1" x14ac:dyDescent="0.2">
      <c r="A3493" s="2" t="s">
        <v>6301</v>
      </c>
      <c r="B3493" s="1" t="s">
        <v>6302</v>
      </c>
      <c r="C3493" s="1" t="s">
        <v>287</v>
      </c>
      <c r="D3493" s="3">
        <v>2000</v>
      </c>
    </row>
    <row r="3494" spans="1:4" s="9" customFormat="1" x14ac:dyDescent="0.2">
      <c r="A3494" s="2" t="s">
        <v>6303</v>
      </c>
      <c r="B3494" s="1" t="s">
        <v>6304</v>
      </c>
      <c r="C3494" s="1" t="s">
        <v>153</v>
      </c>
      <c r="D3494" s="10" t="s">
        <v>5270</v>
      </c>
    </row>
    <row r="3495" spans="1:4" s="9" customFormat="1" x14ac:dyDescent="0.2">
      <c r="A3495" s="2" t="s">
        <v>6305</v>
      </c>
      <c r="B3495" s="1" t="s">
        <v>6306</v>
      </c>
      <c r="C3495" s="1" t="s">
        <v>86</v>
      </c>
      <c r="D3495" s="10" t="s">
        <v>5270</v>
      </c>
    </row>
    <row r="3496" spans="1:4" s="9" customFormat="1" x14ac:dyDescent="0.2">
      <c r="A3496" s="2" t="s">
        <v>6307</v>
      </c>
      <c r="B3496" s="1" t="s">
        <v>6306</v>
      </c>
      <c r="C3496" s="1" t="s">
        <v>33</v>
      </c>
      <c r="D3496" s="10" t="s">
        <v>5270</v>
      </c>
    </row>
    <row r="3497" spans="1:4" s="9" customFormat="1" x14ac:dyDescent="0.2">
      <c r="A3497" s="2" t="s">
        <v>6310</v>
      </c>
      <c r="B3497" s="1" t="s">
        <v>6309</v>
      </c>
      <c r="C3497" s="1" t="s">
        <v>16</v>
      </c>
      <c r="D3497" s="3">
        <v>40</v>
      </c>
    </row>
    <row r="3498" spans="1:4" s="9" customFormat="1" x14ac:dyDescent="0.2">
      <c r="A3498" s="2" t="s">
        <v>6308</v>
      </c>
      <c r="B3498" s="1" t="s">
        <v>6309</v>
      </c>
      <c r="C3498" s="1" t="s">
        <v>86</v>
      </c>
      <c r="D3498" s="10" t="s">
        <v>5270</v>
      </c>
    </row>
    <row r="3499" spans="1:4" s="9" customFormat="1" x14ac:dyDescent="0.2">
      <c r="A3499" s="2" t="s">
        <v>6311</v>
      </c>
      <c r="B3499" s="1" t="s">
        <v>6309</v>
      </c>
      <c r="C3499" s="1" t="s">
        <v>33</v>
      </c>
      <c r="D3499" s="10" t="s">
        <v>5270</v>
      </c>
    </row>
    <row r="3500" spans="1:4" s="9" customFormat="1" x14ac:dyDescent="0.2">
      <c r="A3500" s="2" t="s">
        <v>6312</v>
      </c>
      <c r="B3500" s="1" t="s">
        <v>6309</v>
      </c>
      <c r="C3500" s="1" t="s">
        <v>153</v>
      </c>
      <c r="D3500" s="10" t="s">
        <v>5270</v>
      </c>
    </row>
    <row r="3501" spans="1:4" s="9" customFormat="1" x14ac:dyDescent="0.2">
      <c r="A3501" s="2" t="s">
        <v>6313</v>
      </c>
      <c r="B3501" s="1" t="s">
        <v>6314</v>
      </c>
      <c r="C3501" s="1" t="s">
        <v>287</v>
      </c>
      <c r="D3501" s="3">
        <v>1000</v>
      </c>
    </row>
    <row r="3502" spans="1:4" s="9" customFormat="1" x14ac:dyDescent="0.2">
      <c r="A3502" s="2" t="s">
        <v>6315</v>
      </c>
      <c r="B3502" s="1" t="s">
        <v>6316</v>
      </c>
      <c r="C3502" s="1" t="s">
        <v>153</v>
      </c>
      <c r="D3502" s="10" t="s">
        <v>5270</v>
      </c>
    </row>
    <row r="3503" spans="1:4" s="9" customFormat="1" x14ac:dyDescent="0.2">
      <c r="A3503" s="2" t="s">
        <v>6317</v>
      </c>
      <c r="B3503" s="1" t="s">
        <v>6318</v>
      </c>
      <c r="C3503" s="1" t="s">
        <v>86</v>
      </c>
      <c r="D3503" s="10" t="s">
        <v>5270</v>
      </c>
    </row>
    <row r="3504" spans="1:4" s="9" customFormat="1" x14ac:dyDescent="0.2">
      <c r="A3504" s="2" t="s">
        <v>6319</v>
      </c>
      <c r="B3504" s="1" t="s">
        <v>6320</v>
      </c>
      <c r="C3504" s="1" t="s">
        <v>287</v>
      </c>
      <c r="D3504" s="10" t="s">
        <v>5270</v>
      </c>
    </row>
    <row r="3505" spans="1:4" s="9" customFormat="1" x14ac:dyDescent="0.2">
      <c r="A3505" s="2" t="s">
        <v>6321</v>
      </c>
      <c r="B3505" s="1" t="s">
        <v>6322</v>
      </c>
      <c r="C3505" s="1" t="s">
        <v>86</v>
      </c>
      <c r="D3505" s="10" t="s">
        <v>5270</v>
      </c>
    </row>
    <row r="3506" spans="1:4" s="9" customFormat="1" x14ac:dyDescent="0.2">
      <c r="A3506" s="2" t="s">
        <v>6323</v>
      </c>
      <c r="B3506" s="1" t="s">
        <v>6324</v>
      </c>
      <c r="C3506" s="1" t="s">
        <v>287</v>
      </c>
      <c r="D3506" s="10" t="s">
        <v>5270</v>
      </c>
    </row>
    <row r="3507" spans="1:4" s="9" customFormat="1" x14ac:dyDescent="0.2">
      <c r="A3507" s="2" t="s">
        <v>6325</v>
      </c>
      <c r="B3507" s="1" t="s">
        <v>6326</v>
      </c>
      <c r="C3507" s="1" t="s">
        <v>287</v>
      </c>
      <c r="D3507" s="10" t="s">
        <v>5270</v>
      </c>
    </row>
    <row r="3508" spans="1:4" s="9" customFormat="1" x14ac:dyDescent="0.2">
      <c r="A3508" s="2" t="s">
        <v>6327</v>
      </c>
      <c r="B3508" s="1" t="s">
        <v>6328</v>
      </c>
      <c r="C3508" s="1" t="s">
        <v>153</v>
      </c>
      <c r="D3508" s="10" t="s">
        <v>5270</v>
      </c>
    </row>
    <row r="3509" spans="1:4" s="9" customFormat="1" x14ac:dyDescent="0.2">
      <c r="A3509" s="2" t="s">
        <v>6329</v>
      </c>
      <c r="B3509" s="1" t="s">
        <v>6330</v>
      </c>
      <c r="C3509" s="1" t="s">
        <v>287</v>
      </c>
      <c r="D3509" s="10" t="s">
        <v>5270</v>
      </c>
    </row>
    <row r="3510" spans="1:4" s="9" customFormat="1" x14ac:dyDescent="0.2">
      <c r="A3510" s="2" t="s">
        <v>6331</v>
      </c>
      <c r="B3510" s="1" t="s">
        <v>6330</v>
      </c>
      <c r="C3510" s="1" t="s">
        <v>490</v>
      </c>
      <c r="D3510" s="10" t="s">
        <v>5270</v>
      </c>
    </row>
    <row r="3511" spans="1:4" s="9" customFormat="1" x14ac:dyDescent="0.2">
      <c r="A3511" s="2" t="s">
        <v>6332</v>
      </c>
      <c r="B3511" s="1" t="s">
        <v>6333</v>
      </c>
      <c r="C3511" s="1" t="s">
        <v>153</v>
      </c>
      <c r="D3511" s="3">
        <v>2500</v>
      </c>
    </row>
    <row r="3512" spans="1:4" s="9" customFormat="1" x14ac:dyDescent="0.2">
      <c r="A3512" s="2" t="s">
        <v>6334</v>
      </c>
      <c r="B3512" s="1" t="s">
        <v>6335</v>
      </c>
      <c r="C3512" s="1" t="s">
        <v>86</v>
      </c>
      <c r="D3512" s="10" t="s">
        <v>5270</v>
      </c>
    </row>
    <row r="3513" spans="1:4" s="9" customFormat="1" x14ac:dyDescent="0.2">
      <c r="A3513" s="2" t="s">
        <v>6336</v>
      </c>
      <c r="B3513" s="1" t="s">
        <v>6335</v>
      </c>
      <c r="C3513" s="1" t="s">
        <v>33</v>
      </c>
      <c r="D3513" s="10" t="s">
        <v>5270</v>
      </c>
    </row>
    <row r="3514" spans="1:4" s="9" customFormat="1" x14ac:dyDescent="0.2">
      <c r="A3514" s="2" t="s">
        <v>6337</v>
      </c>
      <c r="B3514" s="1" t="s">
        <v>6338</v>
      </c>
      <c r="C3514" s="1" t="s">
        <v>33</v>
      </c>
      <c r="D3514" s="10" t="s">
        <v>5270</v>
      </c>
    </row>
    <row r="3515" spans="1:4" s="9" customFormat="1" x14ac:dyDescent="0.2">
      <c r="A3515" s="2" t="s">
        <v>6339</v>
      </c>
      <c r="B3515" s="1" t="s">
        <v>6340</v>
      </c>
      <c r="C3515" s="1" t="s">
        <v>153</v>
      </c>
      <c r="D3515" s="10" t="s">
        <v>5270</v>
      </c>
    </row>
    <row r="3516" spans="1:4" s="9" customFormat="1" x14ac:dyDescent="0.2">
      <c r="A3516" s="2" t="s">
        <v>6341</v>
      </c>
      <c r="B3516" s="1" t="s">
        <v>6342</v>
      </c>
      <c r="C3516" s="1" t="s">
        <v>86</v>
      </c>
      <c r="D3516" s="10" t="s">
        <v>5270</v>
      </c>
    </row>
    <row r="3517" spans="1:4" s="9" customFormat="1" x14ac:dyDescent="0.2">
      <c r="A3517" s="2" t="s">
        <v>6343</v>
      </c>
      <c r="B3517" s="1" t="s">
        <v>6344</v>
      </c>
      <c r="C3517" s="1" t="s">
        <v>153</v>
      </c>
      <c r="D3517" s="10" t="s">
        <v>5270</v>
      </c>
    </row>
    <row r="3518" spans="1:4" s="9" customFormat="1" x14ac:dyDescent="0.2">
      <c r="A3518" s="2" t="s">
        <v>6345</v>
      </c>
      <c r="B3518" s="1" t="s">
        <v>6346</v>
      </c>
      <c r="C3518" s="1" t="s">
        <v>86</v>
      </c>
      <c r="D3518" s="10" t="s">
        <v>5270</v>
      </c>
    </row>
    <row r="3519" spans="1:4" s="9" customFormat="1" x14ac:dyDescent="0.2">
      <c r="A3519" s="2" t="s">
        <v>6347</v>
      </c>
      <c r="B3519" s="1" t="s">
        <v>6348</v>
      </c>
      <c r="C3519" s="1" t="s">
        <v>86</v>
      </c>
      <c r="D3519" s="10" t="s">
        <v>5270</v>
      </c>
    </row>
    <row r="3520" spans="1:4" s="9" customFormat="1" x14ac:dyDescent="0.2">
      <c r="A3520" s="2" t="s">
        <v>6349</v>
      </c>
      <c r="B3520" s="1" t="s">
        <v>6350</v>
      </c>
      <c r="C3520" s="1" t="s">
        <v>86</v>
      </c>
      <c r="D3520" s="10" t="s">
        <v>5270</v>
      </c>
    </row>
    <row r="3521" spans="1:4" s="9" customFormat="1" x14ac:dyDescent="0.2">
      <c r="A3521" s="2" t="s">
        <v>6351</v>
      </c>
      <c r="B3521" s="1" t="s">
        <v>6352</v>
      </c>
      <c r="C3521" s="1" t="s">
        <v>33</v>
      </c>
      <c r="D3521" s="10" t="s">
        <v>5270</v>
      </c>
    </row>
    <row r="3522" spans="1:4" s="9" customFormat="1" x14ac:dyDescent="0.2">
      <c r="A3522" s="2" t="s">
        <v>6353</v>
      </c>
      <c r="B3522" s="1" t="s">
        <v>6354</v>
      </c>
      <c r="C3522" s="1" t="s">
        <v>287</v>
      </c>
      <c r="D3522" s="10" t="s">
        <v>5270</v>
      </c>
    </row>
    <row r="3523" spans="1:4" s="9" customFormat="1" x14ac:dyDescent="0.2">
      <c r="A3523" s="2" t="s">
        <v>6355</v>
      </c>
      <c r="B3523" s="1" t="s">
        <v>6356</v>
      </c>
      <c r="C3523" s="1" t="s">
        <v>6357</v>
      </c>
      <c r="D3523" s="10" t="s">
        <v>5270</v>
      </c>
    </row>
    <row r="3524" spans="1:4" s="9" customFormat="1" x14ac:dyDescent="0.2">
      <c r="A3524" s="2" t="s">
        <v>6358</v>
      </c>
      <c r="B3524" s="1" t="s">
        <v>6359</v>
      </c>
      <c r="C3524" s="1" t="s">
        <v>86</v>
      </c>
      <c r="D3524" s="10" t="s">
        <v>5270</v>
      </c>
    </row>
    <row r="3525" spans="1:4" s="9" customFormat="1" x14ac:dyDescent="0.2">
      <c r="A3525" s="2" t="s">
        <v>6360</v>
      </c>
      <c r="B3525" s="1" t="s">
        <v>6361</v>
      </c>
      <c r="C3525" s="1" t="s">
        <v>33</v>
      </c>
      <c r="D3525" s="10" t="s">
        <v>5270</v>
      </c>
    </row>
    <row r="3526" spans="1:4" s="9" customFormat="1" x14ac:dyDescent="0.2">
      <c r="A3526" s="2" t="s">
        <v>6362</v>
      </c>
      <c r="B3526" s="1" t="s">
        <v>6363</v>
      </c>
      <c r="C3526" s="1" t="s">
        <v>16</v>
      </c>
      <c r="D3526" s="10" t="s">
        <v>5270</v>
      </c>
    </row>
    <row r="3527" spans="1:4" s="9" customFormat="1" x14ac:dyDescent="0.2">
      <c r="A3527" s="2" t="s">
        <v>6364</v>
      </c>
      <c r="B3527" s="1" t="s">
        <v>6363</v>
      </c>
      <c r="C3527" s="1" t="s">
        <v>33</v>
      </c>
      <c r="D3527" s="10" t="s">
        <v>5270</v>
      </c>
    </row>
    <row r="3528" spans="1:4" s="9" customFormat="1" x14ac:dyDescent="0.2">
      <c r="A3528" s="2" t="s">
        <v>6365</v>
      </c>
      <c r="B3528" s="1" t="s">
        <v>6363</v>
      </c>
      <c r="C3528" s="1" t="s">
        <v>287</v>
      </c>
      <c r="D3528" s="10" t="s">
        <v>5270</v>
      </c>
    </row>
    <row r="3529" spans="1:4" s="9" customFormat="1" x14ac:dyDescent="0.2">
      <c r="A3529" s="2" t="s">
        <v>6366</v>
      </c>
      <c r="B3529" s="1" t="s">
        <v>6367</v>
      </c>
      <c r="C3529" s="1" t="s">
        <v>153</v>
      </c>
      <c r="D3529" s="10" t="s">
        <v>5270</v>
      </c>
    </row>
    <row r="3530" spans="1:4" s="9" customFormat="1" x14ac:dyDescent="0.2">
      <c r="A3530" s="2" t="s">
        <v>6368</v>
      </c>
      <c r="B3530" s="1" t="s">
        <v>6369</v>
      </c>
      <c r="C3530" s="1" t="s">
        <v>86</v>
      </c>
      <c r="D3530" s="10" t="s">
        <v>5270</v>
      </c>
    </row>
    <row r="3531" spans="1:4" s="9" customFormat="1" x14ac:dyDescent="0.2">
      <c r="A3531" s="2" t="s">
        <v>6370</v>
      </c>
      <c r="B3531" s="1" t="s">
        <v>6369</v>
      </c>
      <c r="C3531" s="1" t="s">
        <v>33</v>
      </c>
      <c r="D3531" s="10" t="s">
        <v>5270</v>
      </c>
    </row>
    <row r="3532" spans="1:4" s="9" customFormat="1" x14ac:dyDescent="0.2">
      <c r="A3532" s="2" t="s">
        <v>6371</v>
      </c>
      <c r="B3532" s="1" t="s">
        <v>6372</v>
      </c>
      <c r="C3532" s="1" t="s">
        <v>287</v>
      </c>
      <c r="D3532" s="10" t="s">
        <v>5270</v>
      </c>
    </row>
    <row r="3533" spans="1:4" s="9" customFormat="1" x14ac:dyDescent="0.2">
      <c r="A3533" s="2" t="s">
        <v>6373</v>
      </c>
      <c r="B3533" s="1" t="s">
        <v>6374</v>
      </c>
      <c r="C3533" s="1" t="s">
        <v>16</v>
      </c>
      <c r="D3533" s="3">
        <v>55</v>
      </c>
    </row>
    <row r="3534" spans="1:4" s="9" customFormat="1" x14ac:dyDescent="0.2">
      <c r="A3534" s="2" t="s">
        <v>6375</v>
      </c>
      <c r="B3534" s="1" t="s">
        <v>6374</v>
      </c>
      <c r="C3534" s="1" t="s">
        <v>33</v>
      </c>
      <c r="D3534" s="10" t="s">
        <v>5270</v>
      </c>
    </row>
    <row r="3535" spans="1:4" s="9" customFormat="1" x14ac:dyDescent="0.2">
      <c r="A3535" s="2" t="s">
        <v>6376</v>
      </c>
      <c r="B3535" s="1" t="s">
        <v>6377</v>
      </c>
      <c r="C3535" s="1" t="s">
        <v>86</v>
      </c>
      <c r="D3535" s="10" t="s">
        <v>5270</v>
      </c>
    </row>
    <row r="3536" spans="1:4" s="9" customFormat="1" x14ac:dyDescent="0.2">
      <c r="A3536" s="2" t="s">
        <v>6378</v>
      </c>
      <c r="B3536" s="1" t="s">
        <v>6379</v>
      </c>
      <c r="C3536" s="1" t="s">
        <v>39</v>
      </c>
      <c r="D3536" s="10" t="s">
        <v>5270</v>
      </c>
    </row>
    <row r="3537" spans="1:4" s="9" customFormat="1" x14ac:dyDescent="0.2">
      <c r="A3537" s="2" t="s">
        <v>6380</v>
      </c>
      <c r="B3537" s="1" t="s">
        <v>6381</v>
      </c>
      <c r="C3537" s="1" t="s">
        <v>398</v>
      </c>
      <c r="D3537" s="10" t="s">
        <v>5270</v>
      </c>
    </row>
    <row r="3538" spans="1:4" s="9" customFormat="1" x14ac:dyDescent="0.2">
      <c r="A3538" s="2" t="s">
        <v>6382</v>
      </c>
      <c r="B3538" s="1" t="s">
        <v>6383</v>
      </c>
      <c r="C3538" s="1" t="s">
        <v>39</v>
      </c>
      <c r="D3538" s="10" t="s">
        <v>5270</v>
      </c>
    </row>
    <row r="3539" spans="1:4" s="9" customFormat="1" x14ac:dyDescent="0.2">
      <c r="A3539" s="2" t="s">
        <v>6384</v>
      </c>
      <c r="B3539" s="1" t="s">
        <v>6385</v>
      </c>
      <c r="C3539" s="1" t="s">
        <v>39</v>
      </c>
      <c r="D3539" s="10" t="s">
        <v>5270</v>
      </c>
    </row>
    <row r="3540" spans="1:4" s="9" customFormat="1" x14ac:dyDescent="0.2">
      <c r="A3540" s="2" t="s">
        <v>6386</v>
      </c>
      <c r="B3540" s="1" t="s">
        <v>6387</v>
      </c>
      <c r="C3540" s="1" t="s">
        <v>6388</v>
      </c>
      <c r="D3540" s="10" t="s">
        <v>5270</v>
      </c>
    </row>
    <row r="3541" spans="1:4" s="9" customFormat="1" x14ac:dyDescent="0.2">
      <c r="A3541" s="2" t="s">
        <v>6389</v>
      </c>
      <c r="B3541" s="1" t="s">
        <v>6390</v>
      </c>
      <c r="C3541" s="1" t="s">
        <v>398</v>
      </c>
      <c r="D3541" s="10" t="s">
        <v>5270</v>
      </c>
    </row>
    <row r="3542" spans="1:4" s="9" customFormat="1" x14ac:dyDescent="0.2">
      <c r="A3542" s="2" t="s">
        <v>6391</v>
      </c>
      <c r="B3542" s="1" t="s">
        <v>6392</v>
      </c>
      <c r="C3542" s="1" t="s">
        <v>398</v>
      </c>
      <c r="D3542" s="10" t="s">
        <v>5270</v>
      </c>
    </row>
    <row r="3543" spans="1:4" s="9" customFormat="1" x14ac:dyDescent="0.2">
      <c r="A3543" s="2" t="s">
        <v>6393</v>
      </c>
      <c r="B3543" s="1" t="s">
        <v>6394</v>
      </c>
      <c r="C3543" s="1" t="s">
        <v>6395</v>
      </c>
      <c r="D3543" s="10" t="s">
        <v>5270</v>
      </c>
    </row>
    <row r="3544" spans="1:4" s="9" customFormat="1" x14ac:dyDescent="0.2">
      <c r="A3544" s="2" t="s">
        <v>6396</v>
      </c>
      <c r="B3544" s="1" t="s">
        <v>6397</v>
      </c>
      <c r="C3544" s="1" t="s">
        <v>398</v>
      </c>
      <c r="D3544" s="10" t="s">
        <v>5270</v>
      </c>
    </row>
    <row r="3545" spans="1:4" s="9" customFormat="1" x14ac:dyDescent="0.2">
      <c r="A3545" s="2" t="s">
        <v>6400</v>
      </c>
      <c r="B3545" s="1" t="s">
        <v>6399</v>
      </c>
      <c r="C3545" s="1" t="s">
        <v>3257</v>
      </c>
      <c r="D3545" s="10" t="s">
        <v>5270</v>
      </c>
    </row>
    <row r="3546" spans="1:4" s="9" customFormat="1" x14ac:dyDescent="0.2">
      <c r="A3546" s="2" t="s">
        <v>6398</v>
      </c>
      <c r="B3546" s="1" t="s">
        <v>6399</v>
      </c>
      <c r="C3546" s="1" t="s">
        <v>398</v>
      </c>
      <c r="D3546" s="10" t="s">
        <v>5270</v>
      </c>
    </row>
    <row r="3547" spans="1:4" s="9" customFormat="1" x14ac:dyDescent="0.2">
      <c r="A3547" s="2" t="s">
        <v>6401</v>
      </c>
      <c r="B3547" s="1" t="s">
        <v>6402</v>
      </c>
      <c r="C3547" s="1" t="s">
        <v>436</v>
      </c>
      <c r="D3547" s="3">
        <v>30</v>
      </c>
    </row>
    <row r="3548" spans="1:4" s="9" customFormat="1" x14ac:dyDescent="0.2">
      <c r="A3548" s="2" t="s">
        <v>6403</v>
      </c>
      <c r="B3548" s="1" t="s">
        <v>6404</v>
      </c>
      <c r="C3548" s="1" t="s">
        <v>39</v>
      </c>
      <c r="D3548" s="10" t="s">
        <v>5270</v>
      </c>
    </row>
    <row r="3549" spans="1:4" s="9" customFormat="1" x14ac:dyDescent="0.2">
      <c r="A3549" s="2" t="s">
        <v>6405</v>
      </c>
      <c r="B3549" s="1" t="s">
        <v>6406</v>
      </c>
      <c r="C3549" s="1" t="s">
        <v>398</v>
      </c>
      <c r="D3549" s="10" t="s">
        <v>5270</v>
      </c>
    </row>
    <row r="3550" spans="1:4" s="9" customFormat="1" x14ac:dyDescent="0.2">
      <c r="A3550" s="2" t="s">
        <v>6407</v>
      </c>
      <c r="B3550" s="1" t="s">
        <v>6408</v>
      </c>
      <c r="C3550" s="1" t="s">
        <v>33</v>
      </c>
      <c r="D3550" s="10" t="s">
        <v>5270</v>
      </c>
    </row>
    <row r="3551" spans="1:4" s="9" customFormat="1" x14ac:dyDescent="0.2">
      <c r="A3551" s="2" t="s">
        <v>6409</v>
      </c>
      <c r="B3551" s="1" t="s">
        <v>6410</v>
      </c>
      <c r="C3551" s="1" t="s">
        <v>398</v>
      </c>
      <c r="D3551" s="10" t="s">
        <v>5270</v>
      </c>
    </row>
    <row r="3552" spans="1:4" s="9" customFormat="1" x14ac:dyDescent="0.2">
      <c r="A3552" s="2" t="s">
        <v>6411</v>
      </c>
      <c r="B3552" s="1" t="s">
        <v>6412</v>
      </c>
      <c r="C3552" s="1" t="s">
        <v>16</v>
      </c>
      <c r="D3552" s="3">
        <v>2500</v>
      </c>
    </row>
    <row r="3553" spans="1:4" s="9" customFormat="1" x14ac:dyDescent="0.2">
      <c r="A3553" s="2" t="s">
        <v>6413</v>
      </c>
      <c r="B3553" s="1" t="s">
        <v>6412</v>
      </c>
      <c r="C3553" s="1" t="s">
        <v>1012</v>
      </c>
      <c r="D3553" s="10" t="s">
        <v>5270</v>
      </c>
    </row>
    <row r="3554" spans="1:4" s="9" customFormat="1" x14ac:dyDescent="0.2">
      <c r="A3554" s="2" t="s">
        <v>6416</v>
      </c>
      <c r="B3554" s="1" t="s">
        <v>6415</v>
      </c>
      <c r="C3554" s="1" t="s">
        <v>287</v>
      </c>
      <c r="D3554" s="3">
        <v>100</v>
      </c>
    </row>
    <row r="3555" spans="1:4" s="9" customFormat="1" x14ac:dyDescent="0.2">
      <c r="A3555" s="2" t="s">
        <v>6414</v>
      </c>
      <c r="B3555" s="1" t="s">
        <v>6415</v>
      </c>
      <c r="C3555" s="1" t="s">
        <v>1087</v>
      </c>
      <c r="D3555" s="3">
        <v>2500</v>
      </c>
    </row>
    <row r="3556" spans="1:4" s="9" customFormat="1" x14ac:dyDescent="0.2">
      <c r="A3556" s="2" t="s">
        <v>6417</v>
      </c>
      <c r="B3556" s="1" t="s">
        <v>6415</v>
      </c>
      <c r="C3556" s="1" t="s">
        <v>153</v>
      </c>
      <c r="D3556" s="10" t="s">
        <v>5270</v>
      </c>
    </row>
    <row r="3557" spans="1:4" s="9" customFormat="1" x14ac:dyDescent="0.2">
      <c r="A3557" s="2" t="s">
        <v>6418</v>
      </c>
      <c r="B3557" s="1" t="s">
        <v>6419</v>
      </c>
      <c r="C3557" s="1" t="s">
        <v>86</v>
      </c>
      <c r="D3557" s="3">
        <v>2500</v>
      </c>
    </row>
    <row r="3558" spans="1:4" s="9" customFormat="1" x14ac:dyDescent="0.2">
      <c r="A3558" s="2" t="s">
        <v>6420</v>
      </c>
      <c r="B3558" s="1" t="s">
        <v>6421</v>
      </c>
      <c r="C3558" s="1" t="s">
        <v>86</v>
      </c>
      <c r="D3558" s="3">
        <v>2500</v>
      </c>
    </row>
    <row r="3559" spans="1:4" s="9" customFormat="1" x14ac:dyDescent="0.2">
      <c r="A3559" s="2" t="s">
        <v>6422</v>
      </c>
      <c r="B3559" s="1" t="s">
        <v>6423</v>
      </c>
      <c r="C3559" s="1" t="s">
        <v>16</v>
      </c>
      <c r="D3559" s="10" t="s">
        <v>5270</v>
      </c>
    </row>
    <row r="3560" spans="1:4" s="9" customFormat="1" x14ac:dyDescent="0.2">
      <c r="A3560" s="2" t="s">
        <v>6424</v>
      </c>
      <c r="B3560" s="1" t="s">
        <v>6425</v>
      </c>
      <c r="C3560" s="1" t="s">
        <v>1012</v>
      </c>
      <c r="D3560" s="10" t="s">
        <v>5270</v>
      </c>
    </row>
    <row r="3561" spans="1:4" s="9" customFormat="1" x14ac:dyDescent="0.2">
      <c r="A3561" s="2" t="s">
        <v>6426</v>
      </c>
      <c r="B3561" s="1" t="s">
        <v>6427</v>
      </c>
      <c r="C3561" s="1" t="s">
        <v>39</v>
      </c>
      <c r="D3561" s="10" t="s">
        <v>5270</v>
      </c>
    </row>
    <row r="3562" spans="1:4" s="9" customFormat="1" x14ac:dyDescent="0.2">
      <c r="A3562" s="2" t="s">
        <v>6430</v>
      </c>
      <c r="B3562" s="1" t="s">
        <v>6429</v>
      </c>
      <c r="C3562" s="1" t="s">
        <v>287</v>
      </c>
      <c r="D3562" s="10" t="s">
        <v>5270</v>
      </c>
    </row>
    <row r="3563" spans="1:4" s="9" customFormat="1" x14ac:dyDescent="0.2">
      <c r="A3563" s="2" t="s">
        <v>6428</v>
      </c>
      <c r="B3563" s="1" t="s">
        <v>6429</v>
      </c>
      <c r="C3563" s="1" t="s">
        <v>287</v>
      </c>
      <c r="D3563" s="10" t="s">
        <v>5270</v>
      </c>
    </row>
    <row r="3564" spans="1:4" s="9" customFormat="1" x14ac:dyDescent="0.2">
      <c r="A3564" s="2" t="s">
        <v>6431</v>
      </c>
      <c r="B3564" s="1" t="s">
        <v>6432</v>
      </c>
      <c r="C3564" s="1" t="s">
        <v>86</v>
      </c>
      <c r="D3564" s="10" t="s">
        <v>5270</v>
      </c>
    </row>
    <row r="3565" spans="1:4" s="9" customFormat="1" x14ac:dyDescent="0.2">
      <c r="A3565" s="2" t="s">
        <v>6433</v>
      </c>
      <c r="B3565" s="1" t="s">
        <v>6434</v>
      </c>
      <c r="C3565" s="1" t="s">
        <v>153</v>
      </c>
      <c r="D3565" s="10" t="s">
        <v>5270</v>
      </c>
    </row>
    <row r="3566" spans="1:4" s="9" customFormat="1" x14ac:dyDescent="0.2">
      <c r="A3566" s="2" t="s">
        <v>6438</v>
      </c>
      <c r="B3566" s="1" t="s">
        <v>6436</v>
      </c>
      <c r="C3566" s="1" t="s">
        <v>153</v>
      </c>
      <c r="D3566" s="3">
        <v>50</v>
      </c>
    </row>
    <row r="3567" spans="1:4" s="9" customFormat="1" x14ac:dyDescent="0.2">
      <c r="A3567" s="2" t="s">
        <v>6435</v>
      </c>
      <c r="B3567" s="1" t="s">
        <v>6436</v>
      </c>
      <c r="C3567" s="1" t="s">
        <v>16</v>
      </c>
      <c r="D3567" s="10" t="s">
        <v>5270</v>
      </c>
    </row>
    <row r="3568" spans="1:4" s="9" customFormat="1" x14ac:dyDescent="0.2">
      <c r="A3568" s="2" t="s">
        <v>6437</v>
      </c>
      <c r="B3568" s="1" t="s">
        <v>6436</v>
      </c>
      <c r="C3568" s="1" t="s">
        <v>287</v>
      </c>
      <c r="D3568" s="10" t="s">
        <v>5270</v>
      </c>
    </row>
    <row r="3569" spans="1:4" s="9" customFormat="1" x14ac:dyDescent="0.2">
      <c r="A3569" s="2" t="s">
        <v>6439</v>
      </c>
      <c r="B3569" s="1" t="s">
        <v>6440</v>
      </c>
      <c r="C3569" s="1" t="s">
        <v>287</v>
      </c>
      <c r="D3569" s="10" t="s">
        <v>5270</v>
      </c>
    </row>
    <row r="3570" spans="1:4" s="9" customFormat="1" x14ac:dyDescent="0.2">
      <c r="A3570" s="2" t="s">
        <v>6441</v>
      </c>
      <c r="B3570" s="1" t="s">
        <v>6442</v>
      </c>
      <c r="C3570" s="1" t="s">
        <v>153</v>
      </c>
      <c r="D3570" s="10" t="s">
        <v>5270</v>
      </c>
    </row>
    <row r="3571" spans="1:4" s="9" customFormat="1" x14ac:dyDescent="0.2">
      <c r="A3571" s="2" t="s">
        <v>6443</v>
      </c>
      <c r="B3571" s="1" t="s">
        <v>6444</v>
      </c>
      <c r="C3571" s="1" t="s">
        <v>436</v>
      </c>
      <c r="D3571" s="10" t="s">
        <v>5270</v>
      </c>
    </row>
    <row r="3572" spans="1:4" s="9" customFormat="1" x14ac:dyDescent="0.2">
      <c r="A3572" s="2" t="s">
        <v>6445</v>
      </c>
      <c r="B3572" s="1" t="s">
        <v>6444</v>
      </c>
      <c r="C3572" s="1" t="s">
        <v>153</v>
      </c>
      <c r="D3572" s="10" t="s">
        <v>5270</v>
      </c>
    </row>
    <row r="3573" spans="1:4" s="9" customFormat="1" x14ac:dyDescent="0.2">
      <c r="A3573" s="2" t="s">
        <v>6448</v>
      </c>
      <c r="B3573" s="1" t="s">
        <v>6447</v>
      </c>
      <c r="C3573" s="1" t="s">
        <v>287</v>
      </c>
      <c r="D3573" s="10" t="s">
        <v>5270</v>
      </c>
    </row>
    <row r="3574" spans="1:4" s="9" customFormat="1" x14ac:dyDescent="0.2">
      <c r="A3574" s="2" t="s">
        <v>6446</v>
      </c>
      <c r="B3574" s="1" t="s">
        <v>6447</v>
      </c>
      <c r="C3574" s="1" t="s">
        <v>1087</v>
      </c>
      <c r="D3574" s="10" t="s">
        <v>5270</v>
      </c>
    </row>
    <row r="3575" spans="1:4" s="9" customFormat="1" x14ac:dyDescent="0.2">
      <c r="A3575" s="2" t="s">
        <v>6449</v>
      </c>
      <c r="B3575" s="1" t="s">
        <v>6450</v>
      </c>
      <c r="C3575" s="1" t="s">
        <v>22</v>
      </c>
      <c r="D3575" s="10" t="s">
        <v>5270</v>
      </c>
    </row>
    <row r="3576" spans="1:4" s="9" customFormat="1" x14ac:dyDescent="0.2">
      <c r="A3576" s="2" t="s">
        <v>6451</v>
      </c>
      <c r="B3576" s="1" t="s">
        <v>6452</v>
      </c>
      <c r="C3576" s="1" t="s">
        <v>86</v>
      </c>
      <c r="D3576" s="10" t="s">
        <v>5270</v>
      </c>
    </row>
    <row r="3577" spans="1:4" s="9" customFormat="1" x14ac:dyDescent="0.2">
      <c r="A3577" s="2" t="s">
        <v>6453</v>
      </c>
      <c r="B3577" s="1" t="s">
        <v>6454</v>
      </c>
      <c r="C3577" s="1" t="s">
        <v>287</v>
      </c>
      <c r="D3577" s="10" t="s">
        <v>5270</v>
      </c>
    </row>
    <row r="3578" spans="1:4" s="9" customFormat="1" x14ac:dyDescent="0.2">
      <c r="A3578" s="2" t="s">
        <v>6455</v>
      </c>
      <c r="B3578" s="1" t="s">
        <v>6456</v>
      </c>
      <c r="C3578" s="1" t="s">
        <v>153</v>
      </c>
      <c r="D3578" s="3">
        <v>50</v>
      </c>
    </row>
    <row r="3579" spans="1:4" s="9" customFormat="1" x14ac:dyDescent="0.2">
      <c r="A3579" s="2" t="s">
        <v>6457</v>
      </c>
      <c r="B3579" s="1" t="s">
        <v>6458</v>
      </c>
      <c r="C3579" s="1" t="s">
        <v>153</v>
      </c>
      <c r="D3579" s="10" t="s">
        <v>5270</v>
      </c>
    </row>
    <row r="3580" spans="1:4" s="9" customFormat="1" x14ac:dyDescent="0.2">
      <c r="A3580" s="2" t="s">
        <v>6459</v>
      </c>
      <c r="B3580" s="1" t="s">
        <v>6460</v>
      </c>
      <c r="C3580" s="1" t="s">
        <v>287</v>
      </c>
      <c r="D3580" s="10" t="s">
        <v>5270</v>
      </c>
    </row>
    <row r="3581" spans="1:4" s="9" customFormat="1" x14ac:dyDescent="0.2">
      <c r="A3581" s="2" t="s">
        <v>6461</v>
      </c>
      <c r="B3581" s="1" t="s">
        <v>6462</v>
      </c>
      <c r="C3581" s="1" t="s">
        <v>39</v>
      </c>
      <c r="D3581" s="10" t="s">
        <v>5270</v>
      </c>
    </row>
    <row r="3582" spans="1:4" s="9" customFormat="1" x14ac:dyDescent="0.2">
      <c r="A3582" s="2" t="s">
        <v>6463</v>
      </c>
      <c r="B3582" s="1" t="s">
        <v>6464</v>
      </c>
      <c r="C3582" s="1" t="s">
        <v>39</v>
      </c>
      <c r="D3582" s="10" t="s">
        <v>5270</v>
      </c>
    </row>
    <row r="3583" spans="1:4" s="9" customFormat="1" x14ac:dyDescent="0.2">
      <c r="A3583" s="2" t="s">
        <v>6465</v>
      </c>
      <c r="B3583" s="1" t="s">
        <v>6466</v>
      </c>
      <c r="C3583" s="1" t="s">
        <v>287</v>
      </c>
      <c r="D3583" s="3">
        <v>50</v>
      </c>
    </row>
    <row r="3584" spans="1:4" s="9" customFormat="1" x14ac:dyDescent="0.2">
      <c r="A3584" s="2" t="s">
        <v>6467</v>
      </c>
      <c r="B3584" s="1" t="s">
        <v>6468</v>
      </c>
      <c r="C3584" s="1" t="s">
        <v>287</v>
      </c>
      <c r="D3584" s="3">
        <v>57</v>
      </c>
    </row>
    <row r="3585" spans="1:4" s="9" customFormat="1" x14ac:dyDescent="0.2">
      <c r="A3585" s="2" t="s">
        <v>6469</v>
      </c>
      <c r="B3585" s="1" t="s">
        <v>6468</v>
      </c>
      <c r="C3585" s="1" t="s">
        <v>153</v>
      </c>
      <c r="D3585" s="10" t="s">
        <v>5270</v>
      </c>
    </row>
    <row r="3586" spans="1:4" s="9" customFormat="1" x14ac:dyDescent="0.2">
      <c r="A3586" s="2" t="s">
        <v>6470</v>
      </c>
      <c r="B3586" s="1" t="s">
        <v>6471</v>
      </c>
      <c r="C3586" s="1" t="s">
        <v>153</v>
      </c>
      <c r="D3586" s="10" t="s">
        <v>5270</v>
      </c>
    </row>
    <row r="3587" spans="1:4" s="9" customFormat="1" x14ac:dyDescent="0.2">
      <c r="A3587" s="2" t="s">
        <v>6472</v>
      </c>
      <c r="B3587" s="1" t="s">
        <v>6473</v>
      </c>
      <c r="C3587" s="1" t="s">
        <v>16</v>
      </c>
      <c r="D3587" s="10" t="s">
        <v>5270</v>
      </c>
    </row>
    <row r="3588" spans="1:4" s="9" customFormat="1" x14ac:dyDescent="0.2">
      <c r="A3588" s="2" t="s">
        <v>6474</v>
      </c>
      <c r="B3588" s="1" t="s">
        <v>6475</v>
      </c>
      <c r="C3588" s="1" t="s">
        <v>153</v>
      </c>
      <c r="D3588" s="10" t="s">
        <v>5270</v>
      </c>
    </row>
    <row r="3589" spans="1:4" s="9" customFormat="1" x14ac:dyDescent="0.2">
      <c r="A3589" s="2" t="s">
        <v>6476</v>
      </c>
      <c r="B3589" s="1" t="s">
        <v>6477</v>
      </c>
      <c r="C3589" s="1" t="s">
        <v>153</v>
      </c>
      <c r="D3589" s="3">
        <v>2500</v>
      </c>
    </row>
    <row r="3590" spans="1:4" s="9" customFormat="1" x14ac:dyDescent="0.2">
      <c r="A3590" s="2" t="s">
        <v>6480</v>
      </c>
      <c r="B3590" s="1" t="s">
        <v>6479</v>
      </c>
      <c r="C3590" s="1" t="s">
        <v>287</v>
      </c>
      <c r="D3590" s="3">
        <v>2500</v>
      </c>
    </row>
    <row r="3591" spans="1:4" s="9" customFormat="1" x14ac:dyDescent="0.2">
      <c r="A3591" s="2" t="s">
        <v>6478</v>
      </c>
      <c r="B3591" s="1" t="s">
        <v>6479</v>
      </c>
      <c r="C3591" s="1" t="s">
        <v>1087</v>
      </c>
      <c r="D3591" s="10" t="s">
        <v>5270</v>
      </c>
    </row>
    <row r="3592" spans="1:4" s="9" customFormat="1" x14ac:dyDescent="0.2">
      <c r="A3592" s="2" t="s">
        <v>6481</v>
      </c>
      <c r="B3592" s="1" t="s">
        <v>6482</v>
      </c>
      <c r="C3592" s="1" t="s">
        <v>153</v>
      </c>
      <c r="D3592" s="10" t="s">
        <v>5270</v>
      </c>
    </row>
    <row r="3593" spans="1:4" s="9" customFormat="1" x14ac:dyDescent="0.2">
      <c r="A3593" s="2" t="s">
        <v>6483</v>
      </c>
      <c r="B3593" s="1" t="s">
        <v>6484</v>
      </c>
      <c r="C3593" s="1" t="s">
        <v>66</v>
      </c>
      <c r="D3593" s="10" t="s">
        <v>5270</v>
      </c>
    </row>
    <row r="3594" spans="1:4" s="9" customFormat="1" x14ac:dyDescent="0.2">
      <c r="A3594" s="2" t="s">
        <v>6485</v>
      </c>
      <c r="B3594" s="1" t="s">
        <v>6486</v>
      </c>
      <c r="C3594" s="1" t="s">
        <v>153</v>
      </c>
      <c r="D3594" s="3">
        <v>50</v>
      </c>
    </row>
    <row r="3595" spans="1:4" s="9" customFormat="1" x14ac:dyDescent="0.2">
      <c r="A3595" s="2" t="s">
        <v>6489</v>
      </c>
      <c r="B3595" s="1" t="s">
        <v>6488</v>
      </c>
      <c r="C3595" s="1" t="s">
        <v>1087</v>
      </c>
      <c r="D3595" s="3">
        <v>2500</v>
      </c>
    </row>
    <row r="3596" spans="1:4" s="9" customFormat="1" x14ac:dyDescent="0.2">
      <c r="A3596" s="2" t="s">
        <v>6487</v>
      </c>
      <c r="B3596" s="1" t="s">
        <v>6488</v>
      </c>
      <c r="C3596" s="1" t="s">
        <v>16</v>
      </c>
      <c r="D3596" s="10" t="s">
        <v>5270</v>
      </c>
    </row>
    <row r="3597" spans="1:4" s="9" customFormat="1" x14ac:dyDescent="0.2">
      <c r="A3597" s="2" t="s">
        <v>6490</v>
      </c>
      <c r="B3597" s="1" t="s">
        <v>6491</v>
      </c>
      <c r="C3597" s="1" t="s">
        <v>86</v>
      </c>
      <c r="D3597" s="10" t="s">
        <v>5270</v>
      </c>
    </row>
    <row r="3598" spans="1:4" s="9" customFormat="1" x14ac:dyDescent="0.2">
      <c r="A3598" s="2" t="s">
        <v>6492</v>
      </c>
      <c r="B3598" s="1" t="s">
        <v>6493</v>
      </c>
      <c r="C3598" s="1" t="s">
        <v>86</v>
      </c>
      <c r="D3598" s="10" t="s">
        <v>5270</v>
      </c>
    </row>
    <row r="3599" spans="1:4" s="9" customFormat="1" x14ac:dyDescent="0.2">
      <c r="A3599" s="2" t="s">
        <v>6494</v>
      </c>
      <c r="B3599" s="1" t="s">
        <v>6495</v>
      </c>
      <c r="C3599" s="1" t="s">
        <v>86</v>
      </c>
      <c r="D3599" s="3">
        <v>2500</v>
      </c>
    </row>
    <row r="3600" spans="1:4" s="9" customFormat="1" x14ac:dyDescent="0.2">
      <c r="A3600" s="2" t="s">
        <v>6496</v>
      </c>
      <c r="B3600" s="1" t="s">
        <v>6497</v>
      </c>
      <c r="C3600" s="1" t="s">
        <v>16</v>
      </c>
      <c r="D3600" s="10" t="s">
        <v>5270</v>
      </c>
    </row>
    <row r="3601" spans="1:4" s="9" customFormat="1" x14ac:dyDescent="0.2">
      <c r="A3601" s="2" t="s">
        <v>6498</v>
      </c>
      <c r="B3601" s="1" t="s">
        <v>6499</v>
      </c>
      <c r="C3601" s="1" t="s">
        <v>86</v>
      </c>
      <c r="D3601" s="10" t="s">
        <v>5270</v>
      </c>
    </row>
    <row r="3602" spans="1:4" s="9" customFormat="1" x14ac:dyDescent="0.2">
      <c r="A3602" s="2" t="s">
        <v>6500</v>
      </c>
      <c r="B3602" s="1" t="s">
        <v>6501</v>
      </c>
      <c r="C3602" s="1" t="s">
        <v>1012</v>
      </c>
      <c r="D3602" s="10" t="s">
        <v>5270</v>
      </c>
    </row>
    <row r="3603" spans="1:4" s="9" customFormat="1" x14ac:dyDescent="0.2">
      <c r="A3603" s="2" t="s">
        <v>6502</v>
      </c>
      <c r="B3603" s="1" t="s">
        <v>6503</v>
      </c>
      <c r="C3603" s="1" t="s">
        <v>287</v>
      </c>
      <c r="D3603" s="10" t="s">
        <v>5270</v>
      </c>
    </row>
    <row r="3604" spans="1:4" s="9" customFormat="1" x14ac:dyDescent="0.2">
      <c r="A3604" s="2" t="s">
        <v>6504</v>
      </c>
      <c r="B3604" s="1" t="s">
        <v>6505</v>
      </c>
      <c r="C3604" s="1" t="s">
        <v>39</v>
      </c>
      <c r="D3604" s="10" t="s">
        <v>5270</v>
      </c>
    </row>
    <row r="3605" spans="1:4" s="9" customFormat="1" x14ac:dyDescent="0.2">
      <c r="A3605" s="2" t="s">
        <v>6506</v>
      </c>
      <c r="B3605" s="1" t="s">
        <v>6505</v>
      </c>
      <c r="C3605" s="1" t="s">
        <v>86</v>
      </c>
      <c r="D3605" s="10" t="s">
        <v>5270</v>
      </c>
    </row>
    <row r="3606" spans="1:4" s="9" customFormat="1" x14ac:dyDescent="0.2">
      <c r="A3606" s="2" t="s">
        <v>6507</v>
      </c>
      <c r="B3606" s="1" t="s">
        <v>6508</v>
      </c>
      <c r="C3606" s="1" t="s">
        <v>1087</v>
      </c>
      <c r="D3606" s="10" t="s">
        <v>5270</v>
      </c>
    </row>
    <row r="3607" spans="1:4" s="9" customFormat="1" x14ac:dyDescent="0.2">
      <c r="A3607" s="2" t="s">
        <v>6511</v>
      </c>
      <c r="B3607" s="1" t="s">
        <v>6510</v>
      </c>
      <c r="C3607" s="1" t="s">
        <v>287</v>
      </c>
      <c r="D3607" s="10" t="s">
        <v>5270</v>
      </c>
    </row>
    <row r="3608" spans="1:4" s="9" customFormat="1" x14ac:dyDescent="0.2">
      <c r="A3608" s="2" t="s">
        <v>6509</v>
      </c>
      <c r="B3608" s="1" t="s">
        <v>6510</v>
      </c>
      <c r="C3608" s="1" t="s">
        <v>1087</v>
      </c>
      <c r="D3608" s="10" t="s">
        <v>5270</v>
      </c>
    </row>
    <row r="3609" spans="1:4" s="9" customFormat="1" x14ac:dyDescent="0.2">
      <c r="A3609" s="2" t="s">
        <v>6512</v>
      </c>
      <c r="B3609" s="1" t="s">
        <v>6513</v>
      </c>
      <c r="C3609" s="1" t="s">
        <v>39</v>
      </c>
      <c r="D3609" s="10" t="s">
        <v>5270</v>
      </c>
    </row>
    <row r="3610" spans="1:4" s="9" customFormat="1" x14ac:dyDescent="0.2">
      <c r="A3610" s="2" t="s">
        <v>6514</v>
      </c>
      <c r="B3610" s="1" t="s">
        <v>6515</v>
      </c>
      <c r="C3610" s="1" t="s">
        <v>1087</v>
      </c>
      <c r="D3610" s="3">
        <v>2500</v>
      </c>
    </row>
    <row r="3611" spans="1:4" s="9" customFormat="1" x14ac:dyDescent="0.2">
      <c r="A3611" s="2" t="s">
        <v>6516</v>
      </c>
      <c r="B3611" s="1" t="s">
        <v>6515</v>
      </c>
      <c r="C3611" s="1" t="s">
        <v>287</v>
      </c>
      <c r="D3611" s="10" t="s">
        <v>5270</v>
      </c>
    </row>
    <row r="3612" spans="1:4" s="9" customFormat="1" x14ac:dyDescent="0.2">
      <c r="A3612" s="2" t="s">
        <v>6517</v>
      </c>
      <c r="B3612" s="1" t="s">
        <v>6518</v>
      </c>
      <c r="C3612" s="1" t="s">
        <v>153</v>
      </c>
      <c r="D3612" s="10" t="s">
        <v>5270</v>
      </c>
    </row>
    <row r="3613" spans="1:4" s="9" customFormat="1" x14ac:dyDescent="0.2">
      <c r="A3613" s="2" t="s">
        <v>6519</v>
      </c>
      <c r="B3613" s="1" t="s">
        <v>6520</v>
      </c>
      <c r="C3613" s="1" t="s">
        <v>86</v>
      </c>
      <c r="D3613" s="3">
        <v>48</v>
      </c>
    </row>
    <row r="3614" spans="1:4" s="9" customFormat="1" x14ac:dyDescent="0.2">
      <c r="A3614" s="2" t="s">
        <v>6521</v>
      </c>
      <c r="B3614" s="1" t="s">
        <v>6522</v>
      </c>
      <c r="C3614" s="1" t="s">
        <v>86</v>
      </c>
      <c r="D3614" s="10" t="s">
        <v>5270</v>
      </c>
    </row>
    <row r="3615" spans="1:4" s="9" customFormat="1" x14ac:dyDescent="0.2">
      <c r="A3615" s="2" t="s">
        <v>6523</v>
      </c>
      <c r="B3615" s="1" t="s">
        <v>6524</v>
      </c>
      <c r="C3615" s="1" t="s">
        <v>153</v>
      </c>
      <c r="D3615" s="10" t="s">
        <v>5270</v>
      </c>
    </row>
    <row r="3616" spans="1:4" s="9" customFormat="1" x14ac:dyDescent="0.2">
      <c r="A3616" s="2" t="s">
        <v>6525</v>
      </c>
      <c r="B3616" s="1" t="s">
        <v>6526</v>
      </c>
      <c r="C3616" s="1" t="s">
        <v>39</v>
      </c>
      <c r="D3616" s="10" t="s">
        <v>5270</v>
      </c>
    </row>
    <row r="3617" spans="1:4" s="9" customFormat="1" x14ac:dyDescent="0.2">
      <c r="A3617" s="2" t="s">
        <v>6527</v>
      </c>
      <c r="B3617" s="1" t="s">
        <v>6528</v>
      </c>
      <c r="C3617" s="1" t="s">
        <v>86</v>
      </c>
      <c r="D3617" s="10" t="s">
        <v>5270</v>
      </c>
    </row>
    <row r="3618" spans="1:4" s="9" customFormat="1" x14ac:dyDescent="0.2">
      <c r="A3618" s="2" t="s">
        <v>6529</v>
      </c>
      <c r="B3618" s="1" t="s">
        <v>6530</v>
      </c>
      <c r="C3618" s="1" t="s">
        <v>1087</v>
      </c>
      <c r="D3618" s="10" t="s">
        <v>5270</v>
      </c>
    </row>
    <row r="3619" spans="1:4" s="9" customFormat="1" x14ac:dyDescent="0.2">
      <c r="A3619" s="2" t="s">
        <v>6531</v>
      </c>
      <c r="B3619" s="1" t="s">
        <v>6530</v>
      </c>
      <c r="C3619" s="1" t="s">
        <v>153</v>
      </c>
      <c r="D3619" s="10" t="s">
        <v>5270</v>
      </c>
    </row>
    <row r="3620" spans="1:4" s="9" customFormat="1" x14ac:dyDescent="0.2">
      <c r="A3620" s="2" t="s">
        <v>6532</v>
      </c>
      <c r="B3620" s="1" t="s">
        <v>6533</v>
      </c>
      <c r="C3620" s="1" t="s">
        <v>153</v>
      </c>
      <c r="D3620" s="10" t="s">
        <v>5270</v>
      </c>
    </row>
    <row r="3621" spans="1:4" s="9" customFormat="1" x14ac:dyDescent="0.2">
      <c r="A3621" s="2" t="s">
        <v>6534</v>
      </c>
      <c r="B3621" s="1" t="s">
        <v>6535</v>
      </c>
      <c r="C3621" s="1" t="s">
        <v>287</v>
      </c>
      <c r="D3621" s="10" t="s">
        <v>5270</v>
      </c>
    </row>
    <row r="3622" spans="1:4" s="9" customFormat="1" x14ac:dyDescent="0.2">
      <c r="A3622" s="2" t="s">
        <v>6536</v>
      </c>
      <c r="B3622" s="1" t="s">
        <v>6537</v>
      </c>
      <c r="C3622" s="1" t="s">
        <v>66</v>
      </c>
      <c r="D3622" s="3">
        <v>2500</v>
      </c>
    </row>
    <row r="3623" spans="1:4" s="9" customFormat="1" x14ac:dyDescent="0.2">
      <c r="A3623" s="2" t="s">
        <v>6538</v>
      </c>
      <c r="B3623" s="1" t="s">
        <v>6539</v>
      </c>
      <c r="C3623" s="1" t="s">
        <v>1087</v>
      </c>
      <c r="D3623" s="3">
        <v>50</v>
      </c>
    </row>
    <row r="3624" spans="1:4" s="9" customFormat="1" x14ac:dyDescent="0.2">
      <c r="A3624" s="2" t="s">
        <v>6540</v>
      </c>
      <c r="B3624" s="1" t="s">
        <v>6541</v>
      </c>
      <c r="C3624" s="1" t="s">
        <v>86</v>
      </c>
      <c r="D3624" s="3">
        <v>48</v>
      </c>
    </row>
    <row r="3625" spans="1:4" s="9" customFormat="1" x14ac:dyDescent="0.2">
      <c r="A3625" s="2" t="s">
        <v>6542</v>
      </c>
      <c r="B3625" s="1" t="s">
        <v>6543</v>
      </c>
      <c r="C3625" s="1" t="s">
        <v>153</v>
      </c>
      <c r="D3625" s="10" t="s">
        <v>5270</v>
      </c>
    </row>
    <row r="3626" spans="1:4" s="9" customFormat="1" x14ac:dyDescent="0.2">
      <c r="A3626" s="2" t="s">
        <v>6544</v>
      </c>
      <c r="B3626" s="1" t="s">
        <v>6545</v>
      </c>
      <c r="C3626" s="1" t="s">
        <v>1087</v>
      </c>
      <c r="D3626" s="3">
        <v>2500</v>
      </c>
    </row>
    <row r="3627" spans="1:4" s="9" customFormat="1" x14ac:dyDescent="0.2">
      <c r="A3627" s="2" t="s">
        <v>6546</v>
      </c>
      <c r="B3627" s="1" t="s">
        <v>6547</v>
      </c>
      <c r="C3627" s="1" t="s">
        <v>153</v>
      </c>
      <c r="D3627" s="10" t="s">
        <v>5270</v>
      </c>
    </row>
    <row r="3628" spans="1:4" s="9" customFormat="1" x14ac:dyDescent="0.2">
      <c r="A3628" s="2" t="s">
        <v>6548</v>
      </c>
      <c r="B3628" s="1" t="s">
        <v>6549</v>
      </c>
      <c r="C3628" s="1" t="s">
        <v>153</v>
      </c>
      <c r="D3628" s="3">
        <v>40</v>
      </c>
    </row>
    <row r="3629" spans="1:4" s="9" customFormat="1" x14ac:dyDescent="0.2">
      <c r="A3629" s="2" t="s">
        <v>6550</v>
      </c>
      <c r="B3629" s="1" t="s">
        <v>6551</v>
      </c>
      <c r="C3629" s="1" t="s">
        <v>1087</v>
      </c>
      <c r="D3629" s="3">
        <v>50</v>
      </c>
    </row>
    <row r="3630" spans="1:4" s="9" customFormat="1" x14ac:dyDescent="0.2">
      <c r="A3630" s="2" t="s">
        <v>6552</v>
      </c>
      <c r="B3630" s="1" t="s">
        <v>6553</v>
      </c>
      <c r="C3630" s="1" t="s">
        <v>86</v>
      </c>
      <c r="D3630" s="10" t="s">
        <v>5270</v>
      </c>
    </row>
    <row r="3631" spans="1:4" s="9" customFormat="1" x14ac:dyDescent="0.2">
      <c r="A3631" s="2" t="s">
        <v>6554</v>
      </c>
      <c r="B3631" s="1" t="s">
        <v>6555</v>
      </c>
      <c r="C3631" s="1" t="s">
        <v>39</v>
      </c>
      <c r="D3631" s="10" t="s">
        <v>5270</v>
      </c>
    </row>
    <row r="3632" spans="1:4" s="9" customFormat="1" x14ac:dyDescent="0.2">
      <c r="A3632" s="2" t="s">
        <v>6556</v>
      </c>
      <c r="B3632" s="1" t="s">
        <v>6557</v>
      </c>
      <c r="C3632" s="1" t="s">
        <v>33</v>
      </c>
      <c r="D3632" s="10" t="s">
        <v>5270</v>
      </c>
    </row>
    <row r="3633" spans="1:4" s="9" customFormat="1" x14ac:dyDescent="0.2">
      <c r="A3633" s="2" t="s">
        <v>6558</v>
      </c>
      <c r="B3633" s="1" t="s">
        <v>6559</v>
      </c>
      <c r="C3633" s="1" t="s">
        <v>153</v>
      </c>
      <c r="D3633" s="10" t="s">
        <v>5270</v>
      </c>
    </row>
    <row r="3634" spans="1:4" s="9" customFormat="1" x14ac:dyDescent="0.2">
      <c r="A3634" s="2" t="s">
        <v>6560</v>
      </c>
      <c r="B3634" s="1" t="s">
        <v>6561</v>
      </c>
      <c r="C3634" s="1" t="s">
        <v>287</v>
      </c>
      <c r="D3634" s="10" t="s">
        <v>5270</v>
      </c>
    </row>
    <row r="3635" spans="1:4" s="9" customFormat="1" x14ac:dyDescent="0.2">
      <c r="A3635" s="2" t="s">
        <v>6562</v>
      </c>
      <c r="B3635" s="1" t="s">
        <v>6563</v>
      </c>
      <c r="C3635" s="1" t="s">
        <v>153</v>
      </c>
      <c r="D3635" s="10" t="s">
        <v>5270</v>
      </c>
    </row>
    <row r="3636" spans="1:4" s="9" customFormat="1" x14ac:dyDescent="0.2">
      <c r="A3636" s="2" t="s">
        <v>6564</v>
      </c>
      <c r="B3636" s="1" t="s">
        <v>6565</v>
      </c>
      <c r="C3636" s="1" t="s">
        <v>86</v>
      </c>
      <c r="D3636" s="3">
        <v>2500</v>
      </c>
    </row>
    <row r="3637" spans="1:4" s="9" customFormat="1" x14ac:dyDescent="0.2">
      <c r="A3637" s="2" t="s">
        <v>6566</v>
      </c>
      <c r="B3637" s="1" t="s">
        <v>6567</v>
      </c>
      <c r="C3637" s="1" t="s">
        <v>86</v>
      </c>
      <c r="D3637" s="3">
        <v>48</v>
      </c>
    </row>
    <row r="3638" spans="1:4" s="9" customFormat="1" x14ac:dyDescent="0.2">
      <c r="A3638" s="2" t="s">
        <v>6568</v>
      </c>
      <c r="B3638" s="1" t="s">
        <v>6567</v>
      </c>
      <c r="C3638" s="1" t="s">
        <v>16</v>
      </c>
      <c r="D3638" s="10" t="s">
        <v>5270</v>
      </c>
    </row>
    <row r="3639" spans="1:4" s="9" customFormat="1" x14ac:dyDescent="0.2">
      <c r="A3639" s="2" t="s">
        <v>6569</v>
      </c>
      <c r="B3639" s="1" t="s">
        <v>6570</v>
      </c>
      <c r="C3639" s="1" t="s">
        <v>86</v>
      </c>
      <c r="D3639" s="10" t="s">
        <v>5270</v>
      </c>
    </row>
    <row r="3640" spans="1:4" s="9" customFormat="1" x14ac:dyDescent="0.2">
      <c r="A3640" s="2" t="s">
        <v>6571</v>
      </c>
      <c r="B3640" s="1" t="s">
        <v>6572</v>
      </c>
      <c r="C3640" s="1" t="s">
        <v>153</v>
      </c>
      <c r="D3640" s="10" t="s">
        <v>5270</v>
      </c>
    </row>
    <row r="3641" spans="1:4" s="9" customFormat="1" x14ac:dyDescent="0.2">
      <c r="A3641" s="2" t="s">
        <v>6573</v>
      </c>
      <c r="B3641" s="1" t="s">
        <v>6574</v>
      </c>
      <c r="C3641" s="1" t="s">
        <v>153</v>
      </c>
      <c r="D3641" s="10" t="s">
        <v>5270</v>
      </c>
    </row>
    <row r="3642" spans="1:4" s="9" customFormat="1" x14ac:dyDescent="0.2">
      <c r="A3642" s="2" t="s">
        <v>6575</v>
      </c>
      <c r="B3642" s="1" t="s">
        <v>6576</v>
      </c>
      <c r="C3642" s="1" t="s">
        <v>287</v>
      </c>
      <c r="D3642" s="3">
        <v>50</v>
      </c>
    </row>
    <row r="3643" spans="1:4" s="9" customFormat="1" x14ac:dyDescent="0.2">
      <c r="A3643" s="2" t="s">
        <v>6577</v>
      </c>
      <c r="B3643" s="1" t="s">
        <v>6578</v>
      </c>
      <c r="C3643" s="1" t="s">
        <v>153</v>
      </c>
      <c r="D3643" s="10" t="s">
        <v>5270</v>
      </c>
    </row>
    <row r="3644" spans="1:4" s="9" customFormat="1" x14ac:dyDescent="0.2">
      <c r="A3644" s="2" t="s">
        <v>6579</v>
      </c>
      <c r="B3644" s="1" t="s">
        <v>6580</v>
      </c>
      <c r="C3644" s="1" t="s">
        <v>22</v>
      </c>
      <c r="D3644" s="10" t="s">
        <v>5270</v>
      </c>
    </row>
    <row r="3645" spans="1:4" s="9" customFormat="1" x14ac:dyDescent="0.2">
      <c r="A3645" s="2" t="s">
        <v>6581</v>
      </c>
      <c r="B3645" s="1" t="s">
        <v>6582</v>
      </c>
      <c r="C3645" s="1" t="s">
        <v>1087</v>
      </c>
      <c r="D3645" s="10" t="s">
        <v>5270</v>
      </c>
    </row>
    <row r="3646" spans="1:4" s="9" customFormat="1" x14ac:dyDescent="0.2">
      <c r="A3646" s="2" t="s">
        <v>6583</v>
      </c>
      <c r="B3646" s="1" t="s">
        <v>6584</v>
      </c>
      <c r="C3646" s="1" t="s">
        <v>86</v>
      </c>
      <c r="D3646" s="3">
        <v>36</v>
      </c>
    </row>
    <row r="3647" spans="1:4" s="9" customFormat="1" x14ac:dyDescent="0.2">
      <c r="A3647" s="2" t="s">
        <v>6585</v>
      </c>
      <c r="B3647" s="1" t="s">
        <v>6586</v>
      </c>
      <c r="C3647" s="1" t="s">
        <v>86</v>
      </c>
      <c r="D3647" s="3">
        <v>36</v>
      </c>
    </row>
    <row r="3648" spans="1:4" s="9" customFormat="1" x14ac:dyDescent="0.2">
      <c r="A3648" s="2" t="s">
        <v>6587</v>
      </c>
      <c r="B3648" s="1" t="s">
        <v>6588</v>
      </c>
      <c r="C3648" s="1" t="s">
        <v>86</v>
      </c>
      <c r="D3648" s="10" t="s">
        <v>5270</v>
      </c>
    </row>
    <row r="3649" spans="1:4" s="9" customFormat="1" x14ac:dyDescent="0.2">
      <c r="A3649" s="2" t="s">
        <v>6589</v>
      </c>
      <c r="B3649" s="1" t="s">
        <v>6590</v>
      </c>
      <c r="C3649" s="1" t="s">
        <v>1087</v>
      </c>
      <c r="D3649" s="3">
        <v>2000</v>
      </c>
    </row>
    <row r="3650" spans="1:4" s="9" customFormat="1" x14ac:dyDescent="0.2">
      <c r="A3650" s="2" t="s">
        <v>6591</v>
      </c>
      <c r="B3650" s="1" t="s">
        <v>6592</v>
      </c>
      <c r="C3650" s="1" t="s">
        <v>86</v>
      </c>
      <c r="D3650" s="10" t="s">
        <v>5270</v>
      </c>
    </row>
    <row r="3651" spans="1:4" s="9" customFormat="1" x14ac:dyDescent="0.2">
      <c r="A3651" s="2" t="s">
        <v>6593</v>
      </c>
      <c r="B3651" s="1" t="s">
        <v>6594</v>
      </c>
      <c r="C3651" s="1" t="s">
        <v>86</v>
      </c>
      <c r="D3651" s="10" t="s">
        <v>5270</v>
      </c>
    </row>
    <row r="3652" spans="1:4" s="9" customFormat="1" x14ac:dyDescent="0.2">
      <c r="A3652" s="2" t="s">
        <v>6597</v>
      </c>
      <c r="B3652" s="1" t="s">
        <v>6596</v>
      </c>
      <c r="C3652" s="1" t="s">
        <v>86</v>
      </c>
      <c r="D3652" s="3">
        <v>48</v>
      </c>
    </row>
    <row r="3653" spans="1:4" s="9" customFormat="1" x14ac:dyDescent="0.2">
      <c r="A3653" s="2" t="s">
        <v>6595</v>
      </c>
      <c r="B3653" s="1" t="s">
        <v>6596</v>
      </c>
      <c r="C3653" s="1" t="s">
        <v>39</v>
      </c>
      <c r="D3653" s="10" t="s">
        <v>5270</v>
      </c>
    </row>
    <row r="3654" spans="1:4" s="9" customFormat="1" x14ac:dyDescent="0.2">
      <c r="A3654" s="2" t="s">
        <v>6598</v>
      </c>
      <c r="B3654" s="1" t="s">
        <v>6599</v>
      </c>
      <c r="C3654" s="1" t="s">
        <v>153</v>
      </c>
      <c r="D3654" s="10" t="s">
        <v>5270</v>
      </c>
    </row>
    <row r="3655" spans="1:4" s="9" customFormat="1" x14ac:dyDescent="0.2">
      <c r="A3655" s="2" t="s">
        <v>6600</v>
      </c>
      <c r="B3655" s="1" t="s">
        <v>6601</v>
      </c>
      <c r="C3655" s="1" t="s">
        <v>287</v>
      </c>
      <c r="D3655" s="10" t="s">
        <v>5270</v>
      </c>
    </row>
    <row r="3656" spans="1:4" s="9" customFormat="1" x14ac:dyDescent="0.2">
      <c r="A3656" s="2" t="s">
        <v>6602</v>
      </c>
      <c r="B3656" s="1" t="s">
        <v>6603</v>
      </c>
      <c r="C3656" s="1" t="s">
        <v>66</v>
      </c>
      <c r="D3656" s="3">
        <v>50</v>
      </c>
    </row>
    <row r="3657" spans="1:4" s="9" customFormat="1" x14ac:dyDescent="0.2">
      <c r="A3657" s="2" t="s">
        <v>6604</v>
      </c>
      <c r="B3657" s="1" t="s">
        <v>6605</v>
      </c>
      <c r="C3657" s="1" t="s">
        <v>39</v>
      </c>
      <c r="D3657" s="10" t="s">
        <v>5270</v>
      </c>
    </row>
    <row r="3658" spans="1:4" s="9" customFormat="1" x14ac:dyDescent="0.2">
      <c r="A3658" s="2" t="s">
        <v>6606</v>
      </c>
      <c r="B3658" s="1" t="s">
        <v>6607</v>
      </c>
      <c r="C3658" s="1" t="s">
        <v>153</v>
      </c>
      <c r="D3658" s="10" t="s">
        <v>5270</v>
      </c>
    </row>
    <row r="3659" spans="1:4" s="9" customFormat="1" x14ac:dyDescent="0.2">
      <c r="A3659" s="2" t="s">
        <v>6608</v>
      </c>
      <c r="B3659" s="1" t="s">
        <v>6609</v>
      </c>
      <c r="C3659" s="1" t="s">
        <v>86</v>
      </c>
      <c r="D3659" s="3">
        <v>48</v>
      </c>
    </row>
    <row r="3660" spans="1:4" s="9" customFormat="1" x14ac:dyDescent="0.2">
      <c r="A3660" s="2" t="s">
        <v>6610</v>
      </c>
      <c r="B3660" s="1" t="s">
        <v>6611</v>
      </c>
      <c r="C3660" s="1" t="s">
        <v>86</v>
      </c>
      <c r="D3660" s="10" t="s">
        <v>5270</v>
      </c>
    </row>
    <row r="3661" spans="1:4" s="9" customFormat="1" x14ac:dyDescent="0.2">
      <c r="A3661" s="2" t="s">
        <v>6612</v>
      </c>
      <c r="B3661" s="1" t="s">
        <v>6613</v>
      </c>
      <c r="C3661" s="1" t="s">
        <v>66</v>
      </c>
      <c r="D3661" s="3">
        <v>2500</v>
      </c>
    </row>
    <row r="3662" spans="1:4" s="9" customFormat="1" x14ac:dyDescent="0.2">
      <c r="A3662" s="2" t="s">
        <v>6614</v>
      </c>
      <c r="B3662" s="1" t="s">
        <v>6615</v>
      </c>
      <c r="C3662" s="1" t="s">
        <v>153</v>
      </c>
      <c r="D3662" s="10" t="s">
        <v>5270</v>
      </c>
    </row>
    <row r="3663" spans="1:4" s="9" customFormat="1" x14ac:dyDescent="0.2">
      <c r="A3663" s="2" t="s">
        <v>6618</v>
      </c>
      <c r="B3663" s="1" t="s">
        <v>6617</v>
      </c>
      <c r="C3663" s="1" t="s">
        <v>54</v>
      </c>
      <c r="D3663" s="10" t="s">
        <v>5270</v>
      </c>
    </row>
    <row r="3664" spans="1:4" s="9" customFormat="1" x14ac:dyDescent="0.2">
      <c r="A3664" s="2" t="s">
        <v>6616</v>
      </c>
      <c r="B3664" s="1" t="s">
        <v>6617</v>
      </c>
      <c r="C3664" s="1" t="s">
        <v>153</v>
      </c>
      <c r="D3664" s="10" t="s">
        <v>5270</v>
      </c>
    </row>
    <row r="3665" spans="1:4" s="9" customFormat="1" x14ac:dyDescent="0.2">
      <c r="A3665" s="2" t="s">
        <v>6619</v>
      </c>
      <c r="B3665" s="1" t="s">
        <v>6620</v>
      </c>
      <c r="C3665" s="1" t="s">
        <v>16</v>
      </c>
      <c r="D3665" s="10" t="s">
        <v>5270</v>
      </c>
    </row>
    <row r="3666" spans="1:4" s="9" customFormat="1" x14ac:dyDescent="0.2">
      <c r="A3666" s="2" t="s">
        <v>6623</v>
      </c>
      <c r="B3666" s="1" t="s">
        <v>6622</v>
      </c>
      <c r="C3666" s="1" t="s">
        <v>287</v>
      </c>
      <c r="D3666" s="3">
        <v>1000</v>
      </c>
    </row>
    <row r="3667" spans="1:4" s="9" customFormat="1" x14ac:dyDescent="0.2">
      <c r="A3667" s="2" t="s">
        <v>6621</v>
      </c>
      <c r="B3667" s="1" t="s">
        <v>6622</v>
      </c>
      <c r="C3667" s="1" t="s">
        <v>1087</v>
      </c>
      <c r="D3667" s="10" t="s">
        <v>5270</v>
      </c>
    </row>
    <row r="3668" spans="1:4" s="9" customFormat="1" x14ac:dyDescent="0.2">
      <c r="A3668" s="2" t="s">
        <v>6624</v>
      </c>
      <c r="B3668" s="1" t="s">
        <v>6622</v>
      </c>
      <c r="C3668" s="1" t="s">
        <v>54</v>
      </c>
      <c r="D3668" s="10" t="s">
        <v>5270</v>
      </c>
    </row>
    <row r="3669" spans="1:4" s="9" customFormat="1" x14ac:dyDescent="0.2">
      <c r="A3669" s="2" t="s">
        <v>6625</v>
      </c>
      <c r="B3669" s="1" t="s">
        <v>6626</v>
      </c>
      <c r="C3669" s="1" t="s">
        <v>16</v>
      </c>
      <c r="D3669" s="10" t="s">
        <v>5270</v>
      </c>
    </row>
    <row r="3670" spans="1:4" s="9" customFormat="1" x14ac:dyDescent="0.2">
      <c r="A3670" s="2" t="s">
        <v>6627</v>
      </c>
      <c r="B3670" s="1" t="s">
        <v>6628</v>
      </c>
      <c r="C3670" s="1" t="s">
        <v>33</v>
      </c>
      <c r="D3670" s="10" t="s">
        <v>5270</v>
      </c>
    </row>
    <row r="3671" spans="1:4" s="9" customFormat="1" x14ac:dyDescent="0.2">
      <c r="A3671" s="2" t="s">
        <v>6629</v>
      </c>
      <c r="B3671" s="1" t="s">
        <v>6630</v>
      </c>
      <c r="C3671" s="1" t="s">
        <v>287</v>
      </c>
      <c r="D3671" s="3">
        <v>25</v>
      </c>
    </row>
    <row r="3672" spans="1:4" s="9" customFormat="1" x14ac:dyDescent="0.2">
      <c r="A3672" s="2" t="s">
        <v>6633</v>
      </c>
      <c r="B3672" s="1" t="s">
        <v>6632</v>
      </c>
      <c r="C3672" s="1" t="s">
        <v>287</v>
      </c>
      <c r="D3672" s="3">
        <v>57</v>
      </c>
    </row>
    <row r="3673" spans="1:4" s="9" customFormat="1" x14ac:dyDescent="0.2">
      <c r="A3673" s="2" t="s">
        <v>6634</v>
      </c>
      <c r="B3673" s="1" t="s">
        <v>6632</v>
      </c>
      <c r="C3673" s="1" t="s">
        <v>287</v>
      </c>
      <c r="D3673" s="3">
        <v>57</v>
      </c>
    </row>
    <row r="3674" spans="1:4" s="9" customFormat="1" x14ac:dyDescent="0.2">
      <c r="A3674" s="2" t="s">
        <v>6631</v>
      </c>
      <c r="B3674" s="1" t="s">
        <v>6632</v>
      </c>
      <c r="C3674" s="1" t="s">
        <v>287</v>
      </c>
      <c r="D3674" s="3">
        <v>2500</v>
      </c>
    </row>
    <row r="3675" spans="1:4" s="9" customFormat="1" x14ac:dyDescent="0.2">
      <c r="A3675" s="2" t="s">
        <v>6637</v>
      </c>
      <c r="B3675" s="1" t="s">
        <v>6636</v>
      </c>
      <c r="C3675" s="1" t="s">
        <v>153</v>
      </c>
      <c r="D3675" s="10" t="s">
        <v>5270</v>
      </c>
    </row>
    <row r="3676" spans="1:4" s="9" customFormat="1" x14ac:dyDescent="0.2">
      <c r="A3676" s="2" t="s">
        <v>6635</v>
      </c>
      <c r="B3676" s="1" t="s">
        <v>6636</v>
      </c>
      <c r="C3676" s="1" t="s">
        <v>86</v>
      </c>
      <c r="D3676" s="10" t="s">
        <v>5270</v>
      </c>
    </row>
    <row r="3677" spans="1:4" s="9" customFormat="1" x14ac:dyDescent="0.2">
      <c r="A3677" s="2" t="s">
        <v>6640</v>
      </c>
      <c r="B3677" s="1" t="s">
        <v>6639</v>
      </c>
      <c r="C3677" s="1" t="s">
        <v>287</v>
      </c>
      <c r="D3677" s="3">
        <v>2500</v>
      </c>
    </row>
    <row r="3678" spans="1:4" s="9" customFormat="1" x14ac:dyDescent="0.2">
      <c r="A3678" s="2" t="s">
        <v>6638</v>
      </c>
      <c r="B3678" s="1" t="s">
        <v>6639</v>
      </c>
      <c r="C3678" s="1" t="s">
        <v>1087</v>
      </c>
      <c r="D3678" s="10" t="s">
        <v>5270</v>
      </c>
    </row>
    <row r="3679" spans="1:4" s="9" customFormat="1" x14ac:dyDescent="0.2">
      <c r="A3679" s="2" t="s">
        <v>6641</v>
      </c>
      <c r="B3679" s="1" t="s">
        <v>6639</v>
      </c>
      <c r="C3679" s="1" t="s">
        <v>153</v>
      </c>
      <c r="D3679" s="10" t="s">
        <v>5270</v>
      </c>
    </row>
    <row r="3680" spans="1:4" s="9" customFormat="1" x14ac:dyDescent="0.2">
      <c r="A3680" s="2" t="s">
        <v>6642</v>
      </c>
      <c r="B3680" s="1" t="s">
        <v>6643</v>
      </c>
      <c r="C3680" s="1" t="s">
        <v>153</v>
      </c>
      <c r="D3680" s="10" t="s">
        <v>5270</v>
      </c>
    </row>
    <row r="3681" spans="1:4" s="9" customFormat="1" x14ac:dyDescent="0.2">
      <c r="A3681" s="2" t="s">
        <v>6644</v>
      </c>
      <c r="B3681" s="1" t="s">
        <v>6645</v>
      </c>
      <c r="C3681" s="1" t="s">
        <v>86</v>
      </c>
      <c r="D3681" s="3">
        <v>2500</v>
      </c>
    </row>
    <row r="3682" spans="1:4" s="9" customFormat="1" x14ac:dyDescent="0.2">
      <c r="A3682" s="2" t="s">
        <v>6646</v>
      </c>
      <c r="B3682" s="1" t="s">
        <v>6647</v>
      </c>
      <c r="C3682" s="1" t="s">
        <v>39</v>
      </c>
      <c r="D3682" s="10" t="s">
        <v>5270</v>
      </c>
    </row>
    <row r="3683" spans="1:4" s="9" customFormat="1" x14ac:dyDescent="0.2">
      <c r="A3683" s="2" t="s">
        <v>6648</v>
      </c>
      <c r="B3683" s="1" t="s">
        <v>6649</v>
      </c>
      <c r="C3683" s="1" t="s">
        <v>153</v>
      </c>
      <c r="D3683" s="3">
        <v>40</v>
      </c>
    </row>
    <row r="3684" spans="1:4" s="9" customFormat="1" x14ac:dyDescent="0.2">
      <c r="A3684" s="2" t="s">
        <v>6652</v>
      </c>
      <c r="B3684" s="1" t="s">
        <v>6651</v>
      </c>
      <c r="C3684" s="1" t="s">
        <v>287</v>
      </c>
      <c r="D3684" s="3">
        <v>2000</v>
      </c>
    </row>
    <row r="3685" spans="1:4" s="9" customFormat="1" x14ac:dyDescent="0.2">
      <c r="A3685" s="2" t="s">
        <v>6654</v>
      </c>
      <c r="B3685" s="1" t="s">
        <v>6651</v>
      </c>
      <c r="C3685" s="1" t="s">
        <v>54</v>
      </c>
      <c r="D3685" s="10" t="s">
        <v>5270</v>
      </c>
    </row>
    <row r="3686" spans="1:4" s="9" customFormat="1" x14ac:dyDescent="0.2">
      <c r="A3686" s="2" t="s">
        <v>6650</v>
      </c>
      <c r="B3686" s="1" t="s">
        <v>6651</v>
      </c>
      <c r="C3686" s="1" t="s">
        <v>1087</v>
      </c>
      <c r="D3686" s="10" t="s">
        <v>5270</v>
      </c>
    </row>
    <row r="3687" spans="1:4" s="9" customFormat="1" x14ac:dyDescent="0.2">
      <c r="A3687" s="2" t="s">
        <v>6653</v>
      </c>
      <c r="B3687" s="1" t="s">
        <v>6651</v>
      </c>
      <c r="C3687" s="1" t="s">
        <v>153</v>
      </c>
      <c r="D3687" s="10" t="s">
        <v>5270</v>
      </c>
    </row>
    <row r="3688" spans="1:4" s="9" customFormat="1" x14ac:dyDescent="0.2">
      <c r="A3688" s="2" t="s">
        <v>6655</v>
      </c>
      <c r="B3688" s="1" t="s">
        <v>6656</v>
      </c>
      <c r="C3688" s="1" t="s">
        <v>86</v>
      </c>
      <c r="D3688" s="10" t="s">
        <v>5270</v>
      </c>
    </row>
    <row r="3689" spans="1:4" s="9" customFormat="1" x14ac:dyDescent="0.2">
      <c r="A3689" s="2" t="s">
        <v>6657</v>
      </c>
      <c r="B3689" s="1" t="s">
        <v>6658</v>
      </c>
      <c r="C3689" s="1" t="s">
        <v>287</v>
      </c>
      <c r="D3689" s="10" t="s">
        <v>5270</v>
      </c>
    </row>
    <row r="3690" spans="1:4" s="9" customFormat="1" x14ac:dyDescent="0.2">
      <c r="A3690" s="2" t="s">
        <v>6659</v>
      </c>
      <c r="B3690" s="1" t="s">
        <v>6660</v>
      </c>
      <c r="C3690" s="1" t="s">
        <v>287</v>
      </c>
      <c r="D3690" s="10" t="s">
        <v>5270</v>
      </c>
    </row>
    <row r="3691" spans="1:4" s="9" customFormat="1" x14ac:dyDescent="0.2">
      <c r="A3691" s="2" t="s">
        <v>6661</v>
      </c>
      <c r="B3691" s="1" t="s">
        <v>6662</v>
      </c>
      <c r="C3691" s="1" t="s">
        <v>287</v>
      </c>
      <c r="D3691" s="10" t="s">
        <v>5270</v>
      </c>
    </row>
    <row r="3692" spans="1:4" s="9" customFormat="1" x14ac:dyDescent="0.2">
      <c r="A3692" s="2" t="s">
        <v>6663</v>
      </c>
      <c r="B3692" s="1" t="s">
        <v>6664</v>
      </c>
      <c r="C3692" s="1" t="s">
        <v>1087</v>
      </c>
      <c r="D3692" s="10" t="s">
        <v>5270</v>
      </c>
    </row>
    <row r="3693" spans="1:4" s="9" customFormat="1" x14ac:dyDescent="0.2">
      <c r="A3693" s="2" t="s">
        <v>6667</v>
      </c>
      <c r="B3693" s="1" t="s">
        <v>6666</v>
      </c>
      <c r="C3693" s="1" t="s">
        <v>153</v>
      </c>
      <c r="D3693" s="3">
        <v>50</v>
      </c>
    </row>
    <row r="3694" spans="1:4" s="9" customFormat="1" x14ac:dyDescent="0.2">
      <c r="A3694" s="2" t="s">
        <v>6665</v>
      </c>
      <c r="B3694" s="1" t="s">
        <v>6666</v>
      </c>
      <c r="C3694" s="1" t="s">
        <v>308</v>
      </c>
      <c r="D3694" s="10" t="s">
        <v>5270</v>
      </c>
    </row>
    <row r="3695" spans="1:4" s="9" customFormat="1" x14ac:dyDescent="0.2">
      <c r="A3695" s="2" t="s">
        <v>6668</v>
      </c>
      <c r="B3695" s="1" t="s">
        <v>6669</v>
      </c>
      <c r="C3695" s="1" t="s">
        <v>22</v>
      </c>
      <c r="D3695" s="10" t="s">
        <v>5270</v>
      </c>
    </row>
    <row r="3696" spans="1:4" s="9" customFormat="1" x14ac:dyDescent="0.2">
      <c r="A3696" s="2" t="s">
        <v>6670</v>
      </c>
      <c r="B3696" s="1" t="s">
        <v>6671</v>
      </c>
      <c r="C3696" s="1" t="s">
        <v>153</v>
      </c>
      <c r="D3696" s="10" t="s">
        <v>5270</v>
      </c>
    </row>
    <row r="3697" spans="1:4" s="9" customFormat="1" x14ac:dyDescent="0.2">
      <c r="A3697" s="2" t="s">
        <v>6672</v>
      </c>
      <c r="B3697" s="1" t="s">
        <v>6673</v>
      </c>
      <c r="C3697" s="1" t="s">
        <v>86</v>
      </c>
      <c r="D3697" s="3">
        <v>2500</v>
      </c>
    </row>
    <row r="3698" spans="1:4" s="9" customFormat="1" x14ac:dyDescent="0.2">
      <c r="A3698" s="2" t="s">
        <v>6674</v>
      </c>
      <c r="B3698" s="1" t="s">
        <v>6673</v>
      </c>
      <c r="C3698" s="1" t="s">
        <v>33</v>
      </c>
      <c r="D3698" s="10" t="s">
        <v>5270</v>
      </c>
    </row>
    <row r="3699" spans="1:4" s="9" customFormat="1" x14ac:dyDescent="0.2">
      <c r="A3699" s="2" t="s">
        <v>6675</v>
      </c>
      <c r="B3699" s="1" t="s">
        <v>6676</v>
      </c>
      <c r="C3699" s="1" t="s">
        <v>287</v>
      </c>
      <c r="D3699" s="3">
        <v>50</v>
      </c>
    </row>
    <row r="3700" spans="1:4" s="9" customFormat="1" x14ac:dyDescent="0.2">
      <c r="A3700" s="2" t="s">
        <v>6679</v>
      </c>
      <c r="B3700" s="1" t="s">
        <v>6678</v>
      </c>
      <c r="C3700" s="1" t="s">
        <v>1087</v>
      </c>
      <c r="D3700" s="3">
        <v>50</v>
      </c>
    </row>
    <row r="3701" spans="1:4" s="9" customFormat="1" x14ac:dyDescent="0.2">
      <c r="A3701" s="2" t="s">
        <v>6677</v>
      </c>
      <c r="B3701" s="1" t="s">
        <v>6678</v>
      </c>
      <c r="C3701" s="1" t="s">
        <v>1087</v>
      </c>
      <c r="D3701" s="3">
        <v>2500</v>
      </c>
    </row>
    <row r="3702" spans="1:4" s="9" customFormat="1" x14ac:dyDescent="0.2">
      <c r="A3702" s="2" t="s">
        <v>6680</v>
      </c>
      <c r="B3702" s="1" t="s">
        <v>6678</v>
      </c>
      <c r="C3702" s="1" t="s">
        <v>287</v>
      </c>
      <c r="D3702" s="10" t="s">
        <v>5270</v>
      </c>
    </row>
    <row r="3703" spans="1:4" s="9" customFormat="1" x14ac:dyDescent="0.2">
      <c r="A3703" s="2" t="s">
        <v>6681</v>
      </c>
      <c r="B3703" s="1" t="s">
        <v>6682</v>
      </c>
      <c r="C3703" s="1" t="s">
        <v>33</v>
      </c>
      <c r="D3703" s="3">
        <v>48</v>
      </c>
    </row>
    <row r="3704" spans="1:4" s="9" customFormat="1" x14ac:dyDescent="0.2">
      <c r="A3704" s="2" t="s">
        <v>6683</v>
      </c>
      <c r="B3704" s="1" t="s">
        <v>6684</v>
      </c>
      <c r="C3704" s="1" t="s">
        <v>33</v>
      </c>
      <c r="D3704" s="3">
        <v>48</v>
      </c>
    </row>
    <row r="3705" spans="1:4" s="9" customFormat="1" x14ac:dyDescent="0.2">
      <c r="A3705" s="2" t="s">
        <v>6685</v>
      </c>
      <c r="B3705" s="1" t="s">
        <v>6686</v>
      </c>
      <c r="C3705" s="1" t="s">
        <v>287</v>
      </c>
      <c r="D3705" s="10" t="s">
        <v>5270</v>
      </c>
    </row>
    <row r="3706" spans="1:4" s="9" customFormat="1" x14ac:dyDescent="0.2">
      <c r="A3706" s="2" t="s">
        <v>6687</v>
      </c>
      <c r="B3706" s="1" t="s">
        <v>6688</v>
      </c>
      <c r="C3706" s="1" t="s">
        <v>153</v>
      </c>
      <c r="D3706" s="10" t="s">
        <v>5270</v>
      </c>
    </row>
    <row r="3707" spans="1:4" s="9" customFormat="1" x14ac:dyDescent="0.2">
      <c r="A3707" s="2" t="s">
        <v>6689</v>
      </c>
      <c r="B3707" s="1" t="s">
        <v>6690</v>
      </c>
      <c r="C3707" s="1" t="s">
        <v>39</v>
      </c>
      <c r="D3707" s="10" t="s">
        <v>5270</v>
      </c>
    </row>
    <row r="3708" spans="1:4" s="9" customFormat="1" x14ac:dyDescent="0.2">
      <c r="A3708" s="2" t="s">
        <v>6691</v>
      </c>
      <c r="B3708" s="1" t="s">
        <v>6692</v>
      </c>
      <c r="C3708" s="1" t="s">
        <v>66</v>
      </c>
      <c r="D3708" s="10" t="s">
        <v>5270</v>
      </c>
    </row>
    <row r="3709" spans="1:4" s="9" customFormat="1" x14ac:dyDescent="0.2">
      <c r="A3709" s="2" t="s">
        <v>6693</v>
      </c>
      <c r="B3709" s="1" t="s">
        <v>6694</v>
      </c>
      <c r="C3709" s="1" t="s">
        <v>16</v>
      </c>
      <c r="D3709" s="10" t="s">
        <v>5270</v>
      </c>
    </row>
    <row r="3710" spans="1:4" s="9" customFormat="1" x14ac:dyDescent="0.2">
      <c r="A3710" s="2" t="s">
        <v>6695</v>
      </c>
      <c r="B3710" s="1" t="s">
        <v>6696</v>
      </c>
      <c r="C3710" s="1" t="s">
        <v>287</v>
      </c>
      <c r="D3710" s="10" t="s">
        <v>5270</v>
      </c>
    </row>
    <row r="3711" spans="1:4" s="9" customFormat="1" x14ac:dyDescent="0.2">
      <c r="A3711" s="2" t="s">
        <v>6701</v>
      </c>
      <c r="B3711" s="1" t="s">
        <v>6698</v>
      </c>
      <c r="C3711" s="1" t="s">
        <v>287</v>
      </c>
      <c r="D3711" s="3">
        <v>50</v>
      </c>
    </row>
    <row r="3712" spans="1:4" s="9" customFormat="1" x14ac:dyDescent="0.2">
      <c r="A3712" s="2" t="s">
        <v>6700</v>
      </c>
      <c r="B3712" s="1" t="s">
        <v>6698</v>
      </c>
      <c r="C3712" s="1" t="s">
        <v>287</v>
      </c>
      <c r="D3712" s="3">
        <v>2500</v>
      </c>
    </row>
    <row r="3713" spans="1:4" s="9" customFormat="1" x14ac:dyDescent="0.2">
      <c r="A3713" s="2" t="s">
        <v>6697</v>
      </c>
      <c r="B3713" s="1" t="s">
        <v>6698</v>
      </c>
      <c r="C3713" s="1" t="s">
        <v>16</v>
      </c>
      <c r="D3713" s="10" t="s">
        <v>5270</v>
      </c>
    </row>
    <row r="3714" spans="1:4" s="9" customFormat="1" x14ac:dyDescent="0.2">
      <c r="A3714" s="2" t="s">
        <v>6699</v>
      </c>
      <c r="B3714" s="1" t="s">
        <v>6698</v>
      </c>
      <c r="C3714" s="1" t="s">
        <v>1087</v>
      </c>
      <c r="D3714" s="10" t="s">
        <v>5270</v>
      </c>
    </row>
    <row r="3715" spans="1:4" s="9" customFormat="1" x14ac:dyDescent="0.2">
      <c r="A3715" s="2" t="s">
        <v>6702</v>
      </c>
      <c r="B3715" s="1" t="s">
        <v>6703</v>
      </c>
      <c r="C3715" s="1" t="s">
        <v>1012</v>
      </c>
      <c r="D3715" s="3">
        <v>2500</v>
      </c>
    </row>
    <row r="3716" spans="1:4" s="9" customFormat="1" x14ac:dyDescent="0.2">
      <c r="A3716" s="2" t="s">
        <v>6704</v>
      </c>
      <c r="B3716" s="1" t="s">
        <v>6705</v>
      </c>
      <c r="C3716" s="1" t="s">
        <v>86</v>
      </c>
      <c r="D3716" s="10" t="s">
        <v>5270</v>
      </c>
    </row>
    <row r="3717" spans="1:4" s="9" customFormat="1" x14ac:dyDescent="0.2">
      <c r="A3717" s="2" t="s">
        <v>6706</v>
      </c>
      <c r="B3717" s="1" t="s">
        <v>6707</v>
      </c>
      <c r="C3717" s="1" t="s">
        <v>153</v>
      </c>
      <c r="D3717" s="3">
        <v>2000</v>
      </c>
    </row>
    <row r="3718" spans="1:4" s="9" customFormat="1" x14ac:dyDescent="0.2">
      <c r="A3718" s="2" t="s">
        <v>6708</v>
      </c>
      <c r="B3718" s="1" t="s">
        <v>6709</v>
      </c>
      <c r="C3718" s="1" t="s">
        <v>153</v>
      </c>
      <c r="D3718" s="10" t="s">
        <v>5270</v>
      </c>
    </row>
    <row r="3719" spans="1:4" s="9" customFormat="1" x14ac:dyDescent="0.2">
      <c r="A3719" s="2" t="s">
        <v>6710</v>
      </c>
      <c r="B3719" s="1" t="s">
        <v>6711</v>
      </c>
      <c r="C3719" s="1" t="s">
        <v>153</v>
      </c>
      <c r="D3719" s="10" t="s">
        <v>5270</v>
      </c>
    </row>
    <row r="3720" spans="1:4" s="9" customFormat="1" x14ac:dyDescent="0.2">
      <c r="A3720" s="2" t="s">
        <v>6712</v>
      </c>
      <c r="B3720" s="1" t="s">
        <v>6713</v>
      </c>
      <c r="C3720" s="1" t="s">
        <v>66</v>
      </c>
      <c r="D3720" s="10" t="s">
        <v>5270</v>
      </c>
    </row>
    <row r="3721" spans="1:4" s="9" customFormat="1" x14ac:dyDescent="0.2">
      <c r="A3721" s="2" t="s">
        <v>6714</v>
      </c>
      <c r="B3721" s="1" t="s">
        <v>6715</v>
      </c>
      <c r="C3721" s="1" t="s">
        <v>66</v>
      </c>
      <c r="D3721" s="10" t="s">
        <v>5270</v>
      </c>
    </row>
    <row r="3722" spans="1:4" s="9" customFormat="1" x14ac:dyDescent="0.2">
      <c r="A3722" s="2" t="s">
        <v>6716</v>
      </c>
      <c r="B3722" s="1" t="s">
        <v>6717</v>
      </c>
      <c r="C3722" s="1" t="s">
        <v>66</v>
      </c>
      <c r="D3722" s="10" t="s">
        <v>5270</v>
      </c>
    </row>
    <row r="3723" spans="1:4" s="9" customFormat="1" x14ac:dyDescent="0.2">
      <c r="A3723" s="2" t="s">
        <v>6718</v>
      </c>
      <c r="B3723" s="1" t="s">
        <v>6719</v>
      </c>
      <c r="C3723" s="1" t="s">
        <v>66</v>
      </c>
      <c r="D3723" s="10" t="s">
        <v>5270</v>
      </c>
    </row>
    <row r="3724" spans="1:4" s="9" customFormat="1" x14ac:dyDescent="0.2">
      <c r="A3724" s="2" t="s">
        <v>6720</v>
      </c>
      <c r="B3724" s="1" t="s">
        <v>6721</v>
      </c>
      <c r="C3724" s="1" t="s">
        <v>287</v>
      </c>
      <c r="D3724" s="3">
        <v>2000</v>
      </c>
    </row>
    <row r="3725" spans="1:4" s="9" customFormat="1" x14ac:dyDescent="0.2">
      <c r="A3725" s="2" t="s">
        <v>6722</v>
      </c>
      <c r="B3725" s="1" t="s">
        <v>6723</v>
      </c>
      <c r="C3725" s="1" t="s">
        <v>153</v>
      </c>
      <c r="D3725" s="10" t="s">
        <v>5270</v>
      </c>
    </row>
    <row r="3726" spans="1:4" s="9" customFormat="1" x14ac:dyDescent="0.2">
      <c r="A3726" s="2" t="s">
        <v>6724</v>
      </c>
      <c r="B3726" s="1" t="s">
        <v>6725</v>
      </c>
      <c r="C3726" s="1" t="s">
        <v>66</v>
      </c>
      <c r="D3726" s="10" t="s">
        <v>5270</v>
      </c>
    </row>
    <row r="3727" spans="1:4" s="9" customFormat="1" x14ac:dyDescent="0.2">
      <c r="A3727" s="2" t="s">
        <v>6726</v>
      </c>
      <c r="B3727" s="1" t="s">
        <v>6727</v>
      </c>
      <c r="C3727" s="1" t="s">
        <v>86</v>
      </c>
      <c r="D3727" s="10" t="s">
        <v>5270</v>
      </c>
    </row>
    <row r="3728" spans="1:4" s="9" customFormat="1" x14ac:dyDescent="0.2">
      <c r="A3728" s="2" t="s">
        <v>6728</v>
      </c>
      <c r="B3728" s="1" t="s">
        <v>6729</v>
      </c>
      <c r="C3728" s="1" t="s">
        <v>287</v>
      </c>
      <c r="D3728" s="10" t="s">
        <v>5270</v>
      </c>
    </row>
    <row r="3729" spans="1:4" s="9" customFormat="1" x14ac:dyDescent="0.2">
      <c r="A3729" s="2" t="s">
        <v>6730</v>
      </c>
      <c r="B3729" s="1" t="s">
        <v>6731</v>
      </c>
      <c r="C3729" s="1" t="s">
        <v>1012</v>
      </c>
      <c r="D3729" s="10" t="s">
        <v>5270</v>
      </c>
    </row>
    <row r="3730" spans="1:4" s="9" customFormat="1" x14ac:dyDescent="0.2">
      <c r="A3730" s="2" t="s">
        <v>6732</v>
      </c>
      <c r="B3730" s="1" t="s">
        <v>6733</v>
      </c>
      <c r="C3730" s="1" t="s">
        <v>1012</v>
      </c>
      <c r="D3730" s="10" t="s">
        <v>5270</v>
      </c>
    </row>
    <row r="3731" spans="1:4" s="9" customFormat="1" x14ac:dyDescent="0.2">
      <c r="A3731" s="2" t="s">
        <v>6734</v>
      </c>
      <c r="B3731" s="1" t="s">
        <v>6735</v>
      </c>
      <c r="C3731" s="1" t="s">
        <v>86</v>
      </c>
      <c r="D3731" s="10" t="s">
        <v>5270</v>
      </c>
    </row>
    <row r="3732" spans="1:4" s="9" customFormat="1" x14ac:dyDescent="0.2">
      <c r="A3732" s="2" t="s">
        <v>6736</v>
      </c>
      <c r="B3732" s="1" t="s">
        <v>6737</v>
      </c>
      <c r="C3732" s="1" t="s">
        <v>153</v>
      </c>
      <c r="D3732" s="3">
        <v>40</v>
      </c>
    </row>
    <row r="3733" spans="1:4" s="9" customFormat="1" x14ac:dyDescent="0.2">
      <c r="A3733" s="2" t="s">
        <v>6738</v>
      </c>
      <c r="B3733" s="1" t="s">
        <v>6739</v>
      </c>
      <c r="C3733" s="1" t="s">
        <v>153</v>
      </c>
      <c r="D3733" s="10" t="s">
        <v>5270</v>
      </c>
    </row>
    <row r="3734" spans="1:4" s="9" customFormat="1" x14ac:dyDescent="0.2">
      <c r="A3734" s="2" t="s">
        <v>6740</v>
      </c>
      <c r="B3734" s="1" t="s">
        <v>6741</v>
      </c>
      <c r="C3734" s="1" t="s">
        <v>1087</v>
      </c>
      <c r="D3734" s="10" t="s">
        <v>5270</v>
      </c>
    </row>
    <row r="3735" spans="1:4" s="9" customFormat="1" x14ac:dyDescent="0.2">
      <c r="A3735" s="2" t="s">
        <v>6742</v>
      </c>
      <c r="B3735" s="1" t="s">
        <v>6743</v>
      </c>
      <c r="C3735" s="1" t="s">
        <v>1087</v>
      </c>
      <c r="D3735" s="10" t="s">
        <v>5270</v>
      </c>
    </row>
    <row r="3736" spans="1:4" s="9" customFormat="1" x14ac:dyDescent="0.2">
      <c r="A3736" s="2" t="s">
        <v>6744</v>
      </c>
      <c r="B3736" s="1" t="s">
        <v>6745</v>
      </c>
      <c r="C3736" s="1" t="s">
        <v>287</v>
      </c>
      <c r="D3736" s="10" t="s">
        <v>5270</v>
      </c>
    </row>
    <row r="3737" spans="1:4" s="9" customFormat="1" x14ac:dyDescent="0.2">
      <c r="A3737" s="2" t="s">
        <v>6746</v>
      </c>
      <c r="B3737" s="1" t="s">
        <v>6747</v>
      </c>
      <c r="C3737" s="1" t="s">
        <v>153</v>
      </c>
      <c r="D3737" s="10" t="s">
        <v>5270</v>
      </c>
    </row>
    <row r="3738" spans="1:4" s="9" customFormat="1" x14ac:dyDescent="0.2">
      <c r="A3738" s="2" t="s">
        <v>6748</v>
      </c>
      <c r="B3738" s="1" t="s">
        <v>6749</v>
      </c>
      <c r="C3738" s="1" t="s">
        <v>39</v>
      </c>
      <c r="D3738" s="10" t="s">
        <v>5270</v>
      </c>
    </row>
    <row r="3739" spans="1:4" s="9" customFormat="1" x14ac:dyDescent="0.2">
      <c r="A3739" s="2" t="s">
        <v>6750</v>
      </c>
      <c r="B3739" s="1" t="s">
        <v>6749</v>
      </c>
      <c r="C3739" s="1" t="s">
        <v>66</v>
      </c>
      <c r="D3739" s="10" t="s">
        <v>5270</v>
      </c>
    </row>
    <row r="3740" spans="1:4" s="9" customFormat="1" x14ac:dyDescent="0.2">
      <c r="A3740" s="2" t="s">
        <v>6751</v>
      </c>
      <c r="B3740" s="1" t="s">
        <v>6752</v>
      </c>
      <c r="C3740" s="1" t="s">
        <v>1012</v>
      </c>
      <c r="D3740" s="10" t="s">
        <v>5270</v>
      </c>
    </row>
    <row r="3741" spans="1:4" s="9" customFormat="1" x14ac:dyDescent="0.2">
      <c r="A3741" s="2" t="s">
        <v>6753</v>
      </c>
      <c r="B3741" s="1" t="s">
        <v>6754</v>
      </c>
      <c r="C3741" s="1" t="s">
        <v>86</v>
      </c>
      <c r="D3741" s="10" t="s">
        <v>5270</v>
      </c>
    </row>
    <row r="3742" spans="1:4" s="9" customFormat="1" x14ac:dyDescent="0.2">
      <c r="A3742" s="2" t="s">
        <v>6755</v>
      </c>
      <c r="B3742" s="1" t="s">
        <v>6756</v>
      </c>
      <c r="C3742" s="1" t="s">
        <v>86</v>
      </c>
      <c r="D3742" s="10" t="s">
        <v>5270</v>
      </c>
    </row>
    <row r="3743" spans="1:4" s="9" customFormat="1" x14ac:dyDescent="0.2">
      <c r="A3743" s="2" t="s">
        <v>6759</v>
      </c>
      <c r="B3743" s="1" t="s">
        <v>6758</v>
      </c>
      <c r="C3743" s="1" t="s">
        <v>1087</v>
      </c>
      <c r="D3743" s="3">
        <v>57</v>
      </c>
    </row>
    <row r="3744" spans="1:4" s="9" customFormat="1" x14ac:dyDescent="0.2">
      <c r="A3744" s="2" t="s">
        <v>6760</v>
      </c>
      <c r="B3744" s="1" t="s">
        <v>6758</v>
      </c>
      <c r="C3744" s="1" t="s">
        <v>287</v>
      </c>
      <c r="D3744" s="3">
        <v>2500</v>
      </c>
    </row>
    <row r="3745" spans="1:4" s="9" customFormat="1" x14ac:dyDescent="0.2">
      <c r="A3745" s="2" t="s">
        <v>6757</v>
      </c>
      <c r="B3745" s="1" t="s">
        <v>6758</v>
      </c>
      <c r="C3745" s="1" t="s">
        <v>1087</v>
      </c>
      <c r="D3745" s="3">
        <v>2500</v>
      </c>
    </row>
    <row r="3746" spans="1:4" s="9" customFormat="1" x14ac:dyDescent="0.2">
      <c r="A3746" s="2" t="s">
        <v>6761</v>
      </c>
      <c r="B3746" s="1" t="s">
        <v>6762</v>
      </c>
      <c r="C3746" s="1" t="s">
        <v>1087</v>
      </c>
      <c r="D3746" s="10" t="s">
        <v>5270</v>
      </c>
    </row>
    <row r="3747" spans="1:4" s="9" customFormat="1" x14ac:dyDescent="0.2">
      <c r="A3747" s="2" t="s">
        <v>6763</v>
      </c>
      <c r="B3747" s="1" t="s">
        <v>6764</v>
      </c>
      <c r="C3747" s="1" t="s">
        <v>22</v>
      </c>
      <c r="D3747" s="10" t="s">
        <v>5270</v>
      </c>
    </row>
    <row r="3748" spans="1:4" s="9" customFormat="1" x14ac:dyDescent="0.2">
      <c r="A3748" s="2" t="s">
        <v>6765</v>
      </c>
      <c r="B3748" s="1" t="s">
        <v>6766</v>
      </c>
      <c r="C3748" s="1" t="s">
        <v>66</v>
      </c>
      <c r="D3748" s="3">
        <v>2500</v>
      </c>
    </row>
    <row r="3749" spans="1:4" s="9" customFormat="1" x14ac:dyDescent="0.2">
      <c r="A3749" s="2" t="s">
        <v>6767</v>
      </c>
      <c r="B3749" s="1" t="s">
        <v>6768</v>
      </c>
      <c r="C3749" s="1" t="s">
        <v>39</v>
      </c>
      <c r="D3749" s="10" t="s">
        <v>5270</v>
      </c>
    </row>
    <row r="3750" spans="1:4" s="9" customFormat="1" x14ac:dyDescent="0.2">
      <c r="A3750" s="2" t="s">
        <v>6769</v>
      </c>
      <c r="B3750" s="1" t="s">
        <v>6770</v>
      </c>
      <c r="C3750" s="1" t="s">
        <v>287</v>
      </c>
      <c r="D3750" s="10" t="s">
        <v>5270</v>
      </c>
    </row>
    <row r="3751" spans="1:4" s="9" customFormat="1" x14ac:dyDescent="0.2">
      <c r="A3751" s="2" t="s">
        <v>6771</v>
      </c>
      <c r="B3751" s="1" t="s">
        <v>6772</v>
      </c>
      <c r="C3751" s="1" t="s">
        <v>1087</v>
      </c>
      <c r="D3751" s="3">
        <v>2500</v>
      </c>
    </row>
    <row r="3752" spans="1:4" s="9" customFormat="1" x14ac:dyDescent="0.2">
      <c r="A3752" s="2" t="s">
        <v>6773</v>
      </c>
      <c r="B3752" s="1" t="s">
        <v>6772</v>
      </c>
      <c r="C3752" s="1" t="s">
        <v>287</v>
      </c>
      <c r="D3752" s="10" t="s">
        <v>5270</v>
      </c>
    </row>
    <row r="3753" spans="1:4" s="9" customFormat="1" x14ac:dyDescent="0.2">
      <c r="A3753" s="2" t="s">
        <v>6774</v>
      </c>
      <c r="B3753" s="1" t="s">
        <v>6775</v>
      </c>
      <c r="C3753" s="1" t="s">
        <v>153</v>
      </c>
      <c r="D3753" s="10" t="s">
        <v>5270</v>
      </c>
    </row>
    <row r="3754" spans="1:4" s="9" customFormat="1" x14ac:dyDescent="0.2">
      <c r="A3754" s="2" t="s">
        <v>6776</v>
      </c>
      <c r="B3754" s="1" t="s">
        <v>6777</v>
      </c>
      <c r="C3754" s="1" t="s">
        <v>86</v>
      </c>
      <c r="D3754" s="3">
        <v>55</v>
      </c>
    </row>
    <row r="3755" spans="1:4" s="9" customFormat="1" x14ac:dyDescent="0.2">
      <c r="A3755" s="2" t="s">
        <v>6778</v>
      </c>
      <c r="B3755" s="1" t="s">
        <v>6779</v>
      </c>
      <c r="C3755" s="1" t="s">
        <v>86</v>
      </c>
      <c r="D3755" s="10" t="s">
        <v>5270</v>
      </c>
    </row>
    <row r="3756" spans="1:4" s="9" customFormat="1" x14ac:dyDescent="0.2">
      <c r="A3756" s="2" t="s">
        <v>6780</v>
      </c>
      <c r="B3756" s="1" t="s">
        <v>6781</v>
      </c>
      <c r="C3756" s="1" t="s">
        <v>287</v>
      </c>
      <c r="D3756" s="10" t="s">
        <v>5270</v>
      </c>
    </row>
    <row r="3757" spans="1:4" s="9" customFormat="1" x14ac:dyDescent="0.2">
      <c r="A3757" s="2" t="s">
        <v>6782</v>
      </c>
      <c r="B3757" s="1" t="s">
        <v>6783</v>
      </c>
      <c r="C3757" s="1" t="s">
        <v>153</v>
      </c>
      <c r="D3757" s="10" t="s">
        <v>5270</v>
      </c>
    </row>
    <row r="3758" spans="1:4" s="9" customFormat="1" x14ac:dyDescent="0.2">
      <c r="A3758" s="2" t="s">
        <v>6784</v>
      </c>
      <c r="B3758" s="1" t="s">
        <v>6785</v>
      </c>
      <c r="C3758" s="1" t="s">
        <v>153</v>
      </c>
      <c r="D3758" s="10" t="s">
        <v>5270</v>
      </c>
    </row>
    <row r="3759" spans="1:4" s="9" customFormat="1" x14ac:dyDescent="0.2">
      <c r="A3759" s="2" t="s">
        <v>6786</v>
      </c>
      <c r="B3759" s="1" t="s">
        <v>6787</v>
      </c>
      <c r="C3759" s="1" t="s">
        <v>30</v>
      </c>
      <c r="D3759" s="10" t="s">
        <v>5270</v>
      </c>
    </row>
    <row r="3760" spans="1:4" s="9" customFormat="1" x14ac:dyDescent="0.2">
      <c r="A3760" s="2" t="s">
        <v>6788</v>
      </c>
      <c r="B3760" s="1" t="s">
        <v>6789</v>
      </c>
      <c r="C3760" s="1" t="s">
        <v>287</v>
      </c>
      <c r="D3760" s="10" t="s">
        <v>5270</v>
      </c>
    </row>
    <row r="3761" spans="1:4" s="9" customFormat="1" x14ac:dyDescent="0.2">
      <c r="A3761" s="2" t="s">
        <v>6790</v>
      </c>
      <c r="B3761" s="1" t="s">
        <v>6791</v>
      </c>
      <c r="C3761" s="1" t="s">
        <v>287</v>
      </c>
      <c r="D3761" s="10" t="s">
        <v>5270</v>
      </c>
    </row>
    <row r="3762" spans="1:4" s="9" customFormat="1" x14ac:dyDescent="0.2">
      <c r="A3762" s="2" t="s">
        <v>6792</v>
      </c>
      <c r="B3762" s="1" t="s">
        <v>6793</v>
      </c>
      <c r="C3762" s="1" t="s">
        <v>1087</v>
      </c>
      <c r="D3762" s="10" t="s">
        <v>5270</v>
      </c>
    </row>
    <row r="3763" spans="1:4" s="9" customFormat="1" x14ac:dyDescent="0.2">
      <c r="A3763" s="2" t="s">
        <v>6794</v>
      </c>
      <c r="B3763" s="1" t="s">
        <v>6795</v>
      </c>
      <c r="C3763" s="1" t="s">
        <v>1087</v>
      </c>
      <c r="D3763" s="10" t="s">
        <v>5270</v>
      </c>
    </row>
    <row r="3764" spans="1:4" s="9" customFormat="1" x14ac:dyDescent="0.2">
      <c r="A3764" s="2" t="s">
        <v>6796</v>
      </c>
      <c r="B3764" s="1" t="s">
        <v>6797</v>
      </c>
      <c r="C3764" s="1" t="s">
        <v>66</v>
      </c>
      <c r="D3764" s="10" t="s">
        <v>5270</v>
      </c>
    </row>
    <row r="3765" spans="1:4" s="9" customFormat="1" x14ac:dyDescent="0.2">
      <c r="A3765" s="2" t="s">
        <v>6798</v>
      </c>
      <c r="B3765" s="1" t="s">
        <v>6799</v>
      </c>
      <c r="C3765" s="1" t="s">
        <v>287</v>
      </c>
      <c r="D3765" s="10" t="s">
        <v>5270</v>
      </c>
    </row>
    <row r="3766" spans="1:4" s="9" customFormat="1" x14ac:dyDescent="0.2">
      <c r="A3766" s="2" t="s">
        <v>6802</v>
      </c>
      <c r="B3766" s="1" t="s">
        <v>6801</v>
      </c>
      <c r="C3766" s="1" t="s">
        <v>153</v>
      </c>
      <c r="D3766" s="3">
        <v>40</v>
      </c>
    </row>
    <row r="3767" spans="1:4" s="9" customFormat="1" x14ac:dyDescent="0.2">
      <c r="A3767" s="2" t="s">
        <v>6800</v>
      </c>
      <c r="B3767" s="1" t="s">
        <v>6801</v>
      </c>
      <c r="C3767" s="1" t="s">
        <v>287</v>
      </c>
      <c r="D3767" s="3">
        <v>50</v>
      </c>
    </row>
    <row r="3768" spans="1:4" s="9" customFormat="1" x14ac:dyDescent="0.2">
      <c r="A3768" s="2" t="s">
        <v>6803</v>
      </c>
      <c r="B3768" s="1" t="s">
        <v>6804</v>
      </c>
      <c r="C3768" s="1" t="s">
        <v>86</v>
      </c>
      <c r="D3768" s="10" t="s">
        <v>5270</v>
      </c>
    </row>
    <row r="3769" spans="1:4" s="9" customFormat="1" x14ac:dyDescent="0.2">
      <c r="A3769" s="2" t="s">
        <v>6805</v>
      </c>
      <c r="B3769" s="1" t="s">
        <v>6804</v>
      </c>
      <c r="C3769" s="1" t="s">
        <v>153</v>
      </c>
      <c r="D3769" s="10" t="s">
        <v>5270</v>
      </c>
    </row>
    <row r="3770" spans="1:4" s="9" customFormat="1" x14ac:dyDescent="0.2">
      <c r="A3770" s="2" t="s">
        <v>6806</v>
      </c>
      <c r="B3770" s="1" t="s">
        <v>6807</v>
      </c>
      <c r="C3770" s="1" t="s">
        <v>153</v>
      </c>
      <c r="D3770" s="10" t="s">
        <v>5270</v>
      </c>
    </row>
    <row r="3771" spans="1:4" s="9" customFormat="1" x14ac:dyDescent="0.2">
      <c r="A3771" s="2" t="s">
        <v>6808</v>
      </c>
      <c r="B3771" s="1" t="s">
        <v>6809</v>
      </c>
      <c r="C3771" s="1" t="s">
        <v>153</v>
      </c>
      <c r="D3771" s="10" t="s">
        <v>5270</v>
      </c>
    </row>
    <row r="3772" spans="1:4" s="9" customFormat="1" x14ac:dyDescent="0.2">
      <c r="A3772" s="2" t="s">
        <v>6810</v>
      </c>
      <c r="B3772" s="1" t="s">
        <v>6811</v>
      </c>
      <c r="C3772" s="1" t="s">
        <v>1087</v>
      </c>
      <c r="D3772" s="10" t="s">
        <v>5270</v>
      </c>
    </row>
    <row r="3773" spans="1:4" s="9" customFormat="1" x14ac:dyDescent="0.2">
      <c r="A3773" s="2" t="s">
        <v>6812</v>
      </c>
      <c r="B3773" s="1" t="s">
        <v>6813</v>
      </c>
      <c r="C3773" s="1" t="s">
        <v>1012</v>
      </c>
      <c r="D3773" s="10" t="s">
        <v>5270</v>
      </c>
    </row>
    <row r="3774" spans="1:4" s="9" customFormat="1" x14ac:dyDescent="0.2">
      <c r="A3774" s="2" t="s">
        <v>6814</v>
      </c>
      <c r="B3774" s="1" t="s">
        <v>6815</v>
      </c>
      <c r="C3774" s="1" t="s">
        <v>39</v>
      </c>
      <c r="D3774" s="10" t="s">
        <v>5270</v>
      </c>
    </row>
    <row r="3775" spans="1:4" s="9" customFormat="1" x14ac:dyDescent="0.2">
      <c r="A3775" s="2" t="s">
        <v>6816</v>
      </c>
      <c r="B3775" s="1" t="s">
        <v>6815</v>
      </c>
      <c r="C3775" s="1" t="s">
        <v>1087</v>
      </c>
      <c r="D3775" s="10" t="s">
        <v>5270</v>
      </c>
    </row>
    <row r="3776" spans="1:4" s="9" customFormat="1" x14ac:dyDescent="0.2">
      <c r="A3776" s="2" t="s">
        <v>6817</v>
      </c>
      <c r="B3776" s="1" t="s">
        <v>6815</v>
      </c>
      <c r="C3776" s="1" t="s">
        <v>287</v>
      </c>
      <c r="D3776" s="10" t="s">
        <v>5270</v>
      </c>
    </row>
    <row r="3777" spans="1:4" s="9" customFormat="1" x14ac:dyDescent="0.2">
      <c r="A3777" s="2" t="s">
        <v>6818</v>
      </c>
      <c r="B3777" s="1" t="s">
        <v>6815</v>
      </c>
      <c r="C3777" s="1" t="s">
        <v>153</v>
      </c>
      <c r="D3777" s="10" t="s">
        <v>5270</v>
      </c>
    </row>
    <row r="3778" spans="1:4" s="9" customFormat="1" x14ac:dyDescent="0.2">
      <c r="A3778" s="2" t="s">
        <v>6819</v>
      </c>
      <c r="B3778" s="1" t="s">
        <v>6820</v>
      </c>
      <c r="C3778" s="1" t="s">
        <v>16</v>
      </c>
      <c r="D3778" s="10" t="s">
        <v>5270</v>
      </c>
    </row>
    <row r="3779" spans="1:4" s="9" customFormat="1" x14ac:dyDescent="0.2">
      <c r="A3779" s="2" t="s">
        <v>6821</v>
      </c>
      <c r="B3779" s="1" t="s">
        <v>6822</v>
      </c>
      <c r="C3779" s="1" t="s">
        <v>86</v>
      </c>
      <c r="D3779" s="10" t="s">
        <v>5270</v>
      </c>
    </row>
    <row r="3780" spans="1:4" s="9" customFormat="1" x14ac:dyDescent="0.2">
      <c r="A3780" s="2" t="s">
        <v>6823</v>
      </c>
      <c r="B3780" s="1" t="s">
        <v>6824</v>
      </c>
      <c r="C3780" s="1" t="s">
        <v>287</v>
      </c>
      <c r="D3780" s="10" t="s">
        <v>5270</v>
      </c>
    </row>
    <row r="3781" spans="1:4" s="9" customFormat="1" x14ac:dyDescent="0.2">
      <c r="A3781" s="2" t="s">
        <v>6825</v>
      </c>
      <c r="B3781" s="1" t="s">
        <v>6826</v>
      </c>
      <c r="C3781" s="1" t="s">
        <v>6388</v>
      </c>
      <c r="D3781" s="10" t="s">
        <v>5270</v>
      </c>
    </row>
    <row r="3782" spans="1:4" s="9" customFormat="1" x14ac:dyDescent="0.2">
      <c r="A3782" s="2" t="s">
        <v>6827</v>
      </c>
      <c r="B3782" s="1" t="s">
        <v>6828</v>
      </c>
      <c r="C3782" s="1" t="s">
        <v>1087</v>
      </c>
      <c r="D3782" s="3">
        <v>2000</v>
      </c>
    </row>
    <row r="3783" spans="1:4" s="9" customFormat="1" x14ac:dyDescent="0.2">
      <c r="A3783" s="2" t="s">
        <v>6829</v>
      </c>
      <c r="B3783" s="1" t="s">
        <v>6830</v>
      </c>
      <c r="C3783" s="1" t="s">
        <v>1087</v>
      </c>
      <c r="D3783" s="10" t="s">
        <v>5270</v>
      </c>
    </row>
    <row r="3784" spans="1:4" s="9" customFormat="1" x14ac:dyDescent="0.2">
      <c r="A3784" s="2" t="s">
        <v>6831</v>
      </c>
      <c r="B3784" s="1" t="s">
        <v>6832</v>
      </c>
      <c r="C3784" s="1" t="s">
        <v>86</v>
      </c>
      <c r="D3784" s="10" t="s">
        <v>5270</v>
      </c>
    </row>
    <row r="3785" spans="1:4" s="9" customFormat="1" x14ac:dyDescent="0.2">
      <c r="A3785" s="2" t="s">
        <v>6833</v>
      </c>
      <c r="B3785" s="1" t="s">
        <v>6834</v>
      </c>
      <c r="C3785" s="1" t="s">
        <v>1087</v>
      </c>
      <c r="D3785" s="10" t="s">
        <v>5270</v>
      </c>
    </row>
    <row r="3786" spans="1:4" s="9" customFormat="1" x14ac:dyDescent="0.2">
      <c r="A3786" s="2" t="s">
        <v>6835</v>
      </c>
      <c r="B3786" s="1" t="s">
        <v>6836</v>
      </c>
      <c r="C3786" s="1" t="s">
        <v>1087</v>
      </c>
      <c r="D3786" s="10" t="s">
        <v>5270</v>
      </c>
    </row>
    <row r="3787" spans="1:4" s="9" customFormat="1" x14ac:dyDescent="0.2">
      <c r="A3787" s="2" t="s">
        <v>6837</v>
      </c>
      <c r="B3787" s="1" t="s">
        <v>6838</v>
      </c>
      <c r="C3787" s="1" t="s">
        <v>39</v>
      </c>
      <c r="D3787" s="10" t="s">
        <v>5270</v>
      </c>
    </row>
    <row r="3788" spans="1:4" s="9" customFormat="1" x14ac:dyDescent="0.2">
      <c r="A3788" s="2" t="s">
        <v>6839</v>
      </c>
      <c r="B3788" s="1" t="s">
        <v>6838</v>
      </c>
      <c r="C3788" s="1" t="s">
        <v>287</v>
      </c>
      <c r="D3788" s="10" t="s">
        <v>5270</v>
      </c>
    </row>
    <row r="3789" spans="1:4" s="9" customFormat="1" x14ac:dyDescent="0.2">
      <c r="A3789" s="2" t="s">
        <v>6840</v>
      </c>
      <c r="B3789" s="1" t="s">
        <v>6841</v>
      </c>
      <c r="C3789" s="1" t="s">
        <v>1087</v>
      </c>
      <c r="D3789" s="3">
        <v>2000</v>
      </c>
    </row>
    <row r="3790" spans="1:4" s="9" customFormat="1" x14ac:dyDescent="0.2">
      <c r="A3790" s="2" t="s">
        <v>6842</v>
      </c>
      <c r="B3790" s="1" t="s">
        <v>6841</v>
      </c>
      <c r="C3790" s="1" t="s">
        <v>287</v>
      </c>
      <c r="D3790" s="10" t="s">
        <v>5270</v>
      </c>
    </row>
    <row r="3791" spans="1:4" s="9" customFormat="1" x14ac:dyDescent="0.2">
      <c r="A3791" s="2" t="s">
        <v>6843</v>
      </c>
      <c r="B3791" s="1" t="s">
        <v>6844</v>
      </c>
      <c r="C3791" s="1" t="s">
        <v>287</v>
      </c>
      <c r="D3791" s="10" t="s">
        <v>5270</v>
      </c>
    </row>
    <row r="3792" spans="1:4" s="9" customFormat="1" x14ac:dyDescent="0.2">
      <c r="A3792" s="2" t="s">
        <v>6845</v>
      </c>
      <c r="B3792" s="1" t="s">
        <v>6846</v>
      </c>
      <c r="C3792" s="1" t="s">
        <v>153</v>
      </c>
      <c r="D3792" s="3">
        <v>2000</v>
      </c>
    </row>
    <row r="3793" spans="1:4" s="9" customFormat="1" x14ac:dyDescent="0.2">
      <c r="A3793" s="2" t="s">
        <v>6847</v>
      </c>
      <c r="B3793" s="1" t="s">
        <v>6848</v>
      </c>
      <c r="C3793" s="1" t="s">
        <v>86</v>
      </c>
      <c r="D3793" s="3">
        <v>36</v>
      </c>
    </row>
    <row r="3794" spans="1:4" s="9" customFormat="1" x14ac:dyDescent="0.2">
      <c r="A3794" s="2" t="s">
        <v>6849</v>
      </c>
      <c r="B3794" s="1" t="s">
        <v>6850</v>
      </c>
      <c r="C3794" s="1" t="s">
        <v>86</v>
      </c>
      <c r="D3794" s="3">
        <v>1000</v>
      </c>
    </row>
    <row r="3795" spans="1:4" s="9" customFormat="1" x14ac:dyDescent="0.2">
      <c r="A3795" s="2" t="s">
        <v>6851</v>
      </c>
      <c r="B3795" s="1" t="s">
        <v>6852</v>
      </c>
      <c r="C3795" s="1" t="s">
        <v>1087</v>
      </c>
      <c r="D3795" s="10" t="s">
        <v>5270</v>
      </c>
    </row>
    <row r="3796" spans="1:4" s="9" customFormat="1" x14ac:dyDescent="0.2">
      <c r="A3796" s="2" t="s">
        <v>6853</v>
      </c>
      <c r="B3796" s="1" t="s">
        <v>6854</v>
      </c>
      <c r="C3796" s="1" t="s">
        <v>86</v>
      </c>
      <c r="D3796" s="3">
        <v>55</v>
      </c>
    </row>
    <row r="3797" spans="1:4" s="9" customFormat="1" x14ac:dyDescent="0.2">
      <c r="A3797" s="2" t="s">
        <v>6855</v>
      </c>
      <c r="B3797" s="1" t="s">
        <v>6856</v>
      </c>
      <c r="C3797" s="1" t="s">
        <v>86</v>
      </c>
      <c r="D3797" s="10" t="s">
        <v>5270</v>
      </c>
    </row>
    <row r="3798" spans="1:4" s="9" customFormat="1" x14ac:dyDescent="0.2">
      <c r="A3798" s="2" t="s">
        <v>6857</v>
      </c>
      <c r="B3798" s="1" t="s">
        <v>6858</v>
      </c>
      <c r="C3798" s="1" t="s">
        <v>287</v>
      </c>
      <c r="D3798" s="3">
        <v>50</v>
      </c>
    </row>
    <row r="3799" spans="1:4" s="9" customFormat="1" x14ac:dyDescent="0.2">
      <c r="A3799" s="2" t="s">
        <v>6859</v>
      </c>
      <c r="B3799" s="1" t="s">
        <v>6860</v>
      </c>
      <c r="C3799" s="1" t="s">
        <v>153</v>
      </c>
      <c r="D3799" s="10" t="s">
        <v>5270</v>
      </c>
    </row>
    <row r="3800" spans="1:4" s="9" customFormat="1" x14ac:dyDescent="0.2">
      <c r="A3800" s="2" t="s">
        <v>6861</v>
      </c>
      <c r="B3800" s="1" t="s">
        <v>6862</v>
      </c>
      <c r="C3800" s="1" t="s">
        <v>1087</v>
      </c>
      <c r="D3800" s="10" t="s">
        <v>5270</v>
      </c>
    </row>
    <row r="3801" spans="1:4" s="9" customFormat="1" x14ac:dyDescent="0.2">
      <c r="A3801" s="2" t="s">
        <v>6863</v>
      </c>
      <c r="B3801" s="1" t="s">
        <v>6864</v>
      </c>
      <c r="C3801" s="1" t="s">
        <v>1087</v>
      </c>
      <c r="D3801" s="3">
        <v>38</v>
      </c>
    </row>
    <row r="3802" spans="1:4" s="9" customFormat="1" x14ac:dyDescent="0.2">
      <c r="A3802" s="2" t="s">
        <v>6865</v>
      </c>
      <c r="B3802" s="1" t="s">
        <v>6864</v>
      </c>
      <c r="C3802" s="1" t="s">
        <v>287</v>
      </c>
      <c r="D3802" s="10" t="s">
        <v>5270</v>
      </c>
    </row>
    <row r="3803" spans="1:4" s="9" customFormat="1" x14ac:dyDescent="0.2">
      <c r="A3803" s="2" t="s">
        <v>6866</v>
      </c>
      <c r="B3803" s="1" t="s">
        <v>6867</v>
      </c>
      <c r="C3803" s="1" t="s">
        <v>153</v>
      </c>
      <c r="D3803" s="3">
        <v>2000</v>
      </c>
    </row>
    <row r="3804" spans="1:4" s="9" customFormat="1" x14ac:dyDescent="0.2">
      <c r="A3804" s="2" t="s">
        <v>6868</v>
      </c>
      <c r="B3804" s="1" t="s">
        <v>6869</v>
      </c>
      <c r="C3804" s="1" t="s">
        <v>1087</v>
      </c>
      <c r="D3804" s="10" t="s">
        <v>5270</v>
      </c>
    </row>
    <row r="3805" spans="1:4" s="9" customFormat="1" x14ac:dyDescent="0.2">
      <c r="A3805" s="2" t="s">
        <v>6870</v>
      </c>
      <c r="B3805" s="1" t="s">
        <v>6871</v>
      </c>
      <c r="C3805" s="1" t="s">
        <v>86</v>
      </c>
      <c r="D3805" s="10" t="s">
        <v>5270</v>
      </c>
    </row>
    <row r="3806" spans="1:4" s="9" customFormat="1" x14ac:dyDescent="0.2">
      <c r="A3806" s="2" t="s">
        <v>6872</v>
      </c>
      <c r="B3806" s="1" t="s">
        <v>6873</v>
      </c>
      <c r="C3806" s="1" t="s">
        <v>287</v>
      </c>
      <c r="D3806" s="10" t="s">
        <v>5270</v>
      </c>
    </row>
    <row r="3807" spans="1:4" s="9" customFormat="1" x14ac:dyDescent="0.2">
      <c r="A3807" s="2" t="s">
        <v>6874</v>
      </c>
      <c r="B3807" s="1" t="s">
        <v>6875</v>
      </c>
      <c r="C3807" s="1" t="s">
        <v>287</v>
      </c>
      <c r="D3807" s="10" t="s">
        <v>5270</v>
      </c>
    </row>
    <row r="3808" spans="1:4" s="9" customFormat="1" x14ac:dyDescent="0.2">
      <c r="A3808" s="2" t="s">
        <v>6876</v>
      </c>
      <c r="B3808" s="1" t="s">
        <v>6877</v>
      </c>
      <c r="C3808" s="1" t="s">
        <v>287</v>
      </c>
      <c r="D3808" s="10" t="s">
        <v>5270</v>
      </c>
    </row>
    <row r="3809" spans="1:4" s="9" customFormat="1" x14ac:dyDescent="0.2">
      <c r="A3809" s="2" t="s">
        <v>6878</v>
      </c>
      <c r="B3809" s="1" t="s">
        <v>6879</v>
      </c>
      <c r="C3809" s="1" t="s">
        <v>287</v>
      </c>
      <c r="D3809" s="10" t="s">
        <v>5270</v>
      </c>
    </row>
    <row r="3810" spans="1:4" s="9" customFormat="1" x14ac:dyDescent="0.2">
      <c r="A3810" s="2" t="s">
        <v>6880</v>
      </c>
      <c r="B3810" s="1" t="s">
        <v>6881</v>
      </c>
      <c r="C3810" s="1" t="s">
        <v>287</v>
      </c>
      <c r="D3810" s="10" t="s">
        <v>5270</v>
      </c>
    </row>
    <row r="3811" spans="1:4" s="9" customFormat="1" x14ac:dyDescent="0.2">
      <c r="A3811" s="2" t="s">
        <v>6882</v>
      </c>
      <c r="B3811" s="1" t="s">
        <v>6883</v>
      </c>
      <c r="C3811" s="1" t="s">
        <v>287</v>
      </c>
      <c r="D3811" s="10" t="s">
        <v>5270</v>
      </c>
    </row>
    <row r="3812" spans="1:4" s="9" customFormat="1" x14ac:dyDescent="0.2">
      <c r="A3812" s="2" t="s">
        <v>6884</v>
      </c>
      <c r="B3812" s="1" t="s">
        <v>6885</v>
      </c>
      <c r="C3812" s="1" t="s">
        <v>287</v>
      </c>
      <c r="D3812" s="10" t="s">
        <v>5270</v>
      </c>
    </row>
    <row r="3813" spans="1:4" s="9" customFormat="1" x14ac:dyDescent="0.2">
      <c r="A3813" s="2" t="s">
        <v>6886</v>
      </c>
      <c r="B3813" s="1" t="s">
        <v>6887</v>
      </c>
      <c r="C3813" s="1" t="s">
        <v>287</v>
      </c>
      <c r="D3813" s="3">
        <v>1000</v>
      </c>
    </row>
    <row r="3814" spans="1:4" s="9" customFormat="1" x14ac:dyDescent="0.2">
      <c r="A3814" s="2" t="s">
        <v>6888</v>
      </c>
      <c r="B3814" s="1" t="s">
        <v>6889</v>
      </c>
      <c r="C3814" s="1" t="s">
        <v>153</v>
      </c>
      <c r="D3814" s="3">
        <v>2500</v>
      </c>
    </row>
    <row r="3815" spans="1:4" s="9" customFormat="1" x14ac:dyDescent="0.2">
      <c r="A3815" s="2" t="s">
        <v>6890</v>
      </c>
      <c r="B3815" s="1" t="s">
        <v>6891</v>
      </c>
      <c r="C3815" s="1" t="s">
        <v>153</v>
      </c>
      <c r="D3815" s="10" t="s">
        <v>5270</v>
      </c>
    </row>
    <row r="3816" spans="1:4" s="9" customFormat="1" x14ac:dyDescent="0.2">
      <c r="A3816" s="2" t="s">
        <v>6892</v>
      </c>
      <c r="B3816" s="1" t="s">
        <v>6893</v>
      </c>
      <c r="C3816" s="1" t="s">
        <v>287</v>
      </c>
      <c r="D3816" s="3">
        <v>50</v>
      </c>
    </row>
    <row r="3817" spans="1:4" s="9" customFormat="1" x14ac:dyDescent="0.2">
      <c r="A3817" s="2" t="s">
        <v>6894</v>
      </c>
      <c r="B3817" s="1" t="s">
        <v>6895</v>
      </c>
      <c r="C3817" s="1" t="s">
        <v>287</v>
      </c>
      <c r="D3817" s="3">
        <v>2500</v>
      </c>
    </row>
    <row r="3818" spans="1:4" s="9" customFormat="1" x14ac:dyDescent="0.2">
      <c r="A3818" s="2" t="s">
        <v>6896</v>
      </c>
      <c r="B3818" s="1" t="s">
        <v>6897</v>
      </c>
      <c r="C3818" s="1" t="s">
        <v>153</v>
      </c>
      <c r="D3818" s="3">
        <v>2500</v>
      </c>
    </row>
    <row r="3819" spans="1:4" s="9" customFormat="1" x14ac:dyDescent="0.2">
      <c r="A3819" s="2" t="s">
        <v>6898</v>
      </c>
      <c r="B3819" s="1" t="s">
        <v>6899</v>
      </c>
      <c r="C3819" s="1" t="s">
        <v>86</v>
      </c>
      <c r="D3819" s="3">
        <v>2500</v>
      </c>
    </row>
    <row r="3820" spans="1:4" s="9" customFormat="1" x14ac:dyDescent="0.2">
      <c r="A3820" s="2" t="s">
        <v>6900</v>
      </c>
      <c r="B3820" s="1" t="s">
        <v>6901</v>
      </c>
      <c r="C3820" s="1" t="s">
        <v>153</v>
      </c>
      <c r="D3820" s="10" t="s">
        <v>5270</v>
      </c>
    </row>
    <row r="3821" spans="1:4" s="9" customFormat="1" x14ac:dyDescent="0.2">
      <c r="A3821" s="2" t="s">
        <v>6902</v>
      </c>
      <c r="B3821" s="1" t="s">
        <v>6903</v>
      </c>
      <c r="C3821" s="1" t="s">
        <v>153</v>
      </c>
      <c r="D3821" s="10" t="s">
        <v>5270</v>
      </c>
    </row>
    <row r="3822" spans="1:4" s="9" customFormat="1" x14ac:dyDescent="0.2">
      <c r="A3822" s="2" t="s">
        <v>6904</v>
      </c>
      <c r="B3822" s="1" t="s">
        <v>6905</v>
      </c>
      <c r="C3822" s="1" t="s">
        <v>153</v>
      </c>
      <c r="D3822" s="10" t="s">
        <v>5270</v>
      </c>
    </row>
    <row r="3823" spans="1:4" s="9" customFormat="1" x14ac:dyDescent="0.2">
      <c r="A3823" s="2" t="s">
        <v>6906</v>
      </c>
      <c r="B3823" s="1" t="s">
        <v>6907</v>
      </c>
      <c r="C3823" s="1" t="s">
        <v>287</v>
      </c>
      <c r="D3823" s="3">
        <v>1000</v>
      </c>
    </row>
    <row r="3824" spans="1:4" s="9" customFormat="1" x14ac:dyDescent="0.2">
      <c r="A3824" s="2" t="s">
        <v>6908</v>
      </c>
      <c r="B3824" s="1" t="s">
        <v>6909</v>
      </c>
      <c r="C3824" s="1" t="s">
        <v>86</v>
      </c>
      <c r="D3824" s="10" t="s">
        <v>5270</v>
      </c>
    </row>
    <row r="3825" spans="1:4" s="9" customFormat="1" x14ac:dyDescent="0.2">
      <c r="A3825" s="2" t="s">
        <v>6910</v>
      </c>
      <c r="B3825" s="1" t="s">
        <v>6911</v>
      </c>
      <c r="C3825" s="1" t="s">
        <v>86</v>
      </c>
      <c r="D3825" s="10" t="s">
        <v>5270</v>
      </c>
    </row>
    <row r="3826" spans="1:4" s="9" customFormat="1" x14ac:dyDescent="0.2">
      <c r="A3826" s="2" t="s">
        <v>6912</v>
      </c>
      <c r="B3826" s="1" t="s">
        <v>6913</v>
      </c>
      <c r="C3826" s="1" t="s">
        <v>86</v>
      </c>
      <c r="D3826" s="10" t="s">
        <v>5270</v>
      </c>
    </row>
    <row r="3827" spans="1:4" s="9" customFormat="1" x14ac:dyDescent="0.2">
      <c r="A3827" s="2" t="s">
        <v>6914</v>
      </c>
      <c r="B3827" s="1" t="s">
        <v>6915</v>
      </c>
      <c r="C3827" s="1" t="s">
        <v>33</v>
      </c>
      <c r="D3827" s="10" t="s">
        <v>5270</v>
      </c>
    </row>
    <row r="3828" spans="1:4" s="9" customFormat="1" x14ac:dyDescent="0.2">
      <c r="A3828" s="2" t="s">
        <v>6916</v>
      </c>
      <c r="B3828" s="1" t="s">
        <v>6917</v>
      </c>
      <c r="C3828" s="1" t="s">
        <v>86</v>
      </c>
      <c r="D3828" s="10" t="s">
        <v>5270</v>
      </c>
    </row>
    <row r="3829" spans="1:4" s="9" customFormat="1" x14ac:dyDescent="0.2">
      <c r="A3829" s="2" t="s">
        <v>6918</v>
      </c>
      <c r="B3829" s="1" t="s">
        <v>6919</v>
      </c>
      <c r="C3829" s="1" t="s">
        <v>86</v>
      </c>
      <c r="D3829" s="3">
        <v>2500</v>
      </c>
    </row>
    <row r="3830" spans="1:4" s="9" customFormat="1" x14ac:dyDescent="0.2">
      <c r="A3830" s="2" t="s">
        <v>6920</v>
      </c>
      <c r="B3830" s="1" t="s">
        <v>6921</v>
      </c>
      <c r="C3830" s="1" t="s">
        <v>16</v>
      </c>
      <c r="D3830" s="10" t="s">
        <v>5270</v>
      </c>
    </row>
    <row r="3831" spans="1:4" s="9" customFormat="1" x14ac:dyDescent="0.2">
      <c r="A3831" s="2" t="s">
        <v>6922</v>
      </c>
      <c r="B3831" s="1" t="s">
        <v>6923</v>
      </c>
      <c r="C3831" s="1" t="s">
        <v>86</v>
      </c>
      <c r="D3831" s="10" t="s">
        <v>5270</v>
      </c>
    </row>
    <row r="3832" spans="1:4" s="9" customFormat="1" x14ac:dyDescent="0.2">
      <c r="A3832" s="2" t="s">
        <v>6924</v>
      </c>
      <c r="B3832" s="1" t="s">
        <v>6923</v>
      </c>
      <c r="C3832" s="1" t="s">
        <v>16</v>
      </c>
      <c r="D3832" s="10" t="s">
        <v>5270</v>
      </c>
    </row>
    <row r="3833" spans="1:4" s="9" customFormat="1" x14ac:dyDescent="0.2">
      <c r="A3833" s="2" t="s">
        <v>6925</v>
      </c>
      <c r="B3833" s="1" t="s">
        <v>6926</v>
      </c>
      <c r="C3833" s="1" t="s">
        <v>1012</v>
      </c>
      <c r="D3833" s="10" t="s">
        <v>5270</v>
      </c>
    </row>
    <row r="3834" spans="1:4" s="9" customFormat="1" x14ac:dyDescent="0.2">
      <c r="A3834" s="2" t="s">
        <v>6927</v>
      </c>
      <c r="B3834" s="1" t="s">
        <v>6928</v>
      </c>
      <c r="C3834" s="1" t="s">
        <v>86</v>
      </c>
      <c r="D3834" s="10" t="s">
        <v>5270</v>
      </c>
    </row>
    <row r="3835" spans="1:4" s="9" customFormat="1" x14ac:dyDescent="0.2">
      <c r="A3835" s="2" t="s">
        <v>6929</v>
      </c>
      <c r="B3835" s="1" t="s">
        <v>6930</v>
      </c>
      <c r="C3835" s="1" t="s">
        <v>86</v>
      </c>
      <c r="D3835" s="10" t="s">
        <v>5270</v>
      </c>
    </row>
    <row r="3836" spans="1:4" s="9" customFormat="1" x14ac:dyDescent="0.2">
      <c r="A3836" s="2" t="s">
        <v>6931</v>
      </c>
      <c r="B3836" s="1" t="s">
        <v>6932</v>
      </c>
      <c r="C3836" s="1" t="s">
        <v>86</v>
      </c>
      <c r="D3836" s="10" t="s">
        <v>5270</v>
      </c>
    </row>
    <row r="3837" spans="1:4" s="9" customFormat="1" x14ac:dyDescent="0.2">
      <c r="A3837" s="2" t="s">
        <v>6933</v>
      </c>
      <c r="B3837" s="1" t="s">
        <v>6934</v>
      </c>
      <c r="C3837" s="1" t="s">
        <v>86</v>
      </c>
      <c r="D3837" s="10" t="s">
        <v>5270</v>
      </c>
    </row>
    <row r="3838" spans="1:4" s="9" customFormat="1" x14ac:dyDescent="0.2">
      <c r="A3838" s="2" t="s">
        <v>6935</v>
      </c>
      <c r="B3838" s="1" t="s">
        <v>6936</v>
      </c>
      <c r="C3838" s="1" t="s">
        <v>86</v>
      </c>
      <c r="D3838" s="3">
        <v>1000</v>
      </c>
    </row>
    <row r="3839" spans="1:4" s="9" customFormat="1" x14ac:dyDescent="0.2">
      <c r="A3839" s="2" t="s">
        <v>6937</v>
      </c>
      <c r="B3839" s="1" t="s">
        <v>6938</v>
      </c>
      <c r="C3839" s="1" t="s">
        <v>86</v>
      </c>
      <c r="D3839" s="10" t="s">
        <v>5270</v>
      </c>
    </row>
    <row r="3840" spans="1:4" s="9" customFormat="1" x14ac:dyDescent="0.2">
      <c r="A3840" s="2" t="s">
        <v>6939</v>
      </c>
      <c r="B3840" s="1" t="s">
        <v>6940</v>
      </c>
      <c r="C3840" s="1" t="s">
        <v>86</v>
      </c>
      <c r="D3840" s="10" t="s">
        <v>5270</v>
      </c>
    </row>
    <row r="3841" spans="1:4" s="9" customFormat="1" x14ac:dyDescent="0.2">
      <c r="A3841" s="2" t="s">
        <v>6941</v>
      </c>
      <c r="B3841" s="1" t="s">
        <v>6942</v>
      </c>
      <c r="C3841" s="1" t="s">
        <v>86</v>
      </c>
      <c r="D3841" s="3">
        <v>2500</v>
      </c>
    </row>
    <row r="3842" spans="1:4" s="9" customFormat="1" x14ac:dyDescent="0.2">
      <c r="A3842" s="2" t="s">
        <v>6943</v>
      </c>
      <c r="B3842" s="1" t="s">
        <v>6944</v>
      </c>
      <c r="C3842" s="1" t="s">
        <v>66</v>
      </c>
      <c r="D3842" s="10" t="s">
        <v>5270</v>
      </c>
    </row>
    <row r="3843" spans="1:4" s="9" customFormat="1" x14ac:dyDescent="0.2">
      <c r="A3843" s="2" t="s">
        <v>6945</v>
      </c>
      <c r="B3843" s="1" t="s">
        <v>6946</v>
      </c>
      <c r="C3843" s="1" t="s">
        <v>86</v>
      </c>
      <c r="D3843" s="10" t="s">
        <v>5270</v>
      </c>
    </row>
    <row r="3844" spans="1:4" s="9" customFormat="1" x14ac:dyDescent="0.2">
      <c r="A3844" s="2" t="s">
        <v>6947</v>
      </c>
      <c r="B3844" s="1" t="s">
        <v>6946</v>
      </c>
      <c r="C3844" s="1" t="s">
        <v>33</v>
      </c>
      <c r="D3844" s="10" t="s">
        <v>5270</v>
      </c>
    </row>
    <row r="3845" spans="1:4" s="9" customFormat="1" x14ac:dyDescent="0.2">
      <c r="A3845" s="2" t="s">
        <v>6948</v>
      </c>
      <c r="B3845" s="1" t="s">
        <v>6949</v>
      </c>
      <c r="C3845" s="1" t="s">
        <v>54</v>
      </c>
      <c r="D3845" s="10" t="s">
        <v>5270</v>
      </c>
    </row>
    <row r="3846" spans="1:4" s="9" customFormat="1" x14ac:dyDescent="0.2">
      <c r="A3846" s="2" t="s">
        <v>6950</v>
      </c>
      <c r="B3846" s="1" t="s">
        <v>6951</v>
      </c>
      <c r="C3846" s="1" t="s">
        <v>86</v>
      </c>
      <c r="D3846" s="10" t="s">
        <v>5270</v>
      </c>
    </row>
    <row r="3847" spans="1:4" s="9" customFormat="1" x14ac:dyDescent="0.2">
      <c r="A3847" s="2" t="s">
        <v>6952</v>
      </c>
      <c r="B3847" s="1" t="s">
        <v>6953</v>
      </c>
      <c r="C3847" s="1" t="s">
        <v>86</v>
      </c>
      <c r="D3847" s="10" t="s">
        <v>5270</v>
      </c>
    </row>
    <row r="3848" spans="1:4" s="9" customFormat="1" x14ac:dyDescent="0.2">
      <c r="A3848" s="2" t="s">
        <v>6954</v>
      </c>
      <c r="B3848" s="1" t="s">
        <v>6955</v>
      </c>
      <c r="C3848" s="1" t="s">
        <v>86</v>
      </c>
      <c r="D3848" s="10" t="s">
        <v>5270</v>
      </c>
    </row>
    <row r="3849" spans="1:4" s="9" customFormat="1" x14ac:dyDescent="0.2">
      <c r="A3849" s="2" t="s">
        <v>6956</v>
      </c>
      <c r="B3849" s="1" t="s">
        <v>6957</v>
      </c>
      <c r="C3849" s="1" t="s">
        <v>86</v>
      </c>
      <c r="D3849" s="3">
        <v>2500</v>
      </c>
    </row>
    <row r="3850" spans="1:4" s="9" customFormat="1" x14ac:dyDescent="0.2">
      <c r="A3850" s="2" t="s">
        <v>6958</v>
      </c>
      <c r="B3850" s="1" t="s">
        <v>6959</v>
      </c>
      <c r="C3850" s="1" t="s">
        <v>86</v>
      </c>
      <c r="D3850" s="10" t="s">
        <v>5270</v>
      </c>
    </row>
    <row r="3851" spans="1:4" s="9" customFormat="1" x14ac:dyDescent="0.2">
      <c r="A3851" s="2" t="s">
        <v>6960</v>
      </c>
      <c r="B3851" s="1" t="s">
        <v>6961</v>
      </c>
      <c r="C3851" s="1" t="s">
        <v>86</v>
      </c>
      <c r="D3851" s="10" t="s">
        <v>5270</v>
      </c>
    </row>
    <row r="3852" spans="1:4" s="9" customFormat="1" x14ac:dyDescent="0.2">
      <c r="A3852" s="2" t="s">
        <v>6962</v>
      </c>
      <c r="B3852" s="1" t="s">
        <v>6961</v>
      </c>
      <c r="C3852" s="1" t="s">
        <v>1012</v>
      </c>
      <c r="D3852" s="10" t="s">
        <v>5270</v>
      </c>
    </row>
    <row r="3853" spans="1:4" s="9" customFormat="1" x14ac:dyDescent="0.2">
      <c r="A3853" s="2" t="s">
        <v>6963</v>
      </c>
      <c r="B3853" s="1" t="s">
        <v>6964</v>
      </c>
      <c r="C3853" s="1" t="s">
        <v>86</v>
      </c>
      <c r="D3853" s="10" t="s">
        <v>5270</v>
      </c>
    </row>
    <row r="3854" spans="1:4" s="9" customFormat="1" x14ac:dyDescent="0.2">
      <c r="A3854" s="2" t="s">
        <v>6965</v>
      </c>
      <c r="B3854" s="1" t="s">
        <v>6966</v>
      </c>
      <c r="C3854" s="1" t="s">
        <v>86</v>
      </c>
      <c r="D3854" s="10" t="s">
        <v>5270</v>
      </c>
    </row>
    <row r="3855" spans="1:4" s="9" customFormat="1" x14ac:dyDescent="0.2">
      <c r="A3855" s="2" t="s">
        <v>6967</v>
      </c>
      <c r="B3855" s="1" t="s">
        <v>6968</v>
      </c>
      <c r="C3855" s="1" t="s">
        <v>86</v>
      </c>
      <c r="D3855" s="10" t="s">
        <v>5270</v>
      </c>
    </row>
    <row r="3856" spans="1:4" s="9" customFormat="1" x14ac:dyDescent="0.2">
      <c r="A3856" s="2" t="s">
        <v>6969</v>
      </c>
      <c r="B3856" s="1" t="s">
        <v>6970</v>
      </c>
      <c r="C3856" s="1" t="s">
        <v>1012</v>
      </c>
      <c r="D3856" s="10" t="s">
        <v>5270</v>
      </c>
    </row>
    <row r="3857" spans="1:4" s="9" customFormat="1" x14ac:dyDescent="0.2">
      <c r="A3857" s="2" t="s">
        <v>6971</v>
      </c>
      <c r="B3857" s="1" t="s">
        <v>6972</v>
      </c>
      <c r="C3857" s="1" t="s">
        <v>33</v>
      </c>
      <c r="D3857" s="10" t="s">
        <v>5270</v>
      </c>
    </row>
    <row r="3858" spans="1:4" s="9" customFormat="1" x14ac:dyDescent="0.2">
      <c r="A3858" s="2" t="s">
        <v>6973</v>
      </c>
      <c r="B3858" s="1" t="s">
        <v>6974</v>
      </c>
      <c r="C3858" s="1" t="s">
        <v>39</v>
      </c>
      <c r="D3858" s="10" t="s">
        <v>5270</v>
      </c>
    </row>
    <row r="3859" spans="1:4" s="9" customFormat="1" x14ac:dyDescent="0.2">
      <c r="A3859" s="2" t="s">
        <v>6975</v>
      </c>
      <c r="B3859" s="1" t="s">
        <v>6976</v>
      </c>
      <c r="C3859" s="1" t="s">
        <v>86</v>
      </c>
      <c r="D3859" s="3">
        <v>55</v>
      </c>
    </row>
    <row r="3860" spans="1:4" s="9" customFormat="1" x14ac:dyDescent="0.2">
      <c r="A3860" s="2" t="s">
        <v>6977</v>
      </c>
      <c r="B3860" s="1" t="s">
        <v>6978</v>
      </c>
      <c r="C3860" s="1" t="s">
        <v>153</v>
      </c>
      <c r="D3860" s="10" t="s">
        <v>5270</v>
      </c>
    </row>
    <row r="3861" spans="1:4" s="9" customFormat="1" x14ac:dyDescent="0.2">
      <c r="A3861" s="2" t="s">
        <v>6979</v>
      </c>
      <c r="B3861" s="1" t="s">
        <v>6980</v>
      </c>
      <c r="C3861" s="1" t="s">
        <v>153</v>
      </c>
      <c r="D3861" s="10" t="s">
        <v>5270</v>
      </c>
    </row>
    <row r="3862" spans="1:4" s="9" customFormat="1" x14ac:dyDescent="0.2">
      <c r="A3862" s="2" t="s">
        <v>6981</v>
      </c>
      <c r="B3862" s="1" t="s">
        <v>6982</v>
      </c>
      <c r="C3862" s="1" t="s">
        <v>153</v>
      </c>
      <c r="D3862" s="10" t="s">
        <v>5270</v>
      </c>
    </row>
    <row r="3863" spans="1:4" s="9" customFormat="1" x14ac:dyDescent="0.2">
      <c r="A3863" s="2" t="s">
        <v>6983</v>
      </c>
      <c r="B3863" s="1" t="s">
        <v>6984</v>
      </c>
      <c r="C3863" s="1" t="s">
        <v>16</v>
      </c>
      <c r="D3863" s="10" t="s">
        <v>5270</v>
      </c>
    </row>
    <row r="3864" spans="1:4" s="9" customFormat="1" x14ac:dyDescent="0.2">
      <c r="A3864" s="2" t="s">
        <v>6985</v>
      </c>
      <c r="B3864" s="1" t="s">
        <v>6986</v>
      </c>
      <c r="C3864" s="1" t="s">
        <v>86</v>
      </c>
      <c r="D3864" s="10" t="s">
        <v>5270</v>
      </c>
    </row>
    <row r="3865" spans="1:4" s="9" customFormat="1" x14ac:dyDescent="0.2">
      <c r="A3865" s="2" t="s">
        <v>6987</v>
      </c>
      <c r="B3865" s="1" t="s">
        <v>6988</v>
      </c>
      <c r="C3865" s="1" t="s">
        <v>153</v>
      </c>
      <c r="D3865" s="10" t="s">
        <v>5270</v>
      </c>
    </row>
    <row r="3866" spans="1:4" s="9" customFormat="1" x14ac:dyDescent="0.2">
      <c r="A3866" s="2" t="s">
        <v>6989</v>
      </c>
      <c r="B3866" s="1" t="s">
        <v>6990</v>
      </c>
      <c r="C3866" s="1" t="s">
        <v>39</v>
      </c>
      <c r="D3866" s="3">
        <v>59</v>
      </c>
    </row>
    <row r="3867" spans="1:4" s="9" customFormat="1" x14ac:dyDescent="0.2">
      <c r="A3867" s="2" t="s">
        <v>6991</v>
      </c>
      <c r="B3867" s="1" t="s">
        <v>6992</v>
      </c>
      <c r="C3867" s="1" t="s">
        <v>16</v>
      </c>
      <c r="D3867" s="10" t="s">
        <v>5270</v>
      </c>
    </row>
    <row r="3868" spans="1:4" s="9" customFormat="1" x14ac:dyDescent="0.2">
      <c r="A3868" s="2" t="s">
        <v>6993</v>
      </c>
      <c r="B3868" s="1" t="s">
        <v>6994</v>
      </c>
      <c r="C3868" s="1" t="s">
        <v>86</v>
      </c>
      <c r="D3868" s="10" t="s">
        <v>5270</v>
      </c>
    </row>
    <row r="3869" spans="1:4" s="9" customFormat="1" x14ac:dyDescent="0.2">
      <c r="A3869" s="2" t="s">
        <v>6995</v>
      </c>
      <c r="B3869" s="1" t="s">
        <v>6994</v>
      </c>
      <c r="C3869" s="1" t="s">
        <v>153</v>
      </c>
      <c r="D3869" s="10" t="s">
        <v>5270</v>
      </c>
    </row>
    <row r="3870" spans="1:4" s="9" customFormat="1" x14ac:dyDescent="0.2">
      <c r="A3870" s="2" t="s">
        <v>6996</v>
      </c>
      <c r="B3870" s="1" t="s">
        <v>6997</v>
      </c>
      <c r="C3870" s="1" t="s">
        <v>16</v>
      </c>
      <c r="D3870" s="10" t="s">
        <v>5270</v>
      </c>
    </row>
    <row r="3871" spans="1:4" s="9" customFormat="1" x14ac:dyDescent="0.2">
      <c r="A3871" s="2" t="s">
        <v>6998</v>
      </c>
      <c r="B3871" s="1" t="s">
        <v>6999</v>
      </c>
      <c r="C3871" s="1" t="s">
        <v>33</v>
      </c>
      <c r="D3871" s="3">
        <v>2500</v>
      </c>
    </row>
    <row r="3872" spans="1:4" s="9" customFormat="1" x14ac:dyDescent="0.2">
      <c r="A3872" s="2" t="s">
        <v>7000</v>
      </c>
      <c r="B3872" s="1" t="s">
        <v>7001</v>
      </c>
      <c r="C3872" s="1" t="s">
        <v>153</v>
      </c>
      <c r="D3872" s="10" t="s">
        <v>5270</v>
      </c>
    </row>
    <row r="3873" spans="1:4" s="9" customFormat="1" x14ac:dyDescent="0.2">
      <c r="A3873" s="2" t="s">
        <v>7002</v>
      </c>
      <c r="B3873" s="1" t="s">
        <v>7003</v>
      </c>
      <c r="C3873" s="1" t="s">
        <v>33</v>
      </c>
      <c r="D3873" s="10" t="s">
        <v>5270</v>
      </c>
    </row>
    <row r="3874" spans="1:4" s="9" customFormat="1" x14ac:dyDescent="0.2">
      <c r="A3874" s="2" t="s">
        <v>7004</v>
      </c>
      <c r="B3874" s="1" t="s">
        <v>7005</v>
      </c>
      <c r="C3874" s="1" t="s">
        <v>16</v>
      </c>
      <c r="D3874" s="10" t="s">
        <v>5270</v>
      </c>
    </row>
    <row r="3875" spans="1:4" s="9" customFormat="1" x14ac:dyDescent="0.2">
      <c r="A3875" s="2" t="s">
        <v>7006</v>
      </c>
      <c r="B3875" s="1" t="s">
        <v>7007</v>
      </c>
      <c r="C3875" s="1" t="s">
        <v>86</v>
      </c>
      <c r="D3875" s="10" t="s">
        <v>5270</v>
      </c>
    </row>
    <row r="3876" spans="1:4" s="9" customFormat="1" x14ac:dyDescent="0.2">
      <c r="A3876" s="2" t="s">
        <v>7010</v>
      </c>
      <c r="B3876" s="1" t="s">
        <v>7009</v>
      </c>
      <c r="C3876" s="1" t="s">
        <v>153</v>
      </c>
      <c r="D3876" s="10" t="s">
        <v>5270</v>
      </c>
    </row>
    <row r="3877" spans="1:4" s="9" customFormat="1" x14ac:dyDescent="0.2">
      <c r="A3877" s="2" t="s">
        <v>7008</v>
      </c>
      <c r="B3877" s="1" t="s">
        <v>7009</v>
      </c>
      <c r="C3877" s="1" t="s">
        <v>33</v>
      </c>
      <c r="D3877" s="10" t="s">
        <v>5270</v>
      </c>
    </row>
    <row r="3878" spans="1:4" s="9" customFormat="1" x14ac:dyDescent="0.2">
      <c r="A3878" s="2" t="s">
        <v>7011</v>
      </c>
      <c r="B3878" s="1" t="s">
        <v>7012</v>
      </c>
      <c r="C3878" s="1" t="s">
        <v>16</v>
      </c>
      <c r="D3878" s="3">
        <v>50</v>
      </c>
    </row>
    <row r="3879" spans="1:4" s="9" customFormat="1" x14ac:dyDescent="0.2">
      <c r="A3879" s="2" t="s">
        <v>7013</v>
      </c>
      <c r="B3879" s="1" t="s">
        <v>7014</v>
      </c>
      <c r="C3879" s="1" t="s">
        <v>153</v>
      </c>
      <c r="D3879" s="10" t="s">
        <v>5270</v>
      </c>
    </row>
    <row r="3880" spans="1:4" s="9" customFormat="1" x14ac:dyDescent="0.2">
      <c r="A3880" s="2" t="s">
        <v>7015</v>
      </c>
      <c r="B3880" s="1" t="s">
        <v>7016</v>
      </c>
      <c r="C3880" s="1" t="s">
        <v>33</v>
      </c>
      <c r="D3880" s="10" t="s">
        <v>5270</v>
      </c>
    </row>
    <row r="3881" spans="1:4" s="9" customFormat="1" x14ac:dyDescent="0.2">
      <c r="A3881" s="2" t="s">
        <v>7017</v>
      </c>
      <c r="B3881" s="1" t="s">
        <v>7018</v>
      </c>
      <c r="C3881" s="1" t="s">
        <v>153</v>
      </c>
      <c r="D3881" s="10" t="s">
        <v>5270</v>
      </c>
    </row>
    <row r="3882" spans="1:4" s="9" customFormat="1" x14ac:dyDescent="0.2">
      <c r="A3882" s="2" t="s">
        <v>7019</v>
      </c>
      <c r="B3882" s="1" t="s">
        <v>7020</v>
      </c>
      <c r="C3882" s="1" t="s">
        <v>153</v>
      </c>
      <c r="D3882" s="10" t="s">
        <v>5270</v>
      </c>
    </row>
    <row r="3883" spans="1:4" s="9" customFormat="1" x14ac:dyDescent="0.2">
      <c r="A3883" s="2" t="s">
        <v>7021</v>
      </c>
      <c r="B3883" s="1" t="s">
        <v>7022</v>
      </c>
      <c r="C3883" s="1" t="s">
        <v>295</v>
      </c>
      <c r="D3883" s="10" t="s">
        <v>5270</v>
      </c>
    </row>
    <row r="3884" spans="1:4" s="9" customFormat="1" x14ac:dyDescent="0.2">
      <c r="A3884" s="2" t="s">
        <v>7023</v>
      </c>
      <c r="B3884" s="1" t="s">
        <v>7024</v>
      </c>
      <c r="C3884" s="1" t="s">
        <v>153</v>
      </c>
      <c r="D3884" s="3">
        <v>2500</v>
      </c>
    </row>
    <row r="3885" spans="1:4" s="9" customFormat="1" x14ac:dyDescent="0.2">
      <c r="A3885" s="2" t="s">
        <v>7025</v>
      </c>
      <c r="B3885" s="1" t="s">
        <v>7026</v>
      </c>
      <c r="C3885" s="1" t="s">
        <v>153</v>
      </c>
      <c r="D3885" s="10" t="s">
        <v>5270</v>
      </c>
    </row>
    <row r="3886" spans="1:4" s="9" customFormat="1" x14ac:dyDescent="0.2">
      <c r="A3886" s="2" t="s">
        <v>7027</v>
      </c>
      <c r="B3886" s="1" t="s">
        <v>7028</v>
      </c>
      <c r="C3886" s="1" t="s">
        <v>490</v>
      </c>
      <c r="D3886" s="10" t="s">
        <v>5270</v>
      </c>
    </row>
    <row r="3887" spans="1:4" s="9" customFormat="1" x14ac:dyDescent="0.2">
      <c r="A3887" s="2" t="s">
        <v>7029</v>
      </c>
      <c r="B3887" s="1" t="s">
        <v>7030</v>
      </c>
      <c r="C3887" s="1" t="s">
        <v>153</v>
      </c>
      <c r="D3887" s="10" t="s">
        <v>5270</v>
      </c>
    </row>
    <row r="3888" spans="1:4" s="9" customFormat="1" x14ac:dyDescent="0.2">
      <c r="A3888" s="2" t="s">
        <v>7031</v>
      </c>
      <c r="B3888" s="1" t="s">
        <v>7032</v>
      </c>
      <c r="C3888" s="1" t="s">
        <v>153</v>
      </c>
      <c r="D3888" s="10" t="s">
        <v>5270</v>
      </c>
    </row>
    <row r="3889" spans="1:4" s="9" customFormat="1" x14ac:dyDescent="0.2">
      <c r="A3889" s="2" t="s">
        <v>7033</v>
      </c>
      <c r="B3889" s="1" t="s">
        <v>7034</v>
      </c>
      <c r="C3889" s="1" t="s">
        <v>16</v>
      </c>
      <c r="D3889" s="3">
        <v>48</v>
      </c>
    </row>
    <row r="3890" spans="1:4" s="9" customFormat="1" x14ac:dyDescent="0.2">
      <c r="A3890" s="2" t="s">
        <v>7035</v>
      </c>
      <c r="B3890" s="1" t="s">
        <v>7036</v>
      </c>
      <c r="C3890" s="1" t="s">
        <v>33</v>
      </c>
      <c r="D3890" s="3">
        <v>48</v>
      </c>
    </row>
    <row r="3891" spans="1:4" s="9" customFormat="1" x14ac:dyDescent="0.2">
      <c r="A3891" s="2" t="s">
        <v>7037</v>
      </c>
      <c r="B3891" s="1" t="s">
        <v>7038</v>
      </c>
      <c r="C3891" s="1" t="s">
        <v>153</v>
      </c>
      <c r="D3891" s="10" t="s">
        <v>5270</v>
      </c>
    </row>
    <row r="3892" spans="1:4" s="9" customFormat="1" x14ac:dyDescent="0.2">
      <c r="A3892" s="2" t="s">
        <v>7039</v>
      </c>
      <c r="B3892" s="1" t="s">
        <v>7040</v>
      </c>
      <c r="C3892" s="1" t="s">
        <v>16</v>
      </c>
      <c r="D3892" s="10" t="s">
        <v>5270</v>
      </c>
    </row>
    <row r="3893" spans="1:4" s="9" customFormat="1" x14ac:dyDescent="0.2">
      <c r="A3893" s="2" t="s">
        <v>7041</v>
      </c>
      <c r="B3893" s="1" t="s">
        <v>7042</v>
      </c>
      <c r="C3893" s="1" t="s">
        <v>16</v>
      </c>
      <c r="D3893" s="10" t="s">
        <v>5270</v>
      </c>
    </row>
    <row r="3894" spans="1:4" s="9" customFormat="1" x14ac:dyDescent="0.2">
      <c r="A3894" s="2" t="s">
        <v>7043</v>
      </c>
      <c r="B3894" s="1" t="s">
        <v>7042</v>
      </c>
      <c r="C3894" s="1" t="s">
        <v>153</v>
      </c>
      <c r="D3894" s="10" t="s">
        <v>5270</v>
      </c>
    </row>
    <row r="3895" spans="1:4" s="9" customFormat="1" x14ac:dyDescent="0.2">
      <c r="A3895" s="2" t="s">
        <v>7044</v>
      </c>
      <c r="B3895" s="1" t="s">
        <v>7045</v>
      </c>
      <c r="C3895" s="1" t="s">
        <v>33</v>
      </c>
      <c r="D3895" s="10" t="s">
        <v>5270</v>
      </c>
    </row>
    <row r="3896" spans="1:4" s="9" customFormat="1" x14ac:dyDescent="0.2">
      <c r="A3896" s="2" t="s">
        <v>7048</v>
      </c>
      <c r="B3896" s="1" t="s">
        <v>7047</v>
      </c>
      <c r="C3896" s="1" t="s">
        <v>33</v>
      </c>
      <c r="D3896" s="10" t="s">
        <v>5270</v>
      </c>
    </row>
    <row r="3897" spans="1:4" s="9" customFormat="1" x14ac:dyDescent="0.2">
      <c r="A3897" s="2" t="s">
        <v>7046</v>
      </c>
      <c r="B3897" s="1" t="s">
        <v>7047</v>
      </c>
      <c r="C3897" s="1" t="s">
        <v>86</v>
      </c>
      <c r="D3897" s="10" t="s">
        <v>5270</v>
      </c>
    </row>
    <row r="3898" spans="1:4" s="9" customFormat="1" x14ac:dyDescent="0.2">
      <c r="A3898" s="2" t="s">
        <v>7049</v>
      </c>
      <c r="B3898" s="1" t="s">
        <v>7050</v>
      </c>
      <c r="C3898" s="1" t="s">
        <v>86</v>
      </c>
      <c r="D3898" s="10" t="s">
        <v>5270</v>
      </c>
    </row>
    <row r="3899" spans="1:4" s="9" customFormat="1" x14ac:dyDescent="0.2">
      <c r="A3899" s="2" t="s">
        <v>7051</v>
      </c>
      <c r="B3899" s="1" t="s">
        <v>7052</v>
      </c>
      <c r="C3899" s="1" t="s">
        <v>153</v>
      </c>
      <c r="D3899" s="10" t="s">
        <v>5270</v>
      </c>
    </row>
    <row r="3900" spans="1:4" s="9" customFormat="1" x14ac:dyDescent="0.2">
      <c r="A3900" s="2" t="s">
        <v>7053</v>
      </c>
      <c r="B3900" s="1" t="s">
        <v>7054</v>
      </c>
      <c r="C3900" s="1" t="s">
        <v>153</v>
      </c>
      <c r="D3900" s="10" t="s">
        <v>5270</v>
      </c>
    </row>
    <row r="3901" spans="1:4" s="9" customFormat="1" x14ac:dyDescent="0.2">
      <c r="A3901" s="2" t="s">
        <v>7055</v>
      </c>
      <c r="B3901" s="1" t="s">
        <v>7056</v>
      </c>
      <c r="C3901" s="1" t="s">
        <v>16</v>
      </c>
      <c r="D3901" s="3">
        <v>38</v>
      </c>
    </row>
    <row r="3902" spans="1:4" s="9" customFormat="1" x14ac:dyDescent="0.2">
      <c r="A3902" s="2" t="s">
        <v>7057</v>
      </c>
      <c r="B3902" s="1" t="s">
        <v>7058</v>
      </c>
      <c r="C3902" s="1" t="s">
        <v>153</v>
      </c>
      <c r="D3902" s="10" t="s">
        <v>5270</v>
      </c>
    </row>
    <row r="3903" spans="1:4" s="9" customFormat="1" x14ac:dyDescent="0.2">
      <c r="A3903" s="2" t="s">
        <v>7059</v>
      </c>
      <c r="B3903" s="1" t="s">
        <v>7060</v>
      </c>
      <c r="C3903" s="1" t="s">
        <v>33</v>
      </c>
      <c r="D3903" s="10" t="s">
        <v>5270</v>
      </c>
    </row>
    <row r="3904" spans="1:4" s="9" customFormat="1" x14ac:dyDescent="0.2">
      <c r="A3904" s="2" t="s">
        <v>7061</v>
      </c>
      <c r="B3904" s="1" t="s">
        <v>7062</v>
      </c>
      <c r="C3904" s="1" t="s">
        <v>16</v>
      </c>
      <c r="D3904" s="10" t="s">
        <v>5270</v>
      </c>
    </row>
    <row r="3905" spans="1:4" s="9" customFormat="1" x14ac:dyDescent="0.2">
      <c r="A3905" s="2" t="s">
        <v>7063</v>
      </c>
      <c r="B3905" s="1" t="s">
        <v>7064</v>
      </c>
      <c r="C3905" s="1" t="s">
        <v>153</v>
      </c>
      <c r="D3905" s="10" t="s">
        <v>5270</v>
      </c>
    </row>
    <row r="3906" spans="1:4" s="9" customFormat="1" x14ac:dyDescent="0.2">
      <c r="A3906" s="2" t="s">
        <v>7065</v>
      </c>
      <c r="B3906" s="1" t="s">
        <v>7066</v>
      </c>
      <c r="C3906" s="1" t="s">
        <v>86</v>
      </c>
      <c r="D3906" s="10" t="s">
        <v>5270</v>
      </c>
    </row>
    <row r="3907" spans="1:4" s="9" customFormat="1" x14ac:dyDescent="0.2">
      <c r="A3907" s="2" t="s">
        <v>7067</v>
      </c>
      <c r="B3907" s="1" t="s">
        <v>7068</v>
      </c>
      <c r="C3907" s="1" t="s">
        <v>287</v>
      </c>
      <c r="D3907" s="10" t="s">
        <v>5270</v>
      </c>
    </row>
    <row r="3908" spans="1:4" s="9" customFormat="1" x14ac:dyDescent="0.2">
      <c r="A3908" s="2" t="s">
        <v>7069</v>
      </c>
      <c r="B3908" s="1" t="s">
        <v>7070</v>
      </c>
      <c r="C3908" s="1" t="s">
        <v>153</v>
      </c>
      <c r="D3908" s="10" t="s">
        <v>5270</v>
      </c>
    </row>
    <row r="3909" spans="1:4" s="9" customFormat="1" x14ac:dyDescent="0.2">
      <c r="A3909" s="2" t="s">
        <v>7071</v>
      </c>
      <c r="B3909" s="1" t="s">
        <v>7072</v>
      </c>
      <c r="C3909" s="1" t="s">
        <v>153</v>
      </c>
      <c r="D3909" s="10" t="s">
        <v>5270</v>
      </c>
    </row>
    <row r="3910" spans="1:4" s="9" customFormat="1" x14ac:dyDescent="0.2">
      <c r="A3910" s="2" t="s">
        <v>7073</v>
      </c>
      <c r="B3910" s="1" t="s">
        <v>7074</v>
      </c>
      <c r="C3910" s="1" t="s">
        <v>153</v>
      </c>
      <c r="D3910" s="10" t="s">
        <v>5270</v>
      </c>
    </row>
    <row r="3911" spans="1:4" s="9" customFormat="1" x14ac:dyDescent="0.2">
      <c r="A3911" s="2" t="s">
        <v>7075</v>
      </c>
      <c r="B3911" s="1" t="s">
        <v>7076</v>
      </c>
      <c r="C3911" s="1" t="s">
        <v>153</v>
      </c>
      <c r="D3911" s="10" t="s">
        <v>5270</v>
      </c>
    </row>
    <row r="3912" spans="1:4" s="9" customFormat="1" x14ac:dyDescent="0.2">
      <c r="A3912" s="2" t="s">
        <v>7077</v>
      </c>
      <c r="B3912" s="1" t="s">
        <v>7078</v>
      </c>
      <c r="C3912" s="1" t="s">
        <v>153</v>
      </c>
      <c r="D3912" s="10" t="s">
        <v>5270</v>
      </c>
    </row>
    <row r="3913" spans="1:4" s="9" customFormat="1" x14ac:dyDescent="0.2">
      <c r="A3913" s="2" t="s">
        <v>7079</v>
      </c>
      <c r="B3913" s="1" t="s">
        <v>7080</v>
      </c>
      <c r="C3913" s="1" t="s">
        <v>153</v>
      </c>
      <c r="D3913" s="10" t="s">
        <v>5270</v>
      </c>
    </row>
    <row r="3914" spans="1:4" s="9" customFormat="1" x14ac:dyDescent="0.2">
      <c r="A3914" s="2" t="s">
        <v>7081</v>
      </c>
      <c r="B3914" s="1" t="s">
        <v>7082</v>
      </c>
      <c r="C3914" s="1" t="s">
        <v>153</v>
      </c>
      <c r="D3914" s="10" t="s">
        <v>5270</v>
      </c>
    </row>
    <row r="3915" spans="1:4" s="9" customFormat="1" x14ac:dyDescent="0.2">
      <c r="A3915" s="2" t="s">
        <v>7083</v>
      </c>
      <c r="B3915" s="1" t="s">
        <v>7084</v>
      </c>
      <c r="C3915" s="1" t="s">
        <v>287</v>
      </c>
      <c r="D3915" s="10" t="s">
        <v>5270</v>
      </c>
    </row>
    <row r="3916" spans="1:4" s="9" customFormat="1" x14ac:dyDescent="0.2">
      <c r="A3916" s="2" t="s">
        <v>7085</v>
      </c>
      <c r="B3916" s="1" t="s">
        <v>7086</v>
      </c>
      <c r="C3916" s="1" t="s">
        <v>153</v>
      </c>
      <c r="D3916" s="10" t="s">
        <v>5270</v>
      </c>
    </row>
    <row r="3917" spans="1:4" s="9" customFormat="1" x14ac:dyDescent="0.2">
      <c r="A3917" s="2" t="s">
        <v>7087</v>
      </c>
      <c r="B3917" s="1" t="s">
        <v>7088</v>
      </c>
      <c r="C3917" s="1" t="s">
        <v>153</v>
      </c>
      <c r="D3917" s="3">
        <v>32</v>
      </c>
    </row>
    <row r="3918" spans="1:4" s="9" customFormat="1" x14ac:dyDescent="0.2">
      <c r="A3918" s="2" t="s">
        <v>7089</v>
      </c>
      <c r="B3918" s="1" t="s">
        <v>7090</v>
      </c>
      <c r="C3918" s="1" t="s">
        <v>1087</v>
      </c>
      <c r="D3918" s="3">
        <v>78</v>
      </c>
    </row>
    <row r="3919" spans="1:4" s="9" customFormat="1" x14ac:dyDescent="0.2">
      <c r="A3919" s="2" t="s">
        <v>7091</v>
      </c>
      <c r="B3919" s="1" t="s">
        <v>7092</v>
      </c>
      <c r="C3919" s="1" t="s">
        <v>1087</v>
      </c>
      <c r="D3919" s="3">
        <v>78</v>
      </c>
    </row>
    <row r="3920" spans="1:4" s="9" customFormat="1" x14ac:dyDescent="0.2">
      <c r="A3920" s="2" t="s">
        <v>7093</v>
      </c>
      <c r="B3920" s="1" t="s">
        <v>7094</v>
      </c>
      <c r="C3920" s="1" t="s">
        <v>287</v>
      </c>
      <c r="D3920" s="10" t="s">
        <v>5270</v>
      </c>
    </row>
    <row r="3921" spans="1:4" s="9" customFormat="1" x14ac:dyDescent="0.2">
      <c r="A3921" s="2" t="s">
        <v>7095</v>
      </c>
      <c r="B3921" s="1" t="s">
        <v>7096</v>
      </c>
      <c r="C3921" s="1" t="s">
        <v>153</v>
      </c>
      <c r="D3921" s="10" t="s">
        <v>5270</v>
      </c>
    </row>
    <row r="3922" spans="1:4" s="9" customFormat="1" x14ac:dyDescent="0.2">
      <c r="A3922" s="2" t="s">
        <v>7097</v>
      </c>
      <c r="B3922" s="1" t="s">
        <v>7098</v>
      </c>
      <c r="C3922" s="1" t="s">
        <v>287</v>
      </c>
      <c r="D3922" s="10" t="s">
        <v>5270</v>
      </c>
    </row>
    <row r="3923" spans="1:4" s="9" customFormat="1" x14ac:dyDescent="0.2">
      <c r="A3923" s="2" t="s">
        <v>7099</v>
      </c>
      <c r="B3923" s="1" t="s">
        <v>7100</v>
      </c>
      <c r="C3923" s="1" t="s">
        <v>153</v>
      </c>
      <c r="D3923" s="10" t="s">
        <v>5270</v>
      </c>
    </row>
    <row r="3924" spans="1:4" s="9" customFormat="1" x14ac:dyDescent="0.2">
      <c r="A3924" s="2" t="s">
        <v>7101</v>
      </c>
      <c r="B3924" s="1" t="s">
        <v>7102</v>
      </c>
      <c r="C3924" s="1" t="s">
        <v>153</v>
      </c>
      <c r="D3924" s="10" t="s">
        <v>5270</v>
      </c>
    </row>
    <row r="3925" spans="1:4" s="9" customFormat="1" x14ac:dyDescent="0.2">
      <c r="A3925" s="2" t="s">
        <v>7103</v>
      </c>
      <c r="B3925" s="1" t="s">
        <v>7104</v>
      </c>
      <c r="C3925" s="1" t="s">
        <v>153</v>
      </c>
      <c r="D3925" s="10" t="s">
        <v>5270</v>
      </c>
    </row>
    <row r="3926" spans="1:4" s="9" customFormat="1" x14ac:dyDescent="0.2">
      <c r="A3926" s="2" t="s">
        <v>7105</v>
      </c>
      <c r="B3926" s="1" t="s">
        <v>7106</v>
      </c>
      <c r="C3926" s="1" t="s">
        <v>287</v>
      </c>
      <c r="D3926" s="10" t="s">
        <v>5270</v>
      </c>
    </row>
    <row r="3927" spans="1:4" s="9" customFormat="1" x14ac:dyDescent="0.2">
      <c r="A3927" s="2" t="s">
        <v>7107</v>
      </c>
      <c r="B3927" s="1" t="s">
        <v>7108</v>
      </c>
      <c r="C3927" s="1" t="s">
        <v>1087</v>
      </c>
      <c r="D3927" s="3">
        <v>2500</v>
      </c>
    </row>
    <row r="3928" spans="1:4" s="9" customFormat="1" x14ac:dyDescent="0.2">
      <c r="A3928" s="2" t="s">
        <v>7109</v>
      </c>
      <c r="B3928" s="1" t="s">
        <v>7108</v>
      </c>
      <c r="C3928" s="1" t="s">
        <v>153</v>
      </c>
      <c r="D3928" s="10" t="s">
        <v>5270</v>
      </c>
    </row>
    <row r="3929" spans="1:4" s="9" customFormat="1" x14ac:dyDescent="0.2">
      <c r="A3929" s="2" t="s">
        <v>7110</v>
      </c>
      <c r="B3929" s="1" t="s">
        <v>7111</v>
      </c>
      <c r="C3929" s="1" t="s">
        <v>153</v>
      </c>
      <c r="D3929" s="10" t="s">
        <v>5270</v>
      </c>
    </row>
    <row r="3930" spans="1:4" s="9" customFormat="1" x14ac:dyDescent="0.2">
      <c r="A3930" s="2" t="s">
        <v>7112</v>
      </c>
      <c r="B3930" s="1" t="s">
        <v>7113</v>
      </c>
      <c r="C3930" s="1" t="s">
        <v>287</v>
      </c>
      <c r="D3930" s="10" t="s">
        <v>5270</v>
      </c>
    </row>
    <row r="3931" spans="1:4" s="9" customFormat="1" x14ac:dyDescent="0.2">
      <c r="A3931" s="2" t="s">
        <v>7114</v>
      </c>
      <c r="B3931" s="1" t="s">
        <v>7115</v>
      </c>
      <c r="C3931" s="1" t="s">
        <v>153</v>
      </c>
      <c r="D3931" s="3">
        <v>40</v>
      </c>
    </row>
    <row r="3932" spans="1:4" s="9" customFormat="1" x14ac:dyDescent="0.2">
      <c r="A3932" s="2" t="s">
        <v>7116</v>
      </c>
      <c r="B3932" s="1" t="s">
        <v>7117</v>
      </c>
      <c r="C3932" s="1" t="s">
        <v>153</v>
      </c>
      <c r="D3932" s="3">
        <v>40</v>
      </c>
    </row>
    <row r="3933" spans="1:4" s="9" customFormat="1" x14ac:dyDescent="0.2">
      <c r="A3933" s="2" t="s">
        <v>7118</v>
      </c>
      <c r="B3933" s="1" t="s">
        <v>7119</v>
      </c>
      <c r="C3933" s="1" t="s">
        <v>153</v>
      </c>
      <c r="D3933" s="3">
        <v>40</v>
      </c>
    </row>
    <row r="3934" spans="1:4" s="9" customFormat="1" x14ac:dyDescent="0.2">
      <c r="A3934" s="2" t="s">
        <v>7120</v>
      </c>
      <c r="B3934" s="1" t="s">
        <v>7121</v>
      </c>
      <c r="C3934" s="1" t="s">
        <v>153</v>
      </c>
      <c r="D3934" s="10" t="s">
        <v>5270</v>
      </c>
    </row>
    <row r="3935" spans="1:4" s="9" customFormat="1" x14ac:dyDescent="0.2">
      <c r="A3935" s="2" t="s">
        <v>7122</v>
      </c>
      <c r="B3935" s="1" t="s">
        <v>7123</v>
      </c>
      <c r="C3935" s="1" t="s">
        <v>287</v>
      </c>
      <c r="D3935" s="3">
        <v>2000</v>
      </c>
    </row>
    <row r="3936" spans="1:4" s="9" customFormat="1" x14ac:dyDescent="0.2">
      <c r="A3936" s="2" t="s">
        <v>7124</v>
      </c>
      <c r="B3936" s="1" t="s">
        <v>7125</v>
      </c>
      <c r="C3936" s="1" t="s">
        <v>153</v>
      </c>
      <c r="D3936" s="3">
        <v>2500</v>
      </c>
    </row>
    <row r="3937" spans="1:4" s="9" customFormat="1" x14ac:dyDescent="0.2">
      <c r="A3937" s="2" t="s">
        <v>7126</v>
      </c>
      <c r="B3937" s="1" t="s">
        <v>7127</v>
      </c>
      <c r="C3937" s="1" t="s">
        <v>153</v>
      </c>
      <c r="D3937" s="10" t="s">
        <v>5270</v>
      </c>
    </row>
    <row r="3938" spans="1:4" s="9" customFormat="1" x14ac:dyDescent="0.2">
      <c r="A3938" s="2" t="s">
        <v>7128</v>
      </c>
      <c r="B3938" s="1" t="s">
        <v>7129</v>
      </c>
      <c r="C3938" s="1" t="s">
        <v>39</v>
      </c>
      <c r="D3938" s="10" t="s">
        <v>5270</v>
      </c>
    </row>
    <row r="3939" spans="1:4" s="9" customFormat="1" x14ac:dyDescent="0.2">
      <c r="A3939" s="2" t="s">
        <v>7130</v>
      </c>
      <c r="B3939" s="1" t="s">
        <v>7131</v>
      </c>
      <c r="C3939" s="1" t="s">
        <v>153</v>
      </c>
      <c r="D3939" s="10" t="s">
        <v>5270</v>
      </c>
    </row>
    <row r="3940" spans="1:4" s="9" customFormat="1" x14ac:dyDescent="0.2">
      <c r="A3940" s="2" t="s">
        <v>7132</v>
      </c>
      <c r="B3940" s="1" t="s">
        <v>7133</v>
      </c>
      <c r="C3940" s="1" t="s">
        <v>153</v>
      </c>
      <c r="D3940" s="10" t="s">
        <v>5270</v>
      </c>
    </row>
    <row r="3941" spans="1:4" s="9" customFormat="1" x14ac:dyDescent="0.2">
      <c r="A3941" s="2" t="s">
        <v>7134</v>
      </c>
      <c r="B3941" s="1" t="s">
        <v>7135</v>
      </c>
      <c r="C3941" s="1" t="s">
        <v>1087</v>
      </c>
      <c r="D3941" s="3">
        <v>57</v>
      </c>
    </row>
    <row r="3942" spans="1:4" s="9" customFormat="1" x14ac:dyDescent="0.2">
      <c r="A3942" s="2" t="s">
        <v>7136</v>
      </c>
      <c r="B3942" s="1" t="s">
        <v>7135</v>
      </c>
      <c r="C3942" s="1" t="s">
        <v>287</v>
      </c>
      <c r="D3942" s="10" t="s">
        <v>5270</v>
      </c>
    </row>
    <row r="3943" spans="1:4" s="9" customFormat="1" x14ac:dyDescent="0.2">
      <c r="A3943" s="2" t="s">
        <v>7137</v>
      </c>
      <c r="B3943" s="1" t="s">
        <v>7138</v>
      </c>
      <c r="C3943" s="1" t="s">
        <v>287</v>
      </c>
      <c r="D3943" s="10" t="s">
        <v>5270</v>
      </c>
    </row>
    <row r="3944" spans="1:4" s="9" customFormat="1" x14ac:dyDescent="0.2">
      <c r="A3944" s="2" t="s">
        <v>7139</v>
      </c>
      <c r="B3944" s="1" t="s">
        <v>7140</v>
      </c>
      <c r="C3944" s="1" t="s">
        <v>153</v>
      </c>
      <c r="D3944" s="3">
        <v>3000</v>
      </c>
    </row>
    <row r="3945" spans="1:4" s="9" customFormat="1" x14ac:dyDescent="0.2">
      <c r="A3945" s="2" t="s">
        <v>7141</v>
      </c>
      <c r="B3945" s="1" t="s">
        <v>7142</v>
      </c>
      <c r="C3945" s="1" t="s">
        <v>153</v>
      </c>
      <c r="D3945" s="10" t="s">
        <v>5270</v>
      </c>
    </row>
    <row r="3946" spans="1:4" s="9" customFormat="1" x14ac:dyDescent="0.2">
      <c r="A3946" s="2" t="s">
        <v>7143</v>
      </c>
      <c r="B3946" s="1" t="s">
        <v>7144</v>
      </c>
      <c r="C3946" s="1" t="s">
        <v>153</v>
      </c>
      <c r="D3946" s="10" t="s">
        <v>5270</v>
      </c>
    </row>
    <row r="3947" spans="1:4" s="9" customFormat="1" x14ac:dyDescent="0.2">
      <c r="A3947" s="2" t="s">
        <v>7145</v>
      </c>
      <c r="B3947" s="1" t="s">
        <v>7146</v>
      </c>
      <c r="C3947" s="1" t="s">
        <v>39</v>
      </c>
      <c r="D3947" s="10" t="s">
        <v>5270</v>
      </c>
    </row>
    <row r="3948" spans="1:4" s="9" customFormat="1" x14ac:dyDescent="0.2">
      <c r="A3948" s="2" t="s">
        <v>7147</v>
      </c>
      <c r="B3948" s="1" t="s">
        <v>7146</v>
      </c>
      <c r="C3948" s="1" t="s">
        <v>1087</v>
      </c>
      <c r="D3948" s="10" t="s">
        <v>5270</v>
      </c>
    </row>
    <row r="3949" spans="1:4" s="9" customFormat="1" x14ac:dyDescent="0.2">
      <c r="A3949" s="2" t="s">
        <v>7148</v>
      </c>
      <c r="B3949" s="1" t="s">
        <v>7149</v>
      </c>
      <c r="C3949" s="1" t="s">
        <v>153</v>
      </c>
      <c r="D3949" s="10" t="s">
        <v>5270</v>
      </c>
    </row>
    <row r="3950" spans="1:4" s="9" customFormat="1" x14ac:dyDescent="0.2">
      <c r="A3950" s="2" t="s">
        <v>7150</v>
      </c>
      <c r="B3950" s="1" t="s">
        <v>7151</v>
      </c>
      <c r="C3950" s="1" t="s">
        <v>1087</v>
      </c>
      <c r="D3950" s="10" t="s">
        <v>5270</v>
      </c>
    </row>
    <row r="3951" spans="1:4" s="9" customFormat="1" x14ac:dyDescent="0.2">
      <c r="A3951" s="2" t="s">
        <v>7152</v>
      </c>
      <c r="B3951" s="1" t="s">
        <v>7153</v>
      </c>
      <c r="C3951" s="1" t="s">
        <v>1087</v>
      </c>
      <c r="D3951" s="10" t="s">
        <v>5270</v>
      </c>
    </row>
    <row r="3952" spans="1:4" s="9" customFormat="1" x14ac:dyDescent="0.2">
      <c r="A3952" s="2" t="s">
        <v>7154</v>
      </c>
      <c r="B3952" s="1" t="s">
        <v>7155</v>
      </c>
      <c r="C3952" s="1" t="s">
        <v>153</v>
      </c>
      <c r="D3952" s="3">
        <v>3000</v>
      </c>
    </row>
    <row r="3953" spans="1:4" s="9" customFormat="1" x14ac:dyDescent="0.2">
      <c r="A3953" s="2" t="s">
        <v>7156</v>
      </c>
      <c r="B3953" s="1" t="s">
        <v>7157</v>
      </c>
      <c r="C3953" s="1" t="s">
        <v>287</v>
      </c>
      <c r="D3953" s="10" t="s">
        <v>5270</v>
      </c>
    </row>
    <row r="3954" spans="1:4" s="9" customFormat="1" x14ac:dyDescent="0.2">
      <c r="A3954" s="2" t="s">
        <v>7158</v>
      </c>
      <c r="B3954" s="1" t="s">
        <v>7159</v>
      </c>
      <c r="C3954" s="1" t="s">
        <v>1087</v>
      </c>
      <c r="D3954" s="3">
        <v>3000</v>
      </c>
    </row>
    <row r="3955" spans="1:4" s="9" customFormat="1" x14ac:dyDescent="0.2">
      <c r="A3955" s="2" t="s">
        <v>7160</v>
      </c>
      <c r="B3955" s="1" t="s">
        <v>7161</v>
      </c>
      <c r="C3955" s="1" t="s">
        <v>153</v>
      </c>
      <c r="D3955" s="10" t="s">
        <v>5270</v>
      </c>
    </row>
    <row r="3956" spans="1:4" s="9" customFormat="1" x14ac:dyDescent="0.2">
      <c r="A3956" s="2" t="s">
        <v>7162</v>
      </c>
      <c r="B3956" s="1" t="s">
        <v>7163</v>
      </c>
      <c r="C3956" s="1" t="s">
        <v>153</v>
      </c>
      <c r="D3956" s="10" t="s">
        <v>5270</v>
      </c>
    </row>
    <row r="3957" spans="1:4" s="9" customFormat="1" x14ac:dyDescent="0.2">
      <c r="A3957" s="2" t="s">
        <v>7164</v>
      </c>
      <c r="B3957" s="1" t="s">
        <v>7165</v>
      </c>
      <c r="C3957" s="1" t="s">
        <v>153</v>
      </c>
      <c r="D3957" s="10" t="s">
        <v>5270</v>
      </c>
    </row>
    <row r="3958" spans="1:4" s="9" customFormat="1" x14ac:dyDescent="0.2">
      <c r="A3958" s="2" t="s">
        <v>7166</v>
      </c>
      <c r="B3958" s="1" t="s">
        <v>7167</v>
      </c>
      <c r="C3958" s="1" t="s">
        <v>153</v>
      </c>
      <c r="D3958" s="10" t="s">
        <v>5270</v>
      </c>
    </row>
    <row r="3959" spans="1:4" s="9" customFormat="1" x14ac:dyDescent="0.2">
      <c r="A3959" s="2" t="s">
        <v>7168</v>
      </c>
      <c r="B3959" s="1" t="s">
        <v>7169</v>
      </c>
      <c r="C3959" s="1" t="s">
        <v>153</v>
      </c>
      <c r="D3959" s="10" t="s">
        <v>5270</v>
      </c>
    </row>
    <row r="3960" spans="1:4" s="9" customFormat="1" x14ac:dyDescent="0.2">
      <c r="A3960" s="2" t="s">
        <v>7170</v>
      </c>
      <c r="B3960" s="1" t="s">
        <v>7171</v>
      </c>
      <c r="C3960" s="1" t="s">
        <v>153</v>
      </c>
      <c r="D3960" s="10" t="s">
        <v>5270</v>
      </c>
    </row>
    <row r="3961" spans="1:4" s="9" customFormat="1" x14ac:dyDescent="0.2">
      <c r="A3961" s="2" t="s">
        <v>7172</v>
      </c>
      <c r="B3961" s="1" t="s">
        <v>7173</v>
      </c>
      <c r="C3961" s="1" t="s">
        <v>287</v>
      </c>
      <c r="D3961" s="10" t="s">
        <v>5270</v>
      </c>
    </row>
    <row r="3962" spans="1:4" s="9" customFormat="1" x14ac:dyDescent="0.2">
      <c r="A3962" s="2" t="s">
        <v>7174</v>
      </c>
      <c r="B3962" s="1" t="s">
        <v>7175</v>
      </c>
      <c r="C3962" s="1" t="s">
        <v>287</v>
      </c>
      <c r="D3962" s="10" t="s">
        <v>5270</v>
      </c>
    </row>
    <row r="3963" spans="1:4" s="9" customFormat="1" x14ac:dyDescent="0.2">
      <c r="A3963" s="2" t="s">
        <v>7176</v>
      </c>
      <c r="B3963" s="1" t="s">
        <v>7177</v>
      </c>
      <c r="C3963" s="1" t="s">
        <v>153</v>
      </c>
      <c r="D3963" s="10" t="s">
        <v>5270</v>
      </c>
    </row>
    <row r="3964" spans="1:4" s="9" customFormat="1" x14ac:dyDescent="0.2">
      <c r="A3964" s="2" t="s">
        <v>7178</v>
      </c>
      <c r="B3964" s="1" t="s">
        <v>7179</v>
      </c>
      <c r="C3964" s="1" t="s">
        <v>39</v>
      </c>
      <c r="D3964" s="10" t="s">
        <v>5270</v>
      </c>
    </row>
    <row r="3965" spans="1:4" s="9" customFormat="1" x14ac:dyDescent="0.2">
      <c r="A3965" s="2" t="s">
        <v>7180</v>
      </c>
      <c r="B3965" s="1" t="s">
        <v>7181</v>
      </c>
      <c r="C3965" s="1" t="s">
        <v>153</v>
      </c>
      <c r="D3965" s="3">
        <v>3000</v>
      </c>
    </row>
    <row r="3966" spans="1:4" s="9" customFormat="1" x14ac:dyDescent="0.2">
      <c r="A3966" s="2" t="s">
        <v>7182</v>
      </c>
      <c r="B3966" s="1" t="s">
        <v>7183</v>
      </c>
      <c r="C3966" s="1" t="s">
        <v>153</v>
      </c>
      <c r="D3966" s="10" t="s">
        <v>5270</v>
      </c>
    </row>
    <row r="3967" spans="1:4" s="9" customFormat="1" x14ac:dyDescent="0.2">
      <c r="A3967" s="2" t="s">
        <v>7184</v>
      </c>
      <c r="B3967" s="1" t="s">
        <v>7185</v>
      </c>
      <c r="C3967" s="1" t="s">
        <v>153</v>
      </c>
      <c r="D3967" s="10" t="s">
        <v>5270</v>
      </c>
    </row>
    <row r="3968" spans="1:4" s="9" customFormat="1" x14ac:dyDescent="0.2">
      <c r="A3968" s="2" t="s">
        <v>7186</v>
      </c>
      <c r="B3968" s="1" t="s">
        <v>7187</v>
      </c>
      <c r="C3968" s="1" t="s">
        <v>153</v>
      </c>
      <c r="D3968" s="3">
        <v>3000</v>
      </c>
    </row>
    <row r="3969" spans="1:4" s="9" customFormat="1" x14ac:dyDescent="0.2">
      <c r="A3969" s="2" t="s">
        <v>7188</v>
      </c>
      <c r="B3969" s="1" t="s">
        <v>7189</v>
      </c>
      <c r="C3969" s="1" t="s">
        <v>153</v>
      </c>
      <c r="D3969" s="10" t="s">
        <v>5270</v>
      </c>
    </row>
    <row r="3970" spans="1:4" s="9" customFormat="1" x14ac:dyDescent="0.2">
      <c r="A3970" s="2" t="s">
        <v>7190</v>
      </c>
      <c r="B3970" s="1" t="s">
        <v>7191</v>
      </c>
      <c r="C3970" s="1" t="s">
        <v>287</v>
      </c>
      <c r="D3970" s="3">
        <v>2500</v>
      </c>
    </row>
    <row r="3971" spans="1:4" s="9" customFormat="1" x14ac:dyDescent="0.2">
      <c r="A3971" s="2" t="s">
        <v>7192</v>
      </c>
      <c r="B3971" s="1" t="s">
        <v>7191</v>
      </c>
      <c r="C3971" s="1" t="s">
        <v>153</v>
      </c>
      <c r="D3971" s="10" t="s">
        <v>5270</v>
      </c>
    </row>
    <row r="3972" spans="1:4" s="9" customFormat="1" x14ac:dyDescent="0.2">
      <c r="A3972" s="2" t="s">
        <v>7193</v>
      </c>
      <c r="B3972" s="1" t="s">
        <v>7194</v>
      </c>
      <c r="C3972" s="1" t="s">
        <v>153</v>
      </c>
      <c r="D3972" s="10" t="s">
        <v>5270</v>
      </c>
    </row>
    <row r="3973" spans="1:4" s="9" customFormat="1" x14ac:dyDescent="0.2">
      <c r="A3973" s="2" t="s">
        <v>7195</v>
      </c>
      <c r="B3973" s="1" t="s">
        <v>7196</v>
      </c>
      <c r="C3973" s="1" t="s">
        <v>153</v>
      </c>
      <c r="D3973" s="10" t="s">
        <v>5270</v>
      </c>
    </row>
    <row r="3974" spans="1:4" s="9" customFormat="1" x14ac:dyDescent="0.2">
      <c r="A3974" s="2" t="s">
        <v>7197</v>
      </c>
      <c r="B3974" s="1" t="s">
        <v>7198</v>
      </c>
      <c r="C3974" s="1" t="s">
        <v>153</v>
      </c>
      <c r="D3974" s="3">
        <v>2000</v>
      </c>
    </row>
    <row r="3975" spans="1:4" s="9" customFormat="1" x14ac:dyDescent="0.2">
      <c r="A3975" s="2" t="s">
        <v>7199</v>
      </c>
      <c r="B3975" s="1" t="s">
        <v>7200</v>
      </c>
      <c r="C3975" s="1" t="s">
        <v>153</v>
      </c>
      <c r="D3975" s="10" t="s">
        <v>5270</v>
      </c>
    </row>
    <row r="3976" spans="1:4" s="9" customFormat="1" x14ac:dyDescent="0.2">
      <c r="A3976" s="2" t="s">
        <v>7201</v>
      </c>
      <c r="B3976" s="1" t="s">
        <v>7202</v>
      </c>
      <c r="C3976" s="1" t="s">
        <v>153</v>
      </c>
      <c r="D3976" s="3">
        <v>60</v>
      </c>
    </row>
    <row r="3977" spans="1:4" s="9" customFormat="1" x14ac:dyDescent="0.2">
      <c r="A3977" s="2" t="s">
        <v>7203</v>
      </c>
      <c r="B3977" s="1" t="s">
        <v>7204</v>
      </c>
      <c r="C3977" s="1" t="s">
        <v>153</v>
      </c>
      <c r="D3977" s="10" t="s">
        <v>5270</v>
      </c>
    </row>
    <row r="3978" spans="1:4" s="9" customFormat="1" x14ac:dyDescent="0.2">
      <c r="A3978" s="2" t="s">
        <v>7205</v>
      </c>
      <c r="B3978" s="1" t="s">
        <v>7206</v>
      </c>
      <c r="C3978" s="1" t="s">
        <v>153</v>
      </c>
      <c r="D3978" s="10" t="s">
        <v>5270</v>
      </c>
    </row>
    <row r="3979" spans="1:4" s="9" customFormat="1" x14ac:dyDescent="0.2">
      <c r="A3979" s="2" t="s">
        <v>7207</v>
      </c>
      <c r="B3979" s="1" t="s">
        <v>7208</v>
      </c>
      <c r="C3979" s="1" t="s">
        <v>287</v>
      </c>
      <c r="D3979" s="10" t="s">
        <v>5270</v>
      </c>
    </row>
    <row r="3980" spans="1:4" s="9" customFormat="1" x14ac:dyDescent="0.2">
      <c r="A3980" s="2" t="s">
        <v>7209</v>
      </c>
      <c r="B3980" s="1" t="s">
        <v>7210</v>
      </c>
      <c r="C3980" s="1" t="s">
        <v>287</v>
      </c>
      <c r="D3980" s="3">
        <v>57</v>
      </c>
    </row>
    <row r="3981" spans="1:4" s="9" customFormat="1" x14ac:dyDescent="0.2">
      <c r="A3981" s="2" t="s">
        <v>7211</v>
      </c>
      <c r="B3981" s="1" t="s">
        <v>7212</v>
      </c>
      <c r="C3981" s="1" t="s">
        <v>287</v>
      </c>
      <c r="D3981" s="3">
        <v>2500</v>
      </c>
    </row>
    <row r="3982" spans="1:4" s="9" customFormat="1" x14ac:dyDescent="0.2">
      <c r="A3982" s="2" t="s">
        <v>7213</v>
      </c>
      <c r="B3982" s="1" t="s">
        <v>7214</v>
      </c>
      <c r="C3982" s="1" t="s">
        <v>153</v>
      </c>
      <c r="D3982" s="3">
        <v>1000</v>
      </c>
    </row>
    <row r="3983" spans="1:4" s="9" customFormat="1" x14ac:dyDescent="0.2">
      <c r="A3983" s="2" t="s">
        <v>7215</v>
      </c>
      <c r="B3983" s="1" t="s">
        <v>7216</v>
      </c>
      <c r="C3983" s="1" t="s">
        <v>1087</v>
      </c>
      <c r="D3983" s="10" t="s">
        <v>5270</v>
      </c>
    </row>
    <row r="3984" spans="1:4" s="9" customFormat="1" x14ac:dyDescent="0.2">
      <c r="A3984" s="2" t="s">
        <v>7217</v>
      </c>
      <c r="B3984" s="1" t="s">
        <v>7218</v>
      </c>
      <c r="C3984" s="1" t="s">
        <v>153</v>
      </c>
      <c r="D3984" s="3">
        <v>1000</v>
      </c>
    </row>
    <row r="3985" spans="1:4" s="9" customFormat="1" x14ac:dyDescent="0.2">
      <c r="A3985" s="2" t="s">
        <v>7219</v>
      </c>
      <c r="B3985" s="1" t="s">
        <v>7220</v>
      </c>
      <c r="C3985" s="1" t="s">
        <v>1087</v>
      </c>
      <c r="D3985" s="10" t="s">
        <v>5270</v>
      </c>
    </row>
    <row r="3986" spans="1:4" s="9" customFormat="1" x14ac:dyDescent="0.2">
      <c r="A3986" s="2" t="s">
        <v>7221</v>
      </c>
      <c r="B3986" s="1" t="s">
        <v>7222</v>
      </c>
      <c r="C3986" s="1" t="s">
        <v>287</v>
      </c>
      <c r="D3986" s="10" t="s">
        <v>5270</v>
      </c>
    </row>
    <row r="3987" spans="1:4" s="9" customFormat="1" x14ac:dyDescent="0.2">
      <c r="A3987" s="2" t="s">
        <v>7223</v>
      </c>
      <c r="B3987" s="1" t="s">
        <v>7224</v>
      </c>
      <c r="C3987" s="1" t="s">
        <v>287</v>
      </c>
      <c r="D3987" s="10" t="s">
        <v>5270</v>
      </c>
    </row>
    <row r="3988" spans="1:4" s="9" customFormat="1" x14ac:dyDescent="0.2">
      <c r="A3988" s="2" t="s">
        <v>7225</v>
      </c>
      <c r="B3988" s="1" t="s">
        <v>7226</v>
      </c>
      <c r="C3988" s="1" t="s">
        <v>287</v>
      </c>
      <c r="D3988" s="10" t="s">
        <v>5270</v>
      </c>
    </row>
    <row r="3989" spans="1:4" s="9" customFormat="1" x14ac:dyDescent="0.2">
      <c r="A3989" s="2" t="s">
        <v>7227</v>
      </c>
      <c r="B3989" s="1" t="s">
        <v>7228</v>
      </c>
      <c r="C3989" s="1" t="s">
        <v>287</v>
      </c>
      <c r="D3989" s="10" t="s">
        <v>5270</v>
      </c>
    </row>
    <row r="3990" spans="1:4" s="9" customFormat="1" x14ac:dyDescent="0.2">
      <c r="A3990" s="2" t="s">
        <v>7229</v>
      </c>
      <c r="B3990" s="1" t="s">
        <v>7230</v>
      </c>
      <c r="C3990" s="1" t="s">
        <v>287</v>
      </c>
      <c r="D3990" s="10" t="s">
        <v>5270</v>
      </c>
    </row>
    <row r="3991" spans="1:4" s="9" customFormat="1" x14ac:dyDescent="0.2">
      <c r="A3991" s="2" t="s">
        <v>7231</v>
      </c>
      <c r="B3991" s="1" t="s">
        <v>7232</v>
      </c>
      <c r="C3991" s="1" t="s">
        <v>287</v>
      </c>
      <c r="D3991" s="10" t="s">
        <v>5270</v>
      </c>
    </row>
    <row r="3992" spans="1:4" s="9" customFormat="1" x14ac:dyDescent="0.2">
      <c r="A3992" s="2" t="s">
        <v>7233</v>
      </c>
      <c r="B3992" s="1" t="s">
        <v>7234</v>
      </c>
      <c r="C3992" s="1" t="s">
        <v>86</v>
      </c>
      <c r="D3992" s="3">
        <v>2500</v>
      </c>
    </row>
    <row r="3993" spans="1:4" s="9" customFormat="1" x14ac:dyDescent="0.2">
      <c r="A3993" s="2" t="s">
        <v>7235</v>
      </c>
      <c r="B3993" s="1" t="s">
        <v>7236</v>
      </c>
      <c r="C3993" s="1" t="s">
        <v>153</v>
      </c>
      <c r="D3993" s="3">
        <v>2000</v>
      </c>
    </row>
    <row r="3994" spans="1:4" s="9" customFormat="1" x14ac:dyDescent="0.2">
      <c r="A3994" s="2" t="s">
        <v>7237</v>
      </c>
      <c r="B3994" s="1" t="s">
        <v>7238</v>
      </c>
      <c r="C3994" s="1" t="s">
        <v>153</v>
      </c>
      <c r="D3994" s="10" t="s">
        <v>5270</v>
      </c>
    </row>
    <row r="3995" spans="1:4" s="9" customFormat="1" x14ac:dyDescent="0.2">
      <c r="A3995" s="2" t="s">
        <v>7239</v>
      </c>
      <c r="B3995" s="1" t="s">
        <v>7240</v>
      </c>
      <c r="C3995" s="1" t="s">
        <v>153</v>
      </c>
      <c r="D3995" s="10" t="s">
        <v>5270</v>
      </c>
    </row>
    <row r="3996" spans="1:4" s="9" customFormat="1" x14ac:dyDescent="0.2">
      <c r="A3996" s="2" t="s">
        <v>7241</v>
      </c>
      <c r="B3996" s="1" t="s">
        <v>7242</v>
      </c>
      <c r="C3996" s="1" t="s">
        <v>153</v>
      </c>
      <c r="D3996" s="10" t="s">
        <v>5270</v>
      </c>
    </row>
    <row r="3997" spans="1:4" s="9" customFormat="1" x14ac:dyDescent="0.2">
      <c r="A3997" s="2" t="s">
        <v>7243</v>
      </c>
      <c r="B3997" s="1" t="s">
        <v>7244</v>
      </c>
      <c r="C3997" s="1" t="s">
        <v>153</v>
      </c>
      <c r="D3997" s="10" t="s">
        <v>5270</v>
      </c>
    </row>
    <row r="3998" spans="1:4" s="9" customFormat="1" x14ac:dyDescent="0.2">
      <c r="A3998" s="2" t="s">
        <v>7245</v>
      </c>
      <c r="B3998" s="1" t="s">
        <v>7246</v>
      </c>
      <c r="C3998" s="1" t="s">
        <v>153</v>
      </c>
      <c r="D3998" s="10" t="s">
        <v>5270</v>
      </c>
    </row>
    <row r="3999" spans="1:4" s="9" customFormat="1" x14ac:dyDescent="0.2">
      <c r="A3999" s="2" t="s">
        <v>7247</v>
      </c>
      <c r="B3999" s="1" t="s">
        <v>7248</v>
      </c>
      <c r="C3999" s="1" t="s">
        <v>153</v>
      </c>
      <c r="D3999" s="10" t="s">
        <v>5270</v>
      </c>
    </row>
    <row r="4000" spans="1:4" s="9" customFormat="1" x14ac:dyDescent="0.2">
      <c r="A4000" s="2" t="s">
        <v>7249</v>
      </c>
      <c r="B4000" s="1" t="s">
        <v>7250</v>
      </c>
      <c r="C4000" s="1" t="s">
        <v>86</v>
      </c>
      <c r="D4000" s="10" t="s">
        <v>5270</v>
      </c>
    </row>
    <row r="4001" spans="1:4" s="9" customFormat="1" x14ac:dyDescent="0.2">
      <c r="A4001" s="2" t="s">
        <v>7251</v>
      </c>
      <c r="B4001" s="1" t="s">
        <v>7252</v>
      </c>
      <c r="C4001" s="1" t="s">
        <v>153</v>
      </c>
      <c r="D4001" s="10" t="s">
        <v>5270</v>
      </c>
    </row>
    <row r="4002" spans="1:4" s="9" customFormat="1" x14ac:dyDescent="0.2">
      <c r="A4002" s="2" t="s">
        <v>7253</v>
      </c>
      <c r="B4002" s="1" t="s">
        <v>7254</v>
      </c>
      <c r="C4002" s="1" t="s">
        <v>153</v>
      </c>
      <c r="D4002" s="10" t="s">
        <v>5270</v>
      </c>
    </row>
    <row r="4003" spans="1:4" s="9" customFormat="1" x14ac:dyDescent="0.2">
      <c r="A4003" s="2" t="s">
        <v>7255</v>
      </c>
      <c r="B4003" s="1" t="s">
        <v>7256</v>
      </c>
      <c r="C4003" s="1" t="s">
        <v>153</v>
      </c>
      <c r="D4003" s="10" t="s">
        <v>5270</v>
      </c>
    </row>
    <row r="4004" spans="1:4" s="9" customFormat="1" x14ac:dyDescent="0.2">
      <c r="A4004" s="2" t="s">
        <v>7257</v>
      </c>
      <c r="B4004" s="1" t="s">
        <v>7258</v>
      </c>
      <c r="C4004" s="1" t="s">
        <v>86</v>
      </c>
      <c r="D4004" s="10" t="s">
        <v>5270</v>
      </c>
    </row>
    <row r="4005" spans="1:4" s="9" customFormat="1" x14ac:dyDescent="0.2">
      <c r="A4005" s="2" t="s">
        <v>7259</v>
      </c>
      <c r="B4005" s="1" t="s">
        <v>7260</v>
      </c>
      <c r="C4005" s="1" t="s">
        <v>86</v>
      </c>
      <c r="D4005" s="10" t="s">
        <v>5270</v>
      </c>
    </row>
    <row r="4006" spans="1:4" s="9" customFormat="1" x14ac:dyDescent="0.2">
      <c r="A4006" s="2" t="s">
        <v>7261</v>
      </c>
      <c r="B4006" s="1" t="s">
        <v>7262</v>
      </c>
      <c r="C4006" s="1" t="s">
        <v>86</v>
      </c>
      <c r="D4006" s="10" t="s">
        <v>5270</v>
      </c>
    </row>
    <row r="4007" spans="1:4" s="9" customFormat="1" x14ac:dyDescent="0.2">
      <c r="A4007" s="2" t="s">
        <v>7263</v>
      </c>
      <c r="B4007" s="1" t="s">
        <v>7264</v>
      </c>
      <c r="C4007" s="1" t="s">
        <v>86</v>
      </c>
      <c r="D4007" s="10" t="s">
        <v>5270</v>
      </c>
    </row>
    <row r="4008" spans="1:4" s="9" customFormat="1" x14ac:dyDescent="0.2">
      <c r="A4008" s="2" t="s">
        <v>7265</v>
      </c>
      <c r="B4008" s="1" t="s">
        <v>7266</v>
      </c>
      <c r="C4008" s="1" t="s">
        <v>86</v>
      </c>
      <c r="D4008" s="10" t="s">
        <v>5270</v>
      </c>
    </row>
    <row r="4009" spans="1:4" s="9" customFormat="1" x14ac:dyDescent="0.2">
      <c r="A4009" s="2" t="s">
        <v>7267</v>
      </c>
      <c r="B4009" s="1" t="s">
        <v>7268</v>
      </c>
      <c r="C4009" s="1" t="s">
        <v>86</v>
      </c>
      <c r="D4009" s="10" t="s">
        <v>5270</v>
      </c>
    </row>
    <row r="4010" spans="1:4" s="9" customFormat="1" x14ac:dyDescent="0.2">
      <c r="A4010" s="2" t="s">
        <v>7269</v>
      </c>
      <c r="B4010" s="1" t="s">
        <v>7270</v>
      </c>
      <c r="C4010" s="1" t="s">
        <v>86</v>
      </c>
      <c r="D4010" s="10" t="s">
        <v>5270</v>
      </c>
    </row>
    <row r="4011" spans="1:4" s="9" customFormat="1" x14ac:dyDescent="0.2">
      <c r="A4011" s="2" t="s">
        <v>7271</v>
      </c>
      <c r="B4011" s="1" t="s">
        <v>7272</v>
      </c>
      <c r="C4011" s="1" t="s">
        <v>86</v>
      </c>
      <c r="D4011" s="10" t="s">
        <v>5270</v>
      </c>
    </row>
    <row r="4012" spans="1:4" s="9" customFormat="1" x14ac:dyDescent="0.2">
      <c r="A4012" s="2" t="s">
        <v>7273</v>
      </c>
      <c r="B4012" s="1" t="s">
        <v>7274</v>
      </c>
      <c r="C4012" s="1" t="s">
        <v>1012</v>
      </c>
      <c r="D4012" s="10" t="s">
        <v>5270</v>
      </c>
    </row>
    <row r="4013" spans="1:4" s="9" customFormat="1" x14ac:dyDescent="0.2">
      <c r="A4013" s="2" t="s">
        <v>7275</v>
      </c>
      <c r="B4013" s="1" t="s">
        <v>7276</v>
      </c>
      <c r="C4013" s="1" t="s">
        <v>86</v>
      </c>
      <c r="D4013" s="10" t="s">
        <v>5270</v>
      </c>
    </row>
    <row r="4014" spans="1:4" s="9" customFormat="1" x14ac:dyDescent="0.2">
      <c r="A4014" s="2" t="s">
        <v>7277</v>
      </c>
      <c r="B4014" s="1" t="s">
        <v>7278</v>
      </c>
      <c r="C4014" s="1" t="s">
        <v>86</v>
      </c>
      <c r="D4014" s="10" t="s">
        <v>5270</v>
      </c>
    </row>
    <row r="4015" spans="1:4" s="9" customFormat="1" x14ac:dyDescent="0.2">
      <c r="A4015" s="2" t="s">
        <v>7279</v>
      </c>
      <c r="B4015" s="1" t="s">
        <v>7280</v>
      </c>
      <c r="C4015" s="1" t="s">
        <v>86</v>
      </c>
      <c r="D4015" s="10" t="s">
        <v>5270</v>
      </c>
    </row>
    <row r="4016" spans="1:4" s="9" customFormat="1" x14ac:dyDescent="0.2">
      <c r="A4016" s="2" t="s">
        <v>7281</v>
      </c>
      <c r="B4016" s="1" t="s">
        <v>7282</v>
      </c>
      <c r="C4016" s="1" t="s">
        <v>153</v>
      </c>
      <c r="D4016" s="10" t="s">
        <v>5270</v>
      </c>
    </row>
    <row r="4017" spans="1:4" s="9" customFormat="1" x14ac:dyDescent="0.2">
      <c r="A4017" s="2" t="s">
        <v>7283</v>
      </c>
      <c r="B4017" s="1" t="s">
        <v>7284</v>
      </c>
      <c r="C4017" s="1" t="s">
        <v>153</v>
      </c>
      <c r="D4017" s="10" t="s">
        <v>5270</v>
      </c>
    </row>
    <row r="4018" spans="1:4" s="9" customFormat="1" x14ac:dyDescent="0.2">
      <c r="A4018" s="2" t="s">
        <v>7285</v>
      </c>
      <c r="B4018" s="1" t="s">
        <v>7286</v>
      </c>
      <c r="C4018" s="1" t="s">
        <v>153</v>
      </c>
      <c r="D4018" s="10" t="s">
        <v>5270</v>
      </c>
    </row>
    <row r="4019" spans="1:4" s="9" customFormat="1" x14ac:dyDescent="0.2">
      <c r="A4019" s="2" t="s">
        <v>7287</v>
      </c>
      <c r="B4019" s="1" t="s">
        <v>7288</v>
      </c>
      <c r="C4019" s="1" t="s">
        <v>39</v>
      </c>
      <c r="D4019" s="10" t="s">
        <v>5270</v>
      </c>
    </row>
    <row r="4020" spans="1:4" s="9" customFormat="1" x14ac:dyDescent="0.2">
      <c r="A4020" s="2" t="s">
        <v>7289</v>
      </c>
      <c r="B4020" s="1" t="s">
        <v>7290</v>
      </c>
      <c r="C4020" s="1" t="s">
        <v>1087</v>
      </c>
      <c r="D4020" s="10" t="s">
        <v>5270</v>
      </c>
    </row>
    <row r="4021" spans="1:4" s="9" customFormat="1" x14ac:dyDescent="0.2">
      <c r="A4021" s="2" t="s">
        <v>7291</v>
      </c>
      <c r="B4021" s="1" t="s">
        <v>7292</v>
      </c>
      <c r="C4021" s="1" t="s">
        <v>86</v>
      </c>
      <c r="D4021" s="10" t="s">
        <v>5270</v>
      </c>
    </row>
    <row r="4022" spans="1:4" s="9" customFormat="1" x14ac:dyDescent="0.2">
      <c r="A4022" s="2" t="s">
        <v>7293</v>
      </c>
      <c r="B4022" s="1" t="s">
        <v>7294</v>
      </c>
      <c r="C4022" s="1" t="s">
        <v>86</v>
      </c>
      <c r="D4022" s="10" t="s">
        <v>5270</v>
      </c>
    </row>
    <row r="4023" spans="1:4" s="9" customFormat="1" x14ac:dyDescent="0.2">
      <c r="A4023" s="2" t="s">
        <v>7295</v>
      </c>
      <c r="B4023" s="1" t="s">
        <v>7296</v>
      </c>
      <c r="C4023" s="1" t="s">
        <v>86</v>
      </c>
      <c r="D4023" s="10" t="s">
        <v>5270</v>
      </c>
    </row>
    <row r="4024" spans="1:4" s="9" customFormat="1" x14ac:dyDescent="0.2">
      <c r="A4024" s="2" t="s">
        <v>7297</v>
      </c>
      <c r="B4024" s="1" t="s">
        <v>7298</v>
      </c>
      <c r="C4024" s="1" t="s">
        <v>86</v>
      </c>
      <c r="D4024" s="3">
        <v>2500</v>
      </c>
    </row>
    <row r="4025" spans="1:4" s="9" customFormat="1" x14ac:dyDescent="0.2">
      <c r="A4025" s="2" t="s">
        <v>7299</v>
      </c>
      <c r="B4025" s="1" t="s">
        <v>7300</v>
      </c>
      <c r="C4025" s="1" t="s">
        <v>54</v>
      </c>
      <c r="D4025" s="10" t="s">
        <v>5270</v>
      </c>
    </row>
    <row r="4026" spans="1:4" s="9" customFormat="1" x14ac:dyDescent="0.2">
      <c r="A4026" s="2" t="s">
        <v>7301</v>
      </c>
      <c r="B4026" s="1" t="s">
        <v>7302</v>
      </c>
      <c r="C4026" s="1" t="s">
        <v>86</v>
      </c>
      <c r="D4026" s="10" t="s">
        <v>5270</v>
      </c>
    </row>
    <row r="4027" spans="1:4" s="9" customFormat="1" x14ac:dyDescent="0.2">
      <c r="A4027" s="2" t="s">
        <v>7303</v>
      </c>
      <c r="B4027" s="1" t="s">
        <v>7304</v>
      </c>
      <c r="C4027" s="1" t="s">
        <v>86</v>
      </c>
      <c r="D4027" s="10" t="s">
        <v>5270</v>
      </c>
    </row>
    <row r="4028" spans="1:4" s="9" customFormat="1" x14ac:dyDescent="0.2">
      <c r="A4028" s="2" t="s">
        <v>7305</v>
      </c>
      <c r="B4028" s="1" t="s">
        <v>7306</v>
      </c>
      <c r="C4028" s="1" t="s">
        <v>86</v>
      </c>
      <c r="D4028" s="10" t="s">
        <v>5270</v>
      </c>
    </row>
    <row r="4029" spans="1:4" s="9" customFormat="1" x14ac:dyDescent="0.2">
      <c r="A4029" s="2" t="s">
        <v>7307</v>
      </c>
      <c r="B4029" s="1" t="s">
        <v>7308</v>
      </c>
      <c r="C4029" s="1" t="s">
        <v>86</v>
      </c>
      <c r="D4029" s="3">
        <v>36</v>
      </c>
    </row>
    <row r="4030" spans="1:4" s="9" customFormat="1" x14ac:dyDescent="0.2">
      <c r="A4030" s="2" t="s">
        <v>7309</v>
      </c>
      <c r="B4030" s="1" t="s">
        <v>7310</v>
      </c>
      <c r="C4030" s="1" t="s">
        <v>86</v>
      </c>
      <c r="D4030" s="10" t="s">
        <v>5270</v>
      </c>
    </row>
    <row r="4031" spans="1:4" s="9" customFormat="1" x14ac:dyDescent="0.2">
      <c r="A4031" s="2" t="s">
        <v>7311</v>
      </c>
      <c r="B4031" s="1" t="s">
        <v>7312</v>
      </c>
      <c r="C4031" s="1" t="s">
        <v>86</v>
      </c>
      <c r="D4031" s="10" t="s">
        <v>5270</v>
      </c>
    </row>
    <row r="4032" spans="1:4" s="9" customFormat="1" x14ac:dyDescent="0.2">
      <c r="A4032" s="2" t="s">
        <v>7313</v>
      </c>
      <c r="B4032" s="1" t="s">
        <v>7314</v>
      </c>
      <c r="C4032" s="1" t="s">
        <v>54</v>
      </c>
      <c r="D4032" s="10" t="s">
        <v>5270</v>
      </c>
    </row>
    <row r="4033" spans="1:4" s="9" customFormat="1" x14ac:dyDescent="0.2">
      <c r="A4033" s="2" t="s">
        <v>7315</v>
      </c>
      <c r="B4033" s="1" t="s">
        <v>7316</v>
      </c>
      <c r="C4033" s="1" t="s">
        <v>86</v>
      </c>
      <c r="D4033" s="3">
        <v>2500</v>
      </c>
    </row>
    <row r="4034" spans="1:4" s="9" customFormat="1" x14ac:dyDescent="0.2">
      <c r="A4034" s="2" t="s">
        <v>7317</v>
      </c>
      <c r="B4034" s="1" t="s">
        <v>7318</v>
      </c>
      <c r="C4034" s="1" t="s">
        <v>153</v>
      </c>
      <c r="D4034" s="10" t="s">
        <v>5270</v>
      </c>
    </row>
    <row r="4035" spans="1:4" s="9" customFormat="1" x14ac:dyDescent="0.2">
      <c r="A4035" s="2" t="s">
        <v>7319</v>
      </c>
      <c r="B4035" s="1" t="s">
        <v>7320</v>
      </c>
      <c r="C4035" s="1" t="s">
        <v>33</v>
      </c>
      <c r="D4035" s="10" t="s">
        <v>5270</v>
      </c>
    </row>
    <row r="4036" spans="1:4" s="9" customFormat="1" x14ac:dyDescent="0.2">
      <c r="A4036" s="2" t="s">
        <v>7321</v>
      </c>
      <c r="B4036" s="1" t="s">
        <v>7322</v>
      </c>
      <c r="C4036" s="1" t="s">
        <v>153</v>
      </c>
      <c r="D4036" s="10" t="s">
        <v>5270</v>
      </c>
    </row>
    <row r="4037" spans="1:4" s="9" customFormat="1" x14ac:dyDescent="0.2">
      <c r="A4037" s="2" t="s">
        <v>7323</v>
      </c>
      <c r="B4037" s="1" t="s">
        <v>7324</v>
      </c>
      <c r="C4037" s="1" t="s">
        <v>33</v>
      </c>
      <c r="D4037" s="10" t="s">
        <v>5270</v>
      </c>
    </row>
    <row r="4038" spans="1:4" s="9" customFormat="1" x14ac:dyDescent="0.2">
      <c r="A4038" s="2" t="s">
        <v>7325</v>
      </c>
      <c r="B4038" s="1" t="s">
        <v>7326</v>
      </c>
      <c r="C4038" s="1" t="s">
        <v>16</v>
      </c>
      <c r="D4038" s="3">
        <v>35</v>
      </c>
    </row>
    <row r="4039" spans="1:4" s="9" customFormat="1" x14ac:dyDescent="0.2">
      <c r="A4039" s="2" t="s">
        <v>7327</v>
      </c>
      <c r="B4039" s="1" t="s">
        <v>7328</v>
      </c>
      <c r="C4039" s="1" t="s">
        <v>39</v>
      </c>
      <c r="D4039" s="10" t="s">
        <v>5270</v>
      </c>
    </row>
    <row r="4040" spans="1:4" s="9" customFormat="1" x14ac:dyDescent="0.2">
      <c r="A4040" s="2" t="s">
        <v>7329</v>
      </c>
      <c r="B4040" s="1" t="s">
        <v>7330</v>
      </c>
      <c r="C4040" s="1" t="s">
        <v>153</v>
      </c>
      <c r="D4040" s="10" t="s">
        <v>5270</v>
      </c>
    </row>
    <row r="4041" spans="1:4" s="9" customFormat="1" x14ac:dyDescent="0.2">
      <c r="A4041" s="2" t="s">
        <v>7331</v>
      </c>
      <c r="B4041" s="1" t="s">
        <v>7332</v>
      </c>
      <c r="C4041" s="1" t="s">
        <v>153</v>
      </c>
      <c r="D4041" s="10" t="s">
        <v>5270</v>
      </c>
    </row>
    <row r="4042" spans="1:4" s="9" customFormat="1" x14ac:dyDescent="0.2">
      <c r="A4042" s="2" t="s">
        <v>7333</v>
      </c>
      <c r="B4042" s="1" t="s">
        <v>7334</v>
      </c>
      <c r="C4042" s="1" t="s">
        <v>153</v>
      </c>
      <c r="D4042" s="10" t="s">
        <v>5270</v>
      </c>
    </row>
    <row r="4043" spans="1:4" s="9" customFormat="1" x14ac:dyDescent="0.2">
      <c r="A4043" s="2" t="s">
        <v>7335</v>
      </c>
      <c r="B4043" s="1" t="s">
        <v>7336</v>
      </c>
      <c r="C4043" s="1" t="s">
        <v>153</v>
      </c>
      <c r="D4043" s="3">
        <v>25</v>
      </c>
    </row>
    <row r="4044" spans="1:4" s="9" customFormat="1" x14ac:dyDescent="0.2">
      <c r="A4044" s="2" t="s">
        <v>7337</v>
      </c>
      <c r="B4044" s="1" t="s">
        <v>7338</v>
      </c>
      <c r="C4044" s="1" t="s">
        <v>66</v>
      </c>
      <c r="D4044" s="3">
        <v>1000</v>
      </c>
    </row>
    <row r="4045" spans="1:4" s="9" customFormat="1" x14ac:dyDescent="0.2">
      <c r="A4045" s="2" t="s">
        <v>7339</v>
      </c>
      <c r="B4045" s="1" t="s">
        <v>7340</v>
      </c>
      <c r="C4045" s="1" t="s">
        <v>66</v>
      </c>
      <c r="D4045" s="3">
        <v>2500</v>
      </c>
    </row>
    <row r="4046" spans="1:4" s="9" customFormat="1" x14ac:dyDescent="0.2">
      <c r="A4046" s="2" t="s">
        <v>7341</v>
      </c>
      <c r="B4046" s="1" t="s">
        <v>7342</v>
      </c>
      <c r="C4046" s="1" t="s">
        <v>153</v>
      </c>
      <c r="D4046" s="10" t="s">
        <v>5270</v>
      </c>
    </row>
    <row r="4047" spans="1:4" s="9" customFormat="1" x14ac:dyDescent="0.2">
      <c r="A4047" s="2" t="s">
        <v>7343</v>
      </c>
      <c r="B4047" s="1" t="s">
        <v>7344</v>
      </c>
      <c r="C4047" s="1" t="s">
        <v>153</v>
      </c>
      <c r="D4047" s="10" t="s">
        <v>5270</v>
      </c>
    </row>
    <row r="4048" spans="1:4" s="9" customFormat="1" x14ac:dyDescent="0.2">
      <c r="A4048" s="2" t="s">
        <v>7345</v>
      </c>
      <c r="B4048" s="1" t="s">
        <v>7346</v>
      </c>
      <c r="C4048" s="1" t="s">
        <v>436</v>
      </c>
      <c r="D4048" s="10" t="s">
        <v>5270</v>
      </c>
    </row>
    <row r="4049" spans="1:4" s="9" customFormat="1" x14ac:dyDescent="0.2">
      <c r="A4049" s="2" t="s">
        <v>7347</v>
      </c>
      <c r="B4049" s="1" t="s">
        <v>7348</v>
      </c>
      <c r="C4049" s="1" t="s">
        <v>153</v>
      </c>
      <c r="D4049" s="10" t="s">
        <v>5270</v>
      </c>
    </row>
    <row r="4050" spans="1:4" s="9" customFormat="1" x14ac:dyDescent="0.2">
      <c r="A4050" s="2" t="s">
        <v>7349</v>
      </c>
      <c r="B4050" s="1" t="s">
        <v>7350</v>
      </c>
      <c r="C4050" s="1" t="s">
        <v>153</v>
      </c>
      <c r="D4050" s="10" t="s">
        <v>5270</v>
      </c>
    </row>
    <row r="4051" spans="1:4" s="9" customFormat="1" x14ac:dyDescent="0.2">
      <c r="A4051" s="2" t="s">
        <v>7351</v>
      </c>
      <c r="B4051" s="1" t="s">
        <v>7352</v>
      </c>
      <c r="C4051" s="1" t="s">
        <v>153</v>
      </c>
      <c r="D4051" s="10" t="s">
        <v>5270</v>
      </c>
    </row>
    <row r="4052" spans="1:4" s="9" customFormat="1" x14ac:dyDescent="0.2">
      <c r="A4052" s="2" t="s">
        <v>7353</v>
      </c>
      <c r="B4052" s="1" t="s">
        <v>7354</v>
      </c>
      <c r="C4052" s="1" t="s">
        <v>4888</v>
      </c>
      <c r="D4052" s="10" t="s">
        <v>5270</v>
      </c>
    </row>
    <row r="4053" spans="1:4" s="9" customFormat="1" x14ac:dyDescent="0.2">
      <c r="A4053" s="2" t="s">
        <v>7355</v>
      </c>
      <c r="B4053" s="1" t="s">
        <v>7356</v>
      </c>
      <c r="C4053" s="1" t="s">
        <v>153</v>
      </c>
      <c r="D4053" s="10" t="s">
        <v>5270</v>
      </c>
    </row>
    <row r="4054" spans="1:4" s="9" customFormat="1" x14ac:dyDescent="0.2">
      <c r="A4054" s="2" t="s">
        <v>7357</v>
      </c>
      <c r="B4054" s="1" t="s">
        <v>7358</v>
      </c>
      <c r="C4054" s="1" t="s">
        <v>153</v>
      </c>
      <c r="D4054" s="10" t="s">
        <v>5270</v>
      </c>
    </row>
    <row r="4055" spans="1:4" s="9" customFormat="1" x14ac:dyDescent="0.2">
      <c r="A4055" s="2" t="s">
        <v>7359</v>
      </c>
      <c r="B4055" s="1" t="s">
        <v>7360</v>
      </c>
      <c r="C4055" s="1" t="s">
        <v>33</v>
      </c>
      <c r="D4055" s="10" t="s">
        <v>5270</v>
      </c>
    </row>
    <row r="4056" spans="1:4" s="9" customFormat="1" x14ac:dyDescent="0.2">
      <c r="A4056" s="2" t="s">
        <v>7361</v>
      </c>
      <c r="B4056" s="1" t="s">
        <v>7362</v>
      </c>
      <c r="C4056" s="1" t="s">
        <v>153</v>
      </c>
      <c r="D4056" s="10" t="s">
        <v>5270</v>
      </c>
    </row>
    <row r="4057" spans="1:4" s="9" customFormat="1" x14ac:dyDescent="0.2">
      <c r="A4057" s="2" t="s">
        <v>7363</v>
      </c>
      <c r="B4057" s="1" t="s">
        <v>7364</v>
      </c>
      <c r="C4057" s="1" t="s">
        <v>153</v>
      </c>
      <c r="D4057" s="10" t="s">
        <v>5270</v>
      </c>
    </row>
    <row r="4058" spans="1:4" s="9" customFormat="1" x14ac:dyDescent="0.2">
      <c r="A4058" s="2" t="s">
        <v>7365</v>
      </c>
      <c r="B4058" s="1" t="s">
        <v>7366</v>
      </c>
      <c r="C4058" s="1" t="s">
        <v>153</v>
      </c>
      <c r="D4058" s="10" t="s">
        <v>5270</v>
      </c>
    </row>
    <row r="4059" spans="1:4" s="9" customFormat="1" x14ac:dyDescent="0.2">
      <c r="A4059" s="2" t="s">
        <v>7367</v>
      </c>
      <c r="B4059" s="1" t="s">
        <v>7368</v>
      </c>
      <c r="C4059" s="1" t="s">
        <v>153</v>
      </c>
      <c r="D4059" s="10" t="s">
        <v>5270</v>
      </c>
    </row>
    <row r="4060" spans="1:4" s="9" customFormat="1" x14ac:dyDescent="0.2">
      <c r="A4060" s="2" t="s">
        <v>7369</v>
      </c>
      <c r="B4060" s="1" t="s">
        <v>7370</v>
      </c>
      <c r="C4060" s="1" t="s">
        <v>153</v>
      </c>
      <c r="D4060" s="10" t="s">
        <v>5270</v>
      </c>
    </row>
    <row r="4061" spans="1:4" s="9" customFormat="1" x14ac:dyDescent="0.2">
      <c r="A4061" s="2" t="s">
        <v>7371</v>
      </c>
      <c r="B4061" s="1" t="s">
        <v>7372</v>
      </c>
      <c r="C4061" s="1" t="s">
        <v>153</v>
      </c>
      <c r="D4061" s="10" t="s">
        <v>5270</v>
      </c>
    </row>
    <row r="4062" spans="1:4" s="9" customFormat="1" x14ac:dyDescent="0.2">
      <c r="A4062" s="2" t="s">
        <v>7373</v>
      </c>
      <c r="B4062" s="1" t="s">
        <v>7374</v>
      </c>
      <c r="C4062" s="1" t="s">
        <v>153</v>
      </c>
      <c r="D4062" s="10" t="s">
        <v>5270</v>
      </c>
    </row>
    <row r="4063" spans="1:4" s="9" customFormat="1" x14ac:dyDescent="0.2">
      <c r="A4063" s="2" t="s">
        <v>7375</v>
      </c>
      <c r="B4063" s="1" t="s">
        <v>7376</v>
      </c>
      <c r="C4063" s="1" t="s">
        <v>153</v>
      </c>
      <c r="D4063" s="10" t="s">
        <v>5270</v>
      </c>
    </row>
    <row r="4064" spans="1:4" s="9" customFormat="1" x14ac:dyDescent="0.2">
      <c r="A4064" s="2" t="s">
        <v>7377</v>
      </c>
      <c r="B4064" s="1" t="s">
        <v>7378</v>
      </c>
      <c r="C4064" s="1" t="s">
        <v>153</v>
      </c>
      <c r="D4064" s="10" t="s">
        <v>5270</v>
      </c>
    </row>
    <row r="4065" spans="1:4" s="9" customFormat="1" x14ac:dyDescent="0.2">
      <c r="A4065" s="2" t="s">
        <v>7379</v>
      </c>
      <c r="B4065" s="1" t="s">
        <v>7380</v>
      </c>
      <c r="C4065" s="1" t="s">
        <v>1012</v>
      </c>
      <c r="D4065" s="3">
        <v>2000</v>
      </c>
    </row>
    <row r="4066" spans="1:4" s="9" customFormat="1" x14ac:dyDescent="0.2">
      <c r="A4066" s="2" t="s">
        <v>7381</v>
      </c>
      <c r="B4066" s="1" t="s">
        <v>7382</v>
      </c>
      <c r="C4066" s="1" t="s">
        <v>66</v>
      </c>
      <c r="D4066" s="3">
        <v>50</v>
      </c>
    </row>
    <row r="4067" spans="1:4" s="9" customFormat="1" x14ac:dyDescent="0.2">
      <c r="A4067" s="2" t="s">
        <v>7383</v>
      </c>
      <c r="B4067" s="1" t="s">
        <v>7384</v>
      </c>
      <c r="C4067" s="1" t="s">
        <v>1898</v>
      </c>
      <c r="D4067" s="10" t="s">
        <v>5270</v>
      </c>
    </row>
    <row r="4068" spans="1:4" s="9" customFormat="1" x14ac:dyDescent="0.2">
      <c r="A4068" s="2" t="s">
        <v>7387</v>
      </c>
      <c r="B4068" s="1" t="s">
        <v>7386</v>
      </c>
      <c r="C4068" s="1" t="s">
        <v>7388</v>
      </c>
      <c r="D4068" s="3">
        <v>1000</v>
      </c>
    </row>
    <row r="4069" spans="1:4" s="9" customFormat="1" x14ac:dyDescent="0.2">
      <c r="A4069" s="2" t="s">
        <v>7385</v>
      </c>
      <c r="B4069" s="1" t="s">
        <v>7386</v>
      </c>
      <c r="C4069" s="1" t="s">
        <v>39</v>
      </c>
      <c r="D4069" s="3">
        <v>1000</v>
      </c>
    </row>
    <row r="4070" spans="1:4" s="9" customFormat="1" x14ac:dyDescent="0.2">
      <c r="A4070" s="2" t="s">
        <v>7389</v>
      </c>
      <c r="B4070" s="1" t="s">
        <v>7390</v>
      </c>
      <c r="C4070" s="1" t="s">
        <v>66</v>
      </c>
      <c r="D4070" s="3">
        <v>2500</v>
      </c>
    </row>
    <row r="4071" spans="1:4" s="9" customFormat="1" x14ac:dyDescent="0.2">
      <c r="A4071" s="2" t="s">
        <v>7391</v>
      </c>
      <c r="B4071" s="1" t="s">
        <v>7392</v>
      </c>
      <c r="C4071" s="1" t="s">
        <v>66</v>
      </c>
      <c r="D4071" s="10" t="s">
        <v>5270</v>
      </c>
    </row>
    <row r="4072" spans="1:4" s="9" customFormat="1" x14ac:dyDescent="0.2">
      <c r="A4072" s="2" t="s">
        <v>7393</v>
      </c>
      <c r="B4072" s="1" t="s">
        <v>7394</v>
      </c>
      <c r="C4072" s="1" t="s">
        <v>7395</v>
      </c>
      <c r="D4072" s="3">
        <v>1000</v>
      </c>
    </row>
    <row r="4073" spans="1:4" s="9" customFormat="1" x14ac:dyDescent="0.2">
      <c r="A4073" s="2" t="s">
        <v>7396</v>
      </c>
      <c r="B4073" s="1" t="s">
        <v>7397</v>
      </c>
      <c r="C4073" s="1" t="s">
        <v>153</v>
      </c>
      <c r="D4073" s="10" t="s">
        <v>5270</v>
      </c>
    </row>
    <row r="4074" spans="1:4" s="9" customFormat="1" x14ac:dyDescent="0.2">
      <c r="A4074" s="2" t="s">
        <v>7398</v>
      </c>
      <c r="B4074" s="1" t="s">
        <v>7399</v>
      </c>
      <c r="C4074" s="1" t="s">
        <v>16</v>
      </c>
      <c r="D4074" s="10" t="s">
        <v>5270</v>
      </c>
    </row>
    <row r="4075" spans="1:4" s="9" customFormat="1" x14ac:dyDescent="0.2">
      <c r="A4075" s="2" t="s">
        <v>7400</v>
      </c>
      <c r="B4075" s="1" t="s">
        <v>7401</v>
      </c>
      <c r="C4075" s="1" t="s">
        <v>153</v>
      </c>
      <c r="D4075" s="10" t="s">
        <v>5270</v>
      </c>
    </row>
    <row r="4076" spans="1:4" s="9" customFormat="1" x14ac:dyDescent="0.2">
      <c r="A4076" s="2" t="s">
        <v>7402</v>
      </c>
      <c r="B4076" s="1" t="s">
        <v>7403</v>
      </c>
      <c r="C4076" s="1" t="s">
        <v>30</v>
      </c>
      <c r="D4076" s="3">
        <v>100</v>
      </c>
    </row>
    <row r="4077" spans="1:4" s="9" customFormat="1" x14ac:dyDescent="0.2">
      <c r="A4077" s="2" t="s">
        <v>7404</v>
      </c>
      <c r="B4077" s="1" t="s">
        <v>7405</v>
      </c>
      <c r="C4077" s="1" t="s">
        <v>153</v>
      </c>
      <c r="D4077" s="10" t="s">
        <v>5270</v>
      </c>
    </row>
    <row r="4078" spans="1:4" s="9" customFormat="1" x14ac:dyDescent="0.2">
      <c r="A4078" s="2" t="s">
        <v>7408</v>
      </c>
      <c r="B4078" s="1" t="s">
        <v>7407</v>
      </c>
      <c r="C4078" s="1" t="s">
        <v>66</v>
      </c>
      <c r="D4078" s="10" t="s">
        <v>5270</v>
      </c>
    </row>
    <row r="4079" spans="1:4" s="9" customFormat="1" x14ac:dyDescent="0.2">
      <c r="A4079" s="2" t="s">
        <v>7406</v>
      </c>
      <c r="B4079" s="1" t="s">
        <v>7407</v>
      </c>
      <c r="C4079" s="1" t="s">
        <v>39</v>
      </c>
      <c r="D4079" s="10" t="s">
        <v>5270</v>
      </c>
    </row>
    <row r="4080" spans="1:4" s="9" customFormat="1" x14ac:dyDescent="0.2">
      <c r="A4080" s="2" t="s">
        <v>7409</v>
      </c>
      <c r="B4080" s="1" t="s">
        <v>7410</v>
      </c>
      <c r="C4080" s="1" t="s">
        <v>66</v>
      </c>
      <c r="D4080" s="10" t="s">
        <v>5270</v>
      </c>
    </row>
    <row r="4081" spans="1:4" s="9" customFormat="1" x14ac:dyDescent="0.2">
      <c r="A4081" s="2" t="s">
        <v>7411</v>
      </c>
      <c r="B4081" s="1" t="s">
        <v>7412</v>
      </c>
      <c r="C4081" s="1" t="s">
        <v>39</v>
      </c>
      <c r="D4081" s="10" t="s">
        <v>5270</v>
      </c>
    </row>
    <row r="4082" spans="1:4" s="9" customFormat="1" x14ac:dyDescent="0.2">
      <c r="A4082" s="2" t="s">
        <v>7413</v>
      </c>
      <c r="B4082" s="1" t="s">
        <v>7414</v>
      </c>
      <c r="C4082" s="1" t="s">
        <v>7415</v>
      </c>
      <c r="D4082" s="10" t="s">
        <v>5270</v>
      </c>
    </row>
    <row r="4083" spans="1:4" s="9" customFormat="1" x14ac:dyDescent="0.2">
      <c r="A4083" s="2" t="s">
        <v>7416</v>
      </c>
      <c r="B4083" s="1" t="s">
        <v>7417</v>
      </c>
      <c r="C4083" s="1" t="s">
        <v>66</v>
      </c>
      <c r="D4083" s="10" t="s">
        <v>5270</v>
      </c>
    </row>
    <row r="4084" spans="1:4" s="9" customFormat="1" x14ac:dyDescent="0.2">
      <c r="A4084" s="2" t="s">
        <v>7418</v>
      </c>
      <c r="B4084" s="1" t="s">
        <v>7419</v>
      </c>
      <c r="C4084" s="1" t="s">
        <v>4888</v>
      </c>
      <c r="D4084" s="10" t="s">
        <v>5270</v>
      </c>
    </row>
    <row r="4085" spans="1:4" s="9" customFormat="1" x14ac:dyDescent="0.2">
      <c r="A4085" s="2" t="s">
        <v>7420</v>
      </c>
      <c r="B4085" s="1" t="s">
        <v>7421</v>
      </c>
      <c r="C4085" s="1" t="s">
        <v>22</v>
      </c>
      <c r="D4085" s="10" t="s">
        <v>5270</v>
      </c>
    </row>
    <row r="4086" spans="1:4" s="9" customFormat="1" x14ac:dyDescent="0.2">
      <c r="A4086" s="2" t="s">
        <v>7422</v>
      </c>
      <c r="B4086" s="1" t="s">
        <v>7423</v>
      </c>
      <c r="C4086" s="1" t="s">
        <v>57</v>
      </c>
      <c r="D4086" s="10" t="s">
        <v>5270</v>
      </c>
    </row>
    <row r="4087" spans="1:4" s="9" customFormat="1" x14ac:dyDescent="0.2">
      <c r="A4087" s="2" t="s">
        <v>7424</v>
      </c>
      <c r="B4087" s="1" t="s">
        <v>7425</v>
      </c>
      <c r="C4087" s="1" t="s">
        <v>1012</v>
      </c>
      <c r="D4087" s="3">
        <v>2500</v>
      </c>
    </row>
    <row r="4088" spans="1:4" s="9" customFormat="1" x14ac:dyDescent="0.2">
      <c r="A4088" s="2" t="s">
        <v>7426</v>
      </c>
      <c r="B4088" s="1" t="s">
        <v>7427</v>
      </c>
      <c r="C4088" s="1" t="s">
        <v>7428</v>
      </c>
      <c r="D4088" s="10" t="s">
        <v>5270</v>
      </c>
    </row>
    <row r="4089" spans="1:4" s="9" customFormat="1" x14ac:dyDescent="0.2">
      <c r="A4089" s="2" t="s">
        <v>7429</v>
      </c>
      <c r="B4089" s="1" t="s">
        <v>7430</v>
      </c>
      <c r="C4089" s="1" t="s">
        <v>57</v>
      </c>
      <c r="D4089" s="3">
        <v>9</v>
      </c>
    </row>
    <row r="4090" spans="1:4" s="9" customFormat="1" x14ac:dyDescent="0.2">
      <c r="A4090" s="2" t="s">
        <v>7431</v>
      </c>
      <c r="B4090" s="1" t="s">
        <v>7430</v>
      </c>
      <c r="C4090" s="1" t="s">
        <v>124</v>
      </c>
      <c r="D4090" s="10" t="s">
        <v>5270</v>
      </c>
    </row>
    <row r="4091" spans="1:4" s="9" customFormat="1" x14ac:dyDescent="0.2">
      <c r="A4091" s="2" t="s">
        <v>7432</v>
      </c>
      <c r="B4091" s="1" t="s">
        <v>7433</v>
      </c>
      <c r="C4091" s="1" t="s">
        <v>124</v>
      </c>
      <c r="D4091" s="10" t="s">
        <v>5270</v>
      </c>
    </row>
    <row r="4092" spans="1:4" s="9" customFormat="1" x14ac:dyDescent="0.2">
      <c r="A4092" s="2" t="s">
        <v>7434</v>
      </c>
      <c r="B4092" s="1" t="s">
        <v>7435</v>
      </c>
      <c r="C4092" s="1" t="s">
        <v>124</v>
      </c>
      <c r="D4092" s="3">
        <v>100</v>
      </c>
    </row>
    <row r="4093" spans="1:4" s="9" customFormat="1" x14ac:dyDescent="0.2">
      <c r="A4093" s="2" t="s">
        <v>7436</v>
      </c>
      <c r="B4093" s="1" t="s">
        <v>7437</v>
      </c>
      <c r="C4093" s="1" t="s">
        <v>39</v>
      </c>
      <c r="D4093" s="10" t="s">
        <v>5270</v>
      </c>
    </row>
    <row r="4094" spans="1:4" s="9" customFormat="1" x14ac:dyDescent="0.2">
      <c r="A4094" s="2" t="s">
        <v>7438</v>
      </c>
      <c r="B4094" s="1" t="s">
        <v>7439</v>
      </c>
      <c r="C4094" s="1" t="s">
        <v>33</v>
      </c>
      <c r="D4094" s="3">
        <v>2500</v>
      </c>
    </row>
    <row r="4095" spans="1:4" s="9" customFormat="1" x14ac:dyDescent="0.2">
      <c r="A4095" s="2" t="s">
        <v>7440</v>
      </c>
      <c r="B4095" s="1" t="s">
        <v>7441</v>
      </c>
      <c r="C4095" s="1" t="s">
        <v>57</v>
      </c>
      <c r="D4095" s="10" t="s">
        <v>5270</v>
      </c>
    </row>
    <row r="4096" spans="1:4" s="9" customFormat="1" x14ac:dyDescent="0.2">
      <c r="A4096" s="2" t="s">
        <v>7442</v>
      </c>
      <c r="B4096" s="1" t="s">
        <v>7443</v>
      </c>
      <c r="C4096" s="1" t="s">
        <v>124</v>
      </c>
      <c r="D4096" s="3">
        <v>18</v>
      </c>
    </row>
    <row r="4097" spans="1:4" s="9" customFormat="1" x14ac:dyDescent="0.2">
      <c r="A4097" s="2" t="s">
        <v>7444</v>
      </c>
      <c r="B4097" s="1" t="s">
        <v>7445</v>
      </c>
      <c r="C4097" s="1" t="s">
        <v>124</v>
      </c>
      <c r="D4097" s="10" t="s">
        <v>5270</v>
      </c>
    </row>
    <row r="4098" spans="1:4" s="9" customFormat="1" x14ac:dyDescent="0.2">
      <c r="A4098" s="2" t="s">
        <v>7446</v>
      </c>
      <c r="B4098" s="1" t="s">
        <v>7447</v>
      </c>
      <c r="C4098" s="1" t="s">
        <v>124</v>
      </c>
      <c r="D4098" s="10" t="s">
        <v>5270</v>
      </c>
    </row>
    <row r="4099" spans="1:4" s="9" customFormat="1" x14ac:dyDescent="0.2">
      <c r="A4099" s="2" t="s">
        <v>7448</v>
      </c>
      <c r="B4099" s="1" t="s">
        <v>7449</v>
      </c>
      <c r="C4099" s="1" t="s">
        <v>124</v>
      </c>
      <c r="D4099" s="10" t="s">
        <v>5270</v>
      </c>
    </row>
    <row r="4100" spans="1:4" s="9" customFormat="1" x14ac:dyDescent="0.2">
      <c r="A4100" s="2" t="s">
        <v>7450</v>
      </c>
      <c r="B4100" s="1" t="s">
        <v>7451</v>
      </c>
      <c r="C4100" s="1" t="s">
        <v>124</v>
      </c>
      <c r="D4100" s="10" t="s">
        <v>5270</v>
      </c>
    </row>
    <row r="4101" spans="1:4" s="9" customFormat="1" x14ac:dyDescent="0.2">
      <c r="A4101" s="2" t="s">
        <v>7452</v>
      </c>
      <c r="B4101" s="1" t="s">
        <v>7453</v>
      </c>
      <c r="C4101" s="1" t="s">
        <v>124</v>
      </c>
      <c r="D4101" s="10" t="s">
        <v>5270</v>
      </c>
    </row>
    <row r="4102" spans="1:4" s="9" customFormat="1" x14ac:dyDescent="0.2">
      <c r="A4102" s="2" t="s">
        <v>7454</v>
      </c>
      <c r="B4102" s="1" t="s">
        <v>7455</v>
      </c>
      <c r="C4102" s="1" t="s">
        <v>124</v>
      </c>
      <c r="D4102" s="10" t="s">
        <v>5270</v>
      </c>
    </row>
    <row r="4103" spans="1:4" s="9" customFormat="1" x14ac:dyDescent="0.2">
      <c r="A4103" s="2" t="s">
        <v>7456</v>
      </c>
      <c r="B4103" s="1" t="s">
        <v>7457</v>
      </c>
      <c r="C4103" s="1" t="s">
        <v>124</v>
      </c>
      <c r="D4103" s="10" t="s">
        <v>5270</v>
      </c>
    </row>
    <row r="4104" spans="1:4" s="9" customFormat="1" x14ac:dyDescent="0.2">
      <c r="A4104" s="2" t="s">
        <v>7458</v>
      </c>
      <c r="B4104" s="1" t="s">
        <v>7459</v>
      </c>
      <c r="C4104" s="1" t="s">
        <v>124</v>
      </c>
      <c r="D4104" s="3">
        <v>26</v>
      </c>
    </row>
    <row r="4105" spans="1:4" s="9" customFormat="1" x14ac:dyDescent="0.2">
      <c r="A4105" s="2" t="s">
        <v>7460</v>
      </c>
      <c r="B4105" s="1" t="s">
        <v>7461</v>
      </c>
      <c r="C4105" s="1" t="s">
        <v>287</v>
      </c>
      <c r="D4105" s="10" t="s">
        <v>5270</v>
      </c>
    </row>
    <row r="4106" spans="1:4" s="9" customFormat="1" x14ac:dyDescent="0.2">
      <c r="A4106" s="2" t="s">
        <v>7462</v>
      </c>
      <c r="B4106" s="1" t="s">
        <v>7463</v>
      </c>
      <c r="C4106" s="1" t="s">
        <v>2139</v>
      </c>
      <c r="D4106" s="10" t="s">
        <v>5270</v>
      </c>
    </row>
    <row r="4107" spans="1:4" s="9" customFormat="1" x14ac:dyDescent="0.2">
      <c r="A4107" s="2" t="s">
        <v>7464</v>
      </c>
      <c r="B4107" s="1" t="s">
        <v>7465</v>
      </c>
      <c r="C4107" s="1" t="s">
        <v>436</v>
      </c>
      <c r="D4107" s="10" t="s">
        <v>5270</v>
      </c>
    </row>
    <row r="4108" spans="1:4" s="9" customFormat="1" x14ac:dyDescent="0.2">
      <c r="A4108" s="2" t="s">
        <v>7466</v>
      </c>
      <c r="B4108" s="1" t="s">
        <v>7467</v>
      </c>
      <c r="C4108" s="1" t="s">
        <v>409</v>
      </c>
      <c r="D4108" s="10" t="s">
        <v>5270</v>
      </c>
    </row>
    <row r="4109" spans="1:4" s="9" customFormat="1" x14ac:dyDescent="0.2">
      <c r="A4109" s="2" t="s">
        <v>7468</v>
      </c>
      <c r="B4109" s="1" t="s">
        <v>7469</v>
      </c>
      <c r="C4109" s="1" t="s">
        <v>22</v>
      </c>
      <c r="D4109" s="10" t="s">
        <v>5270</v>
      </c>
    </row>
    <row r="4110" spans="1:4" s="9" customFormat="1" x14ac:dyDescent="0.2">
      <c r="A4110" s="2" t="s">
        <v>7470</v>
      </c>
      <c r="B4110" s="1" t="s">
        <v>7471</v>
      </c>
      <c r="C4110" s="1" t="s">
        <v>7472</v>
      </c>
      <c r="D4110" s="10" t="s">
        <v>5270</v>
      </c>
    </row>
    <row r="4111" spans="1:4" s="9" customFormat="1" x14ac:dyDescent="0.2">
      <c r="A4111" s="2" t="s">
        <v>7473</v>
      </c>
      <c r="B4111" s="1" t="s">
        <v>7474</v>
      </c>
      <c r="C4111" s="1" t="s">
        <v>308</v>
      </c>
      <c r="D4111" s="10" t="s">
        <v>5270</v>
      </c>
    </row>
    <row r="4112" spans="1:4" s="9" customFormat="1" x14ac:dyDescent="0.2">
      <c r="A4112" s="2" t="s">
        <v>7475</v>
      </c>
      <c r="B4112" s="1" t="s">
        <v>7476</v>
      </c>
      <c r="C4112" s="1" t="s">
        <v>57</v>
      </c>
      <c r="D4112" s="10" t="s">
        <v>5270</v>
      </c>
    </row>
    <row r="4113" spans="1:4" s="9" customFormat="1" x14ac:dyDescent="0.2">
      <c r="A4113" s="2" t="s">
        <v>7477</v>
      </c>
      <c r="B4113" s="1" t="s">
        <v>7478</v>
      </c>
      <c r="C4113" s="1" t="s">
        <v>3581</v>
      </c>
      <c r="D4113" s="10" t="s">
        <v>5270</v>
      </c>
    </row>
    <row r="4114" spans="1:4" s="9" customFormat="1" x14ac:dyDescent="0.2">
      <c r="A4114" s="2" t="s">
        <v>7479</v>
      </c>
      <c r="B4114" s="1" t="s">
        <v>7480</v>
      </c>
      <c r="C4114" s="1" t="s">
        <v>124</v>
      </c>
      <c r="D4114" s="10" t="s">
        <v>5270</v>
      </c>
    </row>
    <row r="4115" spans="1:4" s="9" customFormat="1" x14ac:dyDescent="0.2">
      <c r="A4115" s="2" t="s">
        <v>7481</v>
      </c>
      <c r="B4115" s="1" t="s">
        <v>7482</v>
      </c>
      <c r="C4115" s="1" t="s">
        <v>124</v>
      </c>
      <c r="D4115" s="10" t="s">
        <v>5270</v>
      </c>
    </row>
    <row r="4116" spans="1:4" s="9" customFormat="1" x14ac:dyDescent="0.2">
      <c r="A4116" s="2" t="s">
        <v>7483</v>
      </c>
      <c r="B4116" s="1" t="s">
        <v>7484</v>
      </c>
      <c r="C4116" s="1" t="s">
        <v>39</v>
      </c>
      <c r="D4116" s="10" t="s">
        <v>5270</v>
      </c>
    </row>
    <row r="4117" spans="1:4" s="9" customFormat="1" x14ac:dyDescent="0.2">
      <c r="A4117" s="2" t="s">
        <v>7485</v>
      </c>
      <c r="B4117" s="1" t="s">
        <v>7486</v>
      </c>
      <c r="C4117" s="1" t="s">
        <v>7487</v>
      </c>
      <c r="D4117" s="10" t="s">
        <v>5270</v>
      </c>
    </row>
    <row r="4118" spans="1:4" s="9" customFormat="1" x14ac:dyDescent="0.2">
      <c r="A4118" s="2" t="s">
        <v>7488</v>
      </c>
      <c r="B4118" s="1" t="s">
        <v>7489</v>
      </c>
      <c r="C4118" s="1" t="s">
        <v>7487</v>
      </c>
      <c r="D4118" s="3">
        <v>15</v>
      </c>
    </row>
    <row r="4119" spans="1:4" s="9" customFormat="1" x14ac:dyDescent="0.2">
      <c r="A4119" s="2" t="s">
        <v>7490</v>
      </c>
      <c r="B4119" s="1" t="s">
        <v>7491</v>
      </c>
      <c r="C4119" s="1" t="s">
        <v>7492</v>
      </c>
      <c r="D4119" s="3">
        <v>15</v>
      </c>
    </row>
    <row r="4120" spans="1:4" s="9" customFormat="1" x14ac:dyDescent="0.2">
      <c r="A4120" s="2" t="s">
        <v>7493</v>
      </c>
      <c r="B4120" s="1" t="s">
        <v>7494</v>
      </c>
      <c r="C4120" s="1" t="s">
        <v>7492</v>
      </c>
      <c r="D4120" s="3">
        <v>15</v>
      </c>
    </row>
    <row r="4121" spans="1:4" s="9" customFormat="1" x14ac:dyDescent="0.2">
      <c r="A4121" s="2" t="s">
        <v>7495</v>
      </c>
      <c r="B4121" s="1" t="s">
        <v>7496</v>
      </c>
      <c r="C4121" s="1" t="s">
        <v>287</v>
      </c>
      <c r="D4121" s="10" t="s">
        <v>5270</v>
      </c>
    </row>
    <row r="4122" spans="1:4" s="9" customFormat="1" x14ac:dyDescent="0.2">
      <c r="A4122" s="2" t="s">
        <v>7497</v>
      </c>
      <c r="B4122" s="1" t="s">
        <v>7498</v>
      </c>
      <c r="C4122" s="1" t="s">
        <v>308</v>
      </c>
      <c r="D4122" s="10" t="s">
        <v>5270</v>
      </c>
    </row>
    <row r="4123" spans="1:4" s="9" customFormat="1" x14ac:dyDescent="0.2">
      <c r="A4123" s="2" t="s">
        <v>7499</v>
      </c>
      <c r="B4123" s="1" t="s">
        <v>7500</v>
      </c>
      <c r="C4123" s="1" t="s">
        <v>308</v>
      </c>
      <c r="D4123" s="10" t="s">
        <v>5270</v>
      </c>
    </row>
    <row r="4124" spans="1:4" s="9" customFormat="1" x14ac:dyDescent="0.2">
      <c r="A4124" s="2" t="s">
        <v>7501</v>
      </c>
      <c r="B4124" s="1" t="s">
        <v>7502</v>
      </c>
      <c r="C4124" s="1" t="s">
        <v>7487</v>
      </c>
      <c r="D4124" s="10" t="s">
        <v>5270</v>
      </c>
    </row>
    <row r="4125" spans="1:4" s="9" customFormat="1" x14ac:dyDescent="0.2">
      <c r="A4125" s="2" t="s">
        <v>7503</v>
      </c>
      <c r="B4125" s="1" t="s">
        <v>7504</v>
      </c>
      <c r="C4125" s="1" t="s">
        <v>7487</v>
      </c>
      <c r="D4125" s="10" t="s">
        <v>5270</v>
      </c>
    </row>
    <row r="4126" spans="1:4" s="9" customFormat="1" x14ac:dyDescent="0.2">
      <c r="A4126" s="2" t="s">
        <v>7505</v>
      </c>
      <c r="B4126" s="1" t="s">
        <v>7506</v>
      </c>
      <c r="C4126" s="1" t="s">
        <v>2139</v>
      </c>
      <c r="D4126" s="10" t="s">
        <v>5270</v>
      </c>
    </row>
    <row r="4127" spans="1:4" s="9" customFormat="1" x14ac:dyDescent="0.2">
      <c r="A4127" s="2" t="s">
        <v>7507</v>
      </c>
      <c r="B4127" s="1" t="s">
        <v>7508</v>
      </c>
      <c r="C4127" s="1" t="s">
        <v>409</v>
      </c>
      <c r="D4127" s="10" t="s">
        <v>5270</v>
      </c>
    </row>
    <row r="4128" spans="1:4" s="9" customFormat="1" x14ac:dyDescent="0.2">
      <c r="A4128" s="2" t="s">
        <v>7509</v>
      </c>
      <c r="B4128" s="1" t="s">
        <v>7510</v>
      </c>
      <c r="C4128" s="1" t="s">
        <v>2139</v>
      </c>
      <c r="D4128" s="10" t="s">
        <v>5270</v>
      </c>
    </row>
    <row r="4129" spans="1:4" s="9" customFormat="1" x14ac:dyDescent="0.2">
      <c r="A4129" s="2" t="s">
        <v>7511</v>
      </c>
      <c r="B4129" s="1" t="s">
        <v>7512</v>
      </c>
      <c r="C4129" s="1" t="s">
        <v>436</v>
      </c>
      <c r="D4129" s="10" t="s">
        <v>5270</v>
      </c>
    </row>
    <row r="4130" spans="1:4" s="9" customFormat="1" x14ac:dyDescent="0.2">
      <c r="A4130" s="2" t="s">
        <v>7513</v>
      </c>
      <c r="B4130" s="1" t="s">
        <v>7514</v>
      </c>
      <c r="C4130" s="1" t="s">
        <v>22</v>
      </c>
      <c r="D4130" s="10" t="s">
        <v>5270</v>
      </c>
    </row>
    <row r="4131" spans="1:4" s="9" customFormat="1" x14ac:dyDescent="0.2">
      <c r="A4131" s="2" t="s">
        <v>7515</v>
      </c>
      <c r="B4131" s="1" t="s">
        <v>7516</v>
      </c>
      <c r="C4131" s="1" t="s">
        <v>436</v>
      </c>
      <c r="D4131" s="10" t="s">
        <v>5270</v>
      </c>
    </row>
    <row r="4132" spans="1:4" s="9" customFormat="1" x14ac:dyDescent="0.2">
      <c r="A4132" s="2" t="s">
        <v>7517</v>
      </c>
      <c r="B4132" s="1" t="s">
        <v>7518</v>
      </c>
      <c r="C4132" s="1" t="s">
        <v>2139</v>
      </c>
      <c r="D4132" s="10" t="s">
        <v>5270</v>
      </c>
    </row>
    <row r="4133" spans="1:4" s="9" customFormat="1" x14ac:dyDescent="0.2">
      <c r="A4133" s="2" t="s">
        <v>7519</v>
      </c>
      <c r="B4133" s="1" t="s">
        <v>7520</v>
      </c>
      <c r="C4133" s="1" t="s">
        <v>7487</v>
      </c>
      <c r="D4133" s="10" t="s">
        <v>5270</v>
      </c>
    </row>
    <row r="4134" spans="1:4" s="9" customFormat="1" x14ac:dyDescent="0.2">
      <c r="A4134" s="2" t="s">
        <v>7523</v>
      </c>
      <c r="B4134" s="1" t="s">
        <v>7522</v>
      </c>
      <c r="C4134" s="1" t="s">
        <v>124</v>
      </c>
      <c r="D4134" s="10" t="s">
        <v>5270</v>
      </c>
    </row>
    <row r="4135" spans="1:4" s="9" customFormat="1" x14ac:dyDescent="0.2">
      <c r="A4135" s="2" t="s">
        <v>7521</v>
      </c>
      <c r="B4135" s="1" t="s">
        <v>7522</v>
      </c>
      <c r="C4135" s="1" t="s">
        <v>436</v>
      </c>
      <c r="D4135" s="10" t="s">
        <v>5270</v>
      </c>
    </row>
    <row r="4136" spans="1:4" s="9" customFormat="1" x14ac:dyDescent="0.2">
      <c r="A4136" s="2" t="s">
        <v>7524</v>
      </c>
      <c r="B4136" s="1" t="s">
        <v>7525</v>
      </c>
      <c r="C4136" s="1" t="s">
        <v>436</v>
      </c>
      <c r="D4136" s="10" t="s">
        <v>5270</v>
      </c>
    </row>
    <row r="4137" spans="1:4" s="9" customFormat="1" x14ac:dyDescent="0.2">
      <c r="A4137" s="2" t="s">
        <v>7526</v>
      </c>
      <c r="B4137" s="1" t="s">
        <v>7527</v>
      </c>
      <c r="C4137" s="1" t="s">
        <v>391</v>
      </c>
      <c r="D4137" s="10" t="s">
        <v>5270</v>
      </c>
    </row>
    <row r="4138" spans="1:4" s="9" customFormat="1" x14ac:dyDescent="0.2">
      <c r="A4138" s="2" t="s">
        <v>7528</v>
      </c>
      <c r="B4138" s="1" t="s">
        <v>7529</v>
      </c>
      <c r="C4138" s="1" t="s">
        <v>391</v>
      </c>
      <c r="D4138" s="10" t="s">
        <v>5270</v>
      </c>
    </row>
    <row r="4139" spans="1:4" s="9" customFormat="1" x14ac:dyDescent="0.2">
      <c r="A4139" s="2" t="s">
        <v>7530</v>
      </c>
      <c r="B4139" s="1" t="s">
        <v>7531</v>
      </c>
      <c r="C4139" s="1" t="s">
        <v>39</v>
      </c>
      <c r="D4139" s="10" t="s">
        <v>5270</v>
      </c>
    </row>
    <row r="4140" spans="1:4" s="9" customFormat="1" x14ac:dyDescent="0.2">
      <c r="A4140" s="2" t="s">
        <v>7532</v>
      </c>
      <c r="B4140" s="1" t="s">
        <v>7533</v>
      </c>
      <c r="C4140" s="1" t="s">
        <v>398</v>
      </c>
      <c r="D4140" s="10" t="s">
        <v>5270</v>
      </c>
    </row>
    <row r="4141" spans="1:4" s="9" customFormat="1" x14ac:dyDescent="0.2">
      <c r="A4141" s="2" t="s">
        <v>7534</v>
      </c>
      <c r="B4141" s="1" t="s">
        <v>7535</v>
      </c>
      <c r="C4141" s="1" t="s">
        <v>33</v>
      </c>
      <c r="D4141" s="10" t="s">
        <v>5270</v>
      </c>
    </row>
    <row r="4142" spans="1:4" s="9" customFormat="1" x14ac:dyDescent="0.2">
      <c r="A4142" s="2" t="s">
        <v>7536</v>
      </c>
      <c r="B4142" s="1" t="s">
        <v>7537</v>
      </c>
      <c r="C4142" s="1" t="s">
        <v>71</v>
      </c>
      <c r="D4142" s="10" t="s">
        <v>5270</v>
      </c>
    </row>
    <row r="4143" spans="1:4" s="9" customFormat="1" x14ac:dyDescent="0.2">
      <c r="A4143" s="2" t="s">
        <v>7538</v>
      </c>
      <c r="B4143" s="1" t="s">
        <v>7539</v>
      </c>
      <c r="C4143" s="1" t="s">
        <v>124</v>
      </c>
      <c r="D4143" s="10" t="s">
        <v>5270</v>
      </c>
    </row>
    <row r="4144" spans="1:4" s="9" customFormat="1" x14ac:dyDescent="0.2">
      <c r="A4144" s="2" t="s">
        <v>7540</v>
      </c>
      <c r="B4144" s="1" t="s">
        <v>7541</v>
      </c>
      <c r="C4144" s="1" t="s">
        <v>86</v>
      </c>
      <c r="D4144" s="10" t="s">
        <v>5270</v>
      </c>
    </row>
    <row r="4145" spans="1:4" s="9" customFormat="1" x14ac:dyDescent="0.2">
      <c r="A4145" s="2" t="s">
        <v>7542</v>
      </c>
      <c r="B4145" s="1" t="s">
        <v>7543</v>
      </c>
      <c r="C4145" s="1" t="s">
        <v>57</v>
      </c>
      <c r="D4145" s="10" t="s">
        <v>5270</v>
      </c>
    </row>
    <row r="4146" spans="1:4" s="9" customFormat="1" x14ac:dyDescent="0.2">
      <c r="A4146" s="2" t="s">
        <v>7544</v>
      </c>
      <c r="B4146" s="1" t="s">
        <v>7543</v>
      </c>
      <c r="C4146" s="1" t="s">
        <v>39</v>
      </c>
      <c r="D4146" s="10" t="s">
        <v>5270</v>
      </c>
    </row>
    <row r="4147" spans="1:4" s="9" customFormat="1" x14ac:dyDescent="0.2">
      <c r="A4147" s="2" t="s">
        <v>7545</v>
      </c>
      <c r="B4147" s="1" t="s">
        <v>7546</v>
      </c>
      <c r="C4147" s="1" t="s">
        <v>57</v>
      </c>
      <c r="D4147" s="10" t="s">
        <v>5270</v>
      </c>
    </row>
    <row r="4148" spans="1:4" s="9" customFormat="1" x14ac:dyDescent="0.2">
      <c r="A4148" s="2" t="s">
        <v>7547</v>
      </c>
      <c r="B4148" s="1" t="s">
        <v>7548</v>
      </c>
      <c r="C4148" s="1" t="s">
        <v>2000</v>
      </c>
      <c r="D4148" s="10" t="s">
        <v>5270</v>
      </c>
    </row>
    <row r="4149" spans="1:4" s="9" customFormat="1" x14ac:dyDescent="0.2">
      <c r="A4149" s="2" t="s">
        <v>7549</v>
      </c>
      <c r="B4149" s="1" t="s">
        <v>7550</v>
      </c>
      <c r="C4149" s="1" t="s">
        <v>2000</v>
      </c>
      <c r="D4149" s="10" t="s">
        <v>5270</v>
      </c>
    </row>
    <row r="4150" spans="1:4" s="9" customFormat="1" x14ac:dyDescent="0.2">
      <c r="A4150" s="2" t="s">
        <v>7551</v>
      </c>
      <c r="B4150" s="1" t="s">
        <v>7552</v>
      </c>
      <c r="C4150" s="1" t="s">
        <v>124</v>
      </c>
      <c r="D4150" s="10" t="s">
        <v>5270</v>
      </c>
    </row>
    <row r="4151" spans="1:4" s="9" customFormat="1" x14ac:dyDescent="0.2">
      <c r="A4151" s="2" t="s">
        <v>7553</v>
      </c>
      <c r="B4151" s="1" t="s">
        <v>7554</v>
      </c>
      <c r="C4151" s="1" t="s">
        <v>287</v>
      </c>
      <c r="D4151" s="3">
        <v>26</v>
      </c>
    </row>
    <row r="4152" spans="1:4" s="9" customFormat="1" x14ac:dyDescent="0.2">
      <c r="A4152" s="2" t="s">
        <v>7555</v>
      </c>
      <c r="B4152" s="1" t="s">
        <v>7556</v>
      </c>
      <c r="C4152" s="1" t="s">
        <v>7557</v>
      </c>
      <c r="D4152" s="10" t="s">
        <v>5270</v>
      </c>
    </row>
    <row r="4153" spans="1:4" s="9" customFormat="1" x14ac:dyDescent="0.2">
      <c r="A4153" s="2" t="s">
        <v>7558</v>
      </c>
      <c r="B4153" s="1" t="s">
        <v>7559</v>
      </c>
      <c r="C4153" s="1" t="s">
        <v>124</v>
      </c>
      <c r="D4153" s="10" t="s">
        <v>5270</v>
      </c>
    </row>
    <row r="4154" spans="1:4" s="9" customFormat="1" x14ac:dyDescent="0.2">
      <c r="A4154" s="2" t="s">
        <v>7560</v>
      </c>
      <c r="B4154" s="1" t="s">
        <v>7561</v>
      </c>
      <c r="C4154" s="1" t="s">
        <v>287</v>
      </c>
      <c r="D4154" s="10" t="s">
        <v>5270</v>
      </c>
    </row>
    <row r="4155" spans="1:4" s="9" customFormat="1" x14ac:dyDescent="0.2">
      <c r="A4155" s="2" t="s">
        <v>7562</v>
      </c>
      <c r="B4155" s="1" t="s">
        <v>7563</v>
      </c>
      <c r="C4155" s="1" t="s">
        <v>287</v>
      </c>
      <c r="D4155" s="3">
        <v>26</v>
      </c>
    </row>
    <row r="4156" spans="1:4" s="9" customFormat="1" x14ac:dyDescent="0.2">
      <c r="A4156" s="2" t="s">
        <v>7564</v>
      </c>
      <c r="B4156" s="1" t="s">
        <v>7565</v>
      </c>
      <c r="C4156" s="1" t="s">
        <v>1087</v>
      </c>
      <c r="D4156" s="10" t="s">
        <v>5270</v>
      </c>
    </row>
    <row r="4157" spans="1:4" s="9" customFormat="1" x14ac:dyDescent="0.2">
      <c r="A4157" s="2" t="s">
        <v>7566</v>
      </c>
      <c r="B4157" s="1" t="s">
        <v>7565</v>
      </c>
      <c r="C4157" s="1" t="s">
        <v>287</v>
      </c>
      <c r="D4157" s="10" t="s">
        <v>5270</v>
      </c>
    </row>
    <row r="4158" spans="1:4" s="9" customFormat="1" x14ac:dyDescent="0.2">
      <c r="A4158" s="2" t="s">
        <v>7567</v>
      </c>
      <c r="B4158" s="1" t="s">
        <v>7568</v>
      </c>
      <c r="C4158" s="1" t="s">
        <v>76</v>
      </c>
      <c r="D4158" s="3">
        <v>27</v>
      </c>
    </row>
    <row r="4159" spans="1:4" s="9" customFormat="1" x14ac:dyDescent="0.2">
      <c r="A4159" s="2" t="s">
        <v>7569</v>
      </c>
      <c r="B4159" s="1" t="s">
        <v>7570</v>
      </c>
      <c r="C4159" s="1" t="s">
        <v>287</v>
      </c>
      <c r="D4159" s="10" t="s">
        <v>5270</v>
      </c>
    </row>
    <row r="4160" spans="1:4" s="9" customFormat="1" x14ac:dyDescent="0.2">
      <c r="A4160" s="2" t="s">
        <v>7571</v>
      </c>
      <c r="B4160" s="1" t="s">
        <v>7572</v>
      </c>
      <c r="C4160" s="1" t="s">
        <v>287</v>
      </c>
      <c r="D4160" s="10" t="s">
        <v>5270</v>
      </c>
    </row>
    <row r="4161" spans="1:4" s="9" customFormat="1" x14ac:dyDescent="0.2">
      <c r="A4161" s="2" t="s">
        <v>7573</v>
      </c>
      <c r="B4161" s="1" t="s">
        <v>7574</v>
      </c>
      <c r="C4161" s="1" t="s">
        <v>287</v>
      </c>
      <c r="D4161" s="10" t="s">
        <v>5270</v>
      </c>
    </row>
    <row r="4162" spans="1:4" s="9" customFormat="1" x14ac:dyDescent="0.2">
      <c r="A4162" s="2" t="s">
        <v>7575</v>
      </c>
      <c r="B4162" s="1" t="s">
        <v>7576</v>
      </c>
      <c r="C4162" s="1" t="s">
        <v>54</v>
      </c>
      <c r="D4162" s="10" t="s">
        <v>5270</v>
      </c>
    </row>
    <row r="4163" spans="1:4" s="9" customFormat="1" x14ac:dyDescent="0.2">
      <c r="A4163" s="2" t="s">
        <v>7577</v>
      </c>
      <c r="B4163" s="1" t="s">
        <v>7578</v>
      </c>
      <c r="C4163" s="1" t="s">
        <v>256</v>
      </c>
      <c r="D4163" s="3">
        <v>30</v>
      </c>
    </row>
    <row r="4164" spans="1:4" s="9" customFormat="1" x14ac:dyDescent="0.2">
      <c r="A4164" s="2" t="s">
        <v>7579</v>
      </c>
      <c r="B4164" s="1" t="s">
        <v>7580</v>
      </c>
      <c r="C4164" s="1" t="s">
        <v>39</v>
      </c>
      <c r="D4164" s="10" t="s">
        <v>5270</v>
      </c>
    </row>
    <row r="4165" spans="1:4" s="9" customFormat="1" x14ac:dyDescent="0.2">
      <c r="A4165" s="2" t="s">
        <v>7581</v>
      </c>
      <c r="B4165" s="1" t="s">
        <v>7582</v>
      </c>
      <c r="C4165" s="1" t="s">
        <v>39</v>
      </c>
      <c r="D4165" s="10" t="s">
        <v>5270</v>
      </c>
    </row>
    <row r="4166" spans="1:4" s="9" customFormat="1" x14ac:dyDescent="0.2">
      <c r="A4166" s="2" t="s">
        <v>7583</v>
      </c>
      <c r="B4166" s="1" t="s">
        <v>7584</v>
      </c>
      <c r="C4166" s="1" t="s">
        <v>39</v>
      </c>
      <c r="D4166" s="10" t="s">
        <v>5270</v>
      </c>
    </row>
    <row r="4167" spans="1:4" s="9" customFormat="1" x14ac:dyDescent="0.2">
      <c r="A4167" s="2" t="s">
        <v>7585</v>
      </c>
      <c r="B4167" s="1" t="s">
        <v>7586</v>
      </c>
      <c r="C4167" s="1" t="s">
        <v>308</v>
      </c>
      <c r="D4167" s="10" t="s">
        <v>5270</v>
      </c>
    </row>
    <row r="4168" spans="1:4" s="9" customFormat="1" x14ac:dyDescent="0.2">
      <c r="A4168" s="2" t="s">
        <v>7587</v>
      </c>
      <c r="B4168" s="1" t="s">
        <v>7588</v>
      </c>
      <c r="C4168" s="1" t="s">
        <v>7589</v>
      </c>
      <c r="D4168" s="10" t="s">
        <v>5270</v>
      </c>
    </row>
    <row r="4169" spans="1:4" s="9" customFormat="1" x14ac:dyDescent="0.2">
      <c r="A4169" s="2" t="s">
        <v>7590</v>
      </c>
      <c r="B4169" s="1" t="s">
        <v>7591</v>
      </c>
      <c r="C4169" s="1" t="s">
        <v>1012</v>
      </c>
      <c r="D4169" s="10" t="s">
        <v>5270</v>
      </c>
    </row>
    <row r="4170" spans="1:4" s="9" customFormat="1" x14ac:dyDescent="0.2">
      <c r="A4170" s="2" t="s">
        <v>7592</v>
      </c>
      <c r="B4170" s="1" t="s">
        <v>7593</v>
      </c>
      <c r="C4170" s="1" t="s">
        <v>66</v>
      </c>
      <c r="D4170" s="3">
        <v>25</v>
      </c>
    </row>
    <row r="4171" spans="1:4" s="9" customFormat="1" x14ac:dyDescent="0.2">
      <c r="A4171" s="2" t="s">
        <v>7594</v>
      </c>
      <c r="B4171" s="1" t="s">
        <v>7595</v>
      </c>
      <c r="C4171" s="1" t="s">
        <v>39</v>
      </c>
      <c r="D4171" s="10" t="s">
        <v>5270</v>
      </c>
    </row>
    <row r="4172" spans="1:4" s="9" customFormat="1" x14ac:dyDescent="0.2">
      <c r="A4172" s="2" t="s">
        <v>7596</v>
      </c>
      <c r="B4172" s="1" t="s">
        <v>7597</v>
      </c>
      <c r="C4172" s="1" t="s">
        <v>7598</v>
      </c>
      <c r="D4172" s="10" t="s">
        <v>5270</v>
      </c>
    </row>
    <row r="4173" spans="1:4" s="9" customFormat="1" x14ac:dyDescent="0.2">
      <c r="A4173" s="2" t="s">
        <v>7599</v>
      </c>
      <c r="B4173" s="1" t="s">
        <v>7600</v>
      </c>
      <c r="C4173" s="1" t="s">
        <v>7598</v>
      </c>
      <c r="D4173" s="10" t="s">
        <v>5270</v>
      </c>
    </row>
    <row r="4174" spans="1:4" s="9" customFormat="1" x14ac:dyDescent="0.2">
      <c r="A4174" s="2" t="s">
        <v>7601</v>
      </c>
      <c r="B4174" s="1" t="s">
        <v>7602</v>
      </c>
      <c r="C4174" s="1" t="s">
        <v>39</v>
      </c>
      <c r="D4174" s="10" t="s">
        <v>5270</v>
      </c>
    </row>
    <row r="4175" spans="1:4" s="9" customFormat="1" x14ac:dyDescent="0.2">
      <c r="A4175" s="2" t="s">
        <v>7603</v>
      </c>
      <c r="B4175" s="1" t="s">
        <v>7604</v>
      </c>
      <c r="C4175" s="1" t="s">
        <v>7598</v>
      </c>
      <c r="D4175" s="10" t="s">
        <v>5270</v>
      </c>
    </row>
    <row r="4176" spans="1:4" s="9" customFormat="1" x14ac:dyDescent="0.2">
      <c r="A4176" s="2" t="s">
        <v>7605</v>
      </c>
      <c r="B4176" s="1" t="s">
        <v>7606</v>
      </c>
      <c r="C4176" s="1" t="s">
        <v>7598</v>
      </c>
      <c r="D4176" s="10" t="s">
        <v>5270</v>
      </c>
    </row>
    <row r="4177" spans="1:4" s="9" customFormat="1" x14ac:dyDescent="0.2">
      <c r="A4177" s="2" t="s">
        <v>7607</v>
      </c>
      <c r="B4177" s="1" t="s">
        <v>7608</v>
      </c>
      <c r="C4177" s="1" t="s">
        <v>7598</v>
      </c>
      <c r="D4177" s="10" t="s">
        <v>5270</v>
      </c>
    </row>
    <row r="4178" spans="1:4" s="9" customFormat="1" x14ac:dyDescent="0.2">
      <c r="A4178" s="2" t="s">
        <v>7609</v>
      </c>
      <c r="B4178" s="1" t="s">
        <v>7610</v>
      </c>
      <c r="C4178" s="1" t="s">
        <v>66</v>
      </c>
      <c r="D4178" s="10" t="s">
        <v>5270</v>
      </c>
    </row>
    <row r="4179" spans="1:4" s="9" customFormat="1" x14ac:dyDescent="0.2">
      <c r="A4179" s="2" t="s">
        <v>7611</v>
      </c>
      <c r="B4179" s="1" t="s">
        <v>7612</v>
      </c>
      <c r="C4179" s="1" t="s">
        <v>39</v>
      </c>
      <c r="D4179" s="3">
        <v>2000</v>
      </c>
    </row>
    <row r="4180" spans="1:4" s="9" customFormat="1" x14ac:dyDescent="0.2">
      <c r="A4180" s="2" t="s">
        <v>7613</v>
      </c>
      <c r="B4180" s="1" t="s">
        <v>7614</v>
      </c>
      <c r="C4180" s="1" t="s">
        <v>107</v>
      </c>
      <c r="D4180" s="10" t="s">
        <v>5270</v>
      </c>
    </row>
    <row r="4181" spans="1:4" s="9" customFormat="1" x14ac:dyDescent="0.2">
      <c r="A4181" s="2" t="s">
        <v>7615</v>
      </c>
      <c r="B4181" s="1" t="s">
        <v>7616</v>
      </c>
      <c r="C4181" s="1" t="s">
        <v>33</v>
      </c>
      <c r="D4181" s="10" t="s">
        <v>5270</v>
      </c>
    </row>
    <row r="4182" spans="1:4" s="9" customFormat="1" x14ac:dyDescent="0.2">
      <c r="A4182" s="2" t="s">
        <v>7617</v>
      </c>
      <c r="B4182" s="1" t="s">
        <v>7618</v>
      </c>
      <c r="C4182" s="1" t="s">
        <v>66</v>
      </c>
      <c r="D4182" s="10" t="s">
        <v>5270</v>
      </c>
    </row>
    <row r="4183" spans="1:4" s="9" customFormat="1" x14ac:dyDescent="0.2">
      <c r="A4183" s="2" t="s">
        <v>7619</v>
      </c>
      <c r="B4183" s="1" t="s">
        <v>7620</v>
      </c>
      <c r="C4183" s="1" t="s">
        <v>5411</v>
      </c>
      <c r="D4183" s="10" t="s">
        <v>5270</v>
      </c>
    </row>
    <row r="4184" spans="1:4" s="9" customFormat="1" x14ac:dyDescent="0.2">
      <c r="A4184" s="2" t="s">
        <v>7621</v>
      </c>
      <c r="B4184" s="1" t="s">
        <v>7622</v>
      </c>
      <c r="C4184" s="1" t="s">
        <v>1012</v>
      </c>
      <c r="D4184" s="3">
        <v>3000</v>
      </c>
    </row>
    <row r="4185" spans="1:4" s="9" customFormat="1" x14ac:dyDescent="0.2">
      <c r="A4185" s="2" t="s">
        <v>7623</v>
      </c>
      <c r="B4185" s="1" t="s">
        <v>7624</v>
      </c>
      <c r="C4185" s="1" t="s">
        <v>66</v>
      </c>
      <c r="D4185" s="10" t="s">
        <v>5270</v>
      </c>
    </row>
    <row r="4186" spans="1:4" s="9" customFormat="1" x14ac:dyDescent="0.2">
      <c r="A4186" s="2" t="s">
        <v>7625</v>
      </c>
      <c r="B4186" s="1" t="s">
        <v>7626</v>
      </c>
      <c r="C4186" s="1" t="s">
        <v>1012</v>
      </c>
      <c r="D4186" s="10" t="s">
        <v>5270</v>
      </c>
    </row>
    <row r="4187" spans="1:4" s="9" customFormat="1" x14ac:dyDescent="0.2">
      <c r="A4187" s="2" t="s">
        <v>7627</v>
      </c>
      <c r="B4187" s="1" t="s">
        <v>7628</v>
      </c>
      <c r="C4187" s="1" t="s">
        <v>66</v>
      </c>
      <c r="D4187" s="10" t="s">
        <v>5270</v>
      </c>
    </row>
    <row r="4188" spans="1:4" s="9" customFormat="1" x14ac:dyDescent="0.2">
      <c r="A4188" s="2" t="s">
        <v>7629</v>
      </c>
      <c r="B4188" s="1" t="s">
        <v>7630</v>
      </c>
      <c r="C4188" s="1" t="s">
        <v>5411</v>
      </c>
      <c r="D4188" s="10" t="s">
        <v>5270</v>
      </c>
    </row>
    <row r="4189" spans="1:4" s="9" customFormat="1" x14ac:dyDescent="0.2">
      <c r="A4189" s="2" t="s">
        <v>7631</v>
      </c>
      <c r="B4189" s="1" t="s">
        <v>7632</v>
      </c>
      <c r="C4189" s="1" t="s">
        <v>86</v>
      </c>
      <c r="D4189" s="10" t="s">
        <v>5270</v>
      </c>
    </row>
    <row r="4190" spans="1:4" s="9" customFormat="1" x14ac:dyDescent="0.2">
      <c r="A4190" s="2" t="s">
        <v>7633</v>
      </c>
      <c r="B4190" s="1" t="s">
        <v>7634</v>
      </c>
      <c r="C4190" s="1" t="s">
        <v>89</v>
      </c>
      <c r="D4190" s="3">
        <v>2500</v>
      </c>
    </row>
    <row r="4191" spans="1:4" s="9" customFormat="1" x14ac:dyDescent="0.2">
      <c r="A4191" s="2" t="s">
        <v>7635</v>
      </c>
      <c r="B4191" s="1" t="s">
        <v>7636</v>
      </c>
      <c r="C4191" s="1" t="s">
        <v>100</v>
      </c>
      <c r="D4191" s="10" t="s">
        <v>5270</v>
      </c>
    </row>
    <row r="4192" spans="1:4" s="9" customFormat="1" x14ac:dyDescent="0.2">
      <c r="A4192" s="2" t="s">
        <v>7637</v>
      </c>
      <c r="B4192" s="1" t="s">
        <v>7638</v>
      </c>
      <c r="C4192" s="1" t="s">
        <v>5411</v>
      </c>
      <c r="D4192" s="10" t="s">
        <v>5270</v>
      </c>
    </row>
    <row r="4193" spans="1:4" s="9" customFormat="1" x14ac:dyDescent="0.2">
      <c r="A4193" s="2" t="s">
        <v>7639</v>
      </c>
      <c r="B4193" s="1" t="s">
        <v>7640</v>
      </c>
      <c r="C4193" s="1" t="s">
        <v>107</v>
      </c>
      <c r="D4193" s="10" t="s">
        <v>5270</v>
      </c>
    </row>
    <row r="4194" spans="1:4" s="9" customFormat="1" x14ac:dyDescent="0.2">
      <c r="A4194" s="2" t="s">
        <v>7641</v>
      </c>
      <c r="B4194" s="1" t="s">
        <v>7642</v>
      </c>
      <c r="C4194" s="1" t="s">
        <v>89</v>
      </c>
      <c r="D4194" s="10" t="s">
        <v>5270</v>
      </c>
    </row>
    <row r="4195" spans="1:4" s="9" customFormat="1" x14ac:dyDescent="0.2">
      <c r="A4195" s="2" t="s">
        <v>7643</v>
      </c>
      <c r="B4195" s="1" t="s">
        <v>7644</v>
      </c>
      <c r="C4195" s="1" t="s">
        <v>107</v>
      </c>
      <c r="D4195" s="10" t="s">
        <v>5270</v>
      </c>
    </row>
    <row r="4196" spans="1:4" s="9" customFormat="1" x14ac:dyDescent="0.2">
      <c r="A4196" s="2" t="s">
        <v>7645</v>
      </c>
      <c r="B4196" s="1" t="s">
        <v>7646</v>
      </c>
      <c r="C4196" s="1" t="s">
        <v>107</v>
      </c>
      <c r="D4196" s="3">
        <v>100</v>
      </c>
    </row>
    <row r="4197" spans="1:4" s="9" customFormat="1" x14ac:dyDescent="0.2">
      <c r="A4197" s="2" t="s">
        <v>7647</v>
      </c>
      <c r="B4197" s="1" t="s">
        <v>7648</v>
      </c>
      <c r="C4197" s="1" t="s">
        <v>107</v>
      </c>
      <c r="D4197" s="10" t="s">
        <v>5270</v>
      </c>
    </row>
    <row r="4198" spans="1:4" s="9" customFormat="1" x14ac:dyDescent="0.2">
      <c r="A4198" s="2" t="s">
        <v>7649</v>
      </c>
      <c r="B4198" s="1" t="s">
        <v>7650</v>
      </c>
      <c r="C4198" s="1" t="s">
        <v>66</v>
      </c>
      <c r="D4198" s="10" t="s">
        <v>5270</v>
      </c>
    </row>
    <row r="4199" spans="1:4" s="9" customFormat="1" x14ac:dyDescent="0.2">
      <c r="A4199" s="2" t="s">
        <v>7651</v>
      </c>
      <c r="B4199" s="1" t="s">
        <v>7652</v>
      </c>
      <c r="C4199" s="1" t="s">
        <v>66</v>
      </c>
      <c r="D4199" s="10" t="s">
        <v>5270</v>
      </c>
    </row>
    <row r="4200" spans="1:4" s="9" customFormat="1" x14ac:dyDescent="0.2">
      <c r="A4200" s="2" t="s">
        <v>7653</v>
      </c>
      <c r="B4200" s="1" t="s">
        <v>7654</v>
      </c>
      <c r="C4200" s="1" t="s">
        <v>7655</v>
      </c>
      <c r="D4200" s="10" t="s">
        <v>5270</v>
      </c>
    </row>
    <row r="4201" spans="1:4" s="9" customFormat="1" x14ac:dyDescent="0.2">
      <c r="A4201" s="2" t="s">
        <v>7656</v>
      </c>
      <c r="B4201" s="1" t="s">
        <v>7657</v>
      </c>
      <c r="C4201" s="1" t="s">
        <v>7598</v>
      </c>
      <c r="D4201" s="10" t="s">
        <v>5270</v>
      </c>
    </row>
    <row r="4202" spans="1:4" s="9" customFormat="1" x14ac:dyDescent="0.2">
      <c r="A4202" s="2" t="s">
        <v>7658</v>
      </c>
      <c r="B4202" s="1" t="s">
        <v>7659</v>
      </c>
      <c r="C4202" s="1" t="s">
        <v>7598</v>
      </c>
      <c r="D4202" s="3">
        <v>30</v>
      </c>
    </row>
    <row r="4203" spans="1:4" s="9" customFormat="1" x14ac:dyDescent="0.2">
      <c r="A4203" s="2" t="s">
        <v>7660</v>
      </c>
      <c r="B4203" s="1" t="s">
        <v>7661</v>
      </c>
      <c r="C4203" s="1" t="s">
        <v>7598</v>
      </c>
      <c r="D4203" s="10" t="s">
        <v>5270</v>
      </c>
    </row>
    <row r="4204" spans="1:4" s="9" customFormat="1" x14ac:dyDescent="0.2">
      <c r="A4204" s="2" t="s">
        <v>7662</v>
      </c>
      <c r="B4204" s="1" t="s">
        <v>7663</v>
      </c>
      <c r="C4204" s="1" t="s">
        <v>39</v>
      </c>
      <c r="D4204" s="10" t="s">
        <v>5270</v>
      </c>
    </row>
    <row r="4205" spans="1:4" s="9" customFormat="1" x14ac:dyDescent="0.2">
      <c r="A4205" s="2" t="s">
        <v>7664</v>
      </c>
      <c r="B4205" s="1" t="s">
        <v>7665</v>
      </c>
      <c r="C4205" s="1" t="s">
        <v>5678</v>
      </c>
      <c r="D4205" s="10" t="s">
        <v>5270</v>
      </c>
    </row>
    <row r="4206" spans="1:4" s="9" customFormat="1" x14ac:dyDescent="0.2">
      <c r="A4206" s="2" t="s">
        <v>7666</v>
      </c>
      <c r="B4206" s="1" t="s">
        <v>7667</v>
      </c>
      <c r="C4206" s="1" t="s">
        <v>5678</v>
      </c>
      <c r="D4206" s="10" t="s">
        <v>5270</v>
      </c>
    </row>
    <row r="4207" spans="1:4" s="9" customFormat="1" x14ac:dyDescent="0.2">
      <c r="A4207" s="2" t="s">
        <v>7668</v>
      </c>
      <c r="B4207" s="1" t="s">
        <v>7669</v>
      </c>
      <c r="C4207" s="1" t="s">
        <v>7598</v>
      </c>
      <c r="D4207" s="10" t="s">
        <v>5270</v>
      </c>
    </row>
    <row r="4208" spans="1:4" s="9" customFormat="1" x14ac:dyDescent="0.2">
      <c r="A4208" s="2" t="s">
        <v>7670</v>
      </c>
      <c r="B4208" s="1" t="s">
        <v>7671</v>
      </c>
      <c r="C4208" s="1" t="s">
        <v>39</v>
      </c>
      <c r="D4208" s="3">
        <v>1000</v>
      </c>
    </row>
    <row r="4209" spans="1:4" s="9" customFormat="1" x14ac:dyDescent="0.2">
      <c r="A4209" s="2" t="s">
        <v>7672</v>
      </c>
      <c r="B4209" s="1" t="s">
        <v>7673</v>
      </c>
      <c r="C4209" s="1" t="s">
        <v>380</v>
      </c>
      <c r="D4209" s="10" t="s">
        <v>5270</v>
      </c>
    </row>
    <row r="4210" spans="1:4" s="9" customFormat="1" x14ac:dyDescent="0.2">
      <c r="A4210" s="2" t="s">
        <v>7674</v>
      </c>
      <c r="B4210" s="1" t="s">
        <v>7675</v>
      </c>
      <c r="C4210" s="1" t="s">
        <v>39</v>
      </c>
      <c r="D4210" s="10" t="s">
        <v>5270</v>
      </c>
    </row>
    <row r="4211" spans="1:4" s="9" customFormat="1" x14ac:dyDescent="0.2">
      <c r="A4211" s="2" t="s">
        <v>7676</v>
      </c>
      <c r="B4211" s="1" t="s">
        <v>7677</v>
      </c>
      <c r="C4211" s="1" t="s">
        <v>39</v>
      </c>
      <c r="D4211" s="10" t="s">
        <v>5270</v>
      </c>
    </row>
    <row r="4212" spans="1:4" s="9" customFormat="1" x14ac:dyDescent="0.2">
      <c r="A4212" s="2" t="s">
        <v>7678</v>
      </c>
      <c r="B4212" s="1" t="s">
        <v>7679</v>
      </c>
      <c r="C4212" s="1" t="s">
        <v>2232</v>
      </c>
      <c r="D4212" s="10" t="s">
        <v>5270</v>
      </c>
    </row>
    <row r="4213" spans="1:4" s="9" customFormat="1" x14ac:dyDescent="0.2">
      <c r="A4213" s="2" t="s">
        <v>7680</v>
      </c>
      <c r="B4213" s="1" t="s">
        <v>7681</v>
      </c>
      <c r="C4213" s="1" t="s">
        <v>2237</v>
      </c>
      <c r="D4213" s="10" t="s">
        <v>5270</v>
      </c>
    </row>
    <row r="4214" spans="1:4" s="9" customFormat="1" x14ac:dyDescent="0.2">
      <c r="A4214" s="2" t="s">
        <v>7682</v>
      </c>
      <c r="B4214" s="1" t="s">
        <v>7683</v>
      </c>
      <c r="C4214" s="1" t="s">
        <v>2237</v>
      </c>
      <c r="D4214" s="10" t="s">
        <v>5270</v>
      </c>
    </row>
    <row r="4215" spans="1:4" s="9" customFormat="1" x14ac:dyDescent="0.2">
      <c r="A4215" s="2" t="s">
        <v>7684</v>
      </c>
      <c r="B4215" s="1" t="s">
        <v>7685</v>
      </c>
      <c r="C4215" s="1" t="s">
        <v>2237</v>
      </c>
      <c r="D4215" s="10" t="s">
        <v>5270</v>
      </c>
    </row>
    <row r="4216" spans="1:4" s="9" customFormat="1" x14ac:dyDescent="0.2">
      <c r="A4216" s="2" t="s">
        <v>7686</v>
      </c>
      <c r="B4216" s="1" t="s">
        <v>7687</v>
      </c>
      <c r="C4216" s="1" t="s">
        <v>39</v>
      </c>
      <c r="D4216" s="10" t="s">
        <v>5270</v>
      </c>
    </row>
    <row r="4217" spans="1:4" s="9" customFormat="1" x14ac:dyDescent="0.2">
      <c r="A4217" s="2" t="s">
        <v>7688</v>
      </c>
      <c r="B4217" s="1" t="s">
        <v>7689</v>
      </c>
      <c r="C4217" s="1" t="s">
        <v>2237</v>
      </c>
      <c r="D4217" s="3">
        <v>4000</v>
      </c>
    </row>
    <row r="4218" spans="1:4" s="9" customFormat="1" x14ac:dyDescent="0.2">
      <c r="A4218" s="2" t="s">
        <v>7690</v>
      </c>
      <c r="B4218" s="1" t="s">
        <v>7691</v>
      </c>
      <c r="C4218" s="1" t="s">
        <v>16</v>
      </c>
      <c r="D4218" s="10" t="s">
        <v>5270</v>
      </c>
    </row>
    <row r="4219" spans="1:4" s="9" customFormat="1" x14ac:dyDescent="0.2">
      <c r="A4219" s="2" t="s">
        <v>7692</v>
      </c>
      <c r="B4219" s="1" t="s">
        <v>7693</v>
      </c>
      <c r="C4219" s="1" t="s">
        <v>16</v>
      </c>
      <c r="D4219" s="10" t="s">
        <v>5270</v>
      </c>
    </row>
    <row r="4220" spans="1:4" s="9" customFormat="1" x14ac:dyDescent="0.2">
      <c r="A4220" s="2" t="s">
        <v>7694</v>
      </c>
      <c r="B4220" s="1" t="s">
        <v>7695</v>
      </c>
      <c r="C4220" s="1" t="s">
        <v>16</v>
      </c>
      <c r="D4220" s="10" t="s">
        <v>5270</v>
      </c>
    </row>
    <row r="4221" spans="1:4" s="9" customFormat="1" x14ac:dyDescent="0.2">
      <c r="A4221" s="2" t="s">
        <v>7696</v>
      </c>
      <c r="B4221" s="1" t="s">
        <v>7697</v>
      </c>
      <c r="C4221" s="1" t="s">
        <v>39</v>
      </c>
      <c r="D4221" s="10" t="s">
        <v>5270</v>
      </c>
    </row>
    <row r="4222" spans="1:4" s="9" customFormat="1" x14ac:dyDescent="0.2">
      <c r="A4222" s="2" t="s">
        <v>7698</v>
      </c>
      <c r="B4222" s="1" t="s">
        <v>7699</v>
      </c>
      <c r="C4222" s="1" t="s">
        <v>2237</v>
      </c>
      <c r="D4222" s="10" t="s">
        <v>5270</v>
      </c>
    </row>
    <row r="4223" spans="1:4" s="9" customFormat="1" x14ac:dyDescent="0.2">
      <c r="A4223" s="2" t="s">
        <v>7700</v>
      </c>
      <c r="B4223" s="1" t="s">
        <v>7701</v>
      </c>
      <c r="C4223" s="1" t="s">
        <v>2232</v>
      </c>
      <c r="D4223" s="3">
        <v>25</v>
      </c>
    </row>
    <row r="4224" spans="1:4" s="9" customFormat="1" x14ac:dyDescent="0.2">
      <c r="A4224" s="2" t="s">
        <v>7702</v>
      </c>
      <c r="B4224" s="1" t="s">
        <v>7703</v>
      </c>
      <c r="C4224" s="1" t="s">
        <v>2232</v>
      </c>
      <c r="D4224" s="10" t="s">
        <v>5270</v>
      </c>
    </row>
    <row r="4225" spans="1:4" s="9" customFormat="1" x14ac:dyDescent="0.2">
      <c r="A4225" s="2" t="s">
        <v>7704</v>
      </c>
      <c r="B4225" s="1" t="s">
        <v>7705</v>
      </c>
      <c r="C4225" s="1" t="s">
        <v>2237</v>
      </c>
      <c r="D4225" s="3">
        <v>1000</v>
      </c>
    </row>
    <row r="4226" spans="1:4" s="9" customFormat="1" x14ac:dyDescent="0.2">
      <c r="A4226" s="2" t="s">
        <v>7706</v>
      </c>
      <c r="B4226" s="1" t="s">
        <v>7707</v>
      </c>
      <c r="C4226" s="1" t="s">
        <v>2237</v>
      </c>
      <c r="D4226" s="10" t="s">
        <v>5270</v>
      </c>
    </row>
    <row r="4227" spans="1:4" s="9" customFormat="1" x14ac:dyDescent="0.2">
      <c r="A4227" s="2" t="s">
        <v>7708</v>
      </c>
      <c r="B4227" s="1" t="s">
        <v>7709</v>
      </c>
      <c r="C4227" s="1" t="s">
        <v>39</v>
      </c>
      <c r="D4227" s="10" t="s">
        <v>5270</v>
      </c>
    </row>
    <row r="4228" spans="1:4" s="9" customFormat="1" x14ac:dyDescent="0.2">
      <c r="A4228" s="2" t="s">
        <v>7710</v>
      </c>
      <c r="B4228" s="1" t="s">
        <v>7711</v>
      </c>
      <c r="C4228" s="1" t="s">
        <v>2237</v>
      </c>
      <c r="D4228" s="10" t="s">
        <v>5270</v>
      </c>
    </row>
    <row r="4229" spans="1:4" s="9" customFormat="1" x14ac:dyDescent="0.2">
      <c r="A4229" s="2" t="s">
        <v>7712</v>
      </c>
      <c r="B4229" s="1" t="s">
        <v>7713</v>
      </c>
      <c r="C4229" s="1" t="s">
        <v>39</v>
      </c>
      <c r="D4229" s="3">
        <v>3000</v>
      </c>
    </row>
    <row r="4230" spans="1:4" s="9" customFormat="1" x14ac:dyDescent="0.2">
      <c r="A4230" s="2" t="s">
        <v>7714</v>
      </c>
      <c r="B4230" s="1" t="s">
        <v>7715</v>
      </c>
      <c r="C4230" s="1" t="s">
        <v>7716</v>
      </c>
      <c r="D4230" s="3">
        <v>3000</v>
      </c>
    </row>
    <row r="4231" spans="1:4" s="9" customFormat="1" x14ac:dyDescent="0.2">
      <c r="A4231" s="2" t="s">
        <v>7717</v>
      </c>
      <c r="B4231" s="1" t="s">
        <v>7718</v>
      </c>
      <c r="C4231" s="1" t="s">
        <v>2247</v>
      </c>
      <c r="D4231" s="10" t="s">
        <v>5270</v>
      </c>
    </row>
    <row r="4232" spans="1:4" s="9" customFormat="1" x14ac:dyDescent="0.2">
      <c r="A4232" s="2" t="s">
        <v>7719</v>
      </c>
      <c r="B4232" s="1" t="s">
        <v>7720</v>
      </c>
      <c r="C4232" s="1" t="s">
        <v>2247</v>
      </c>
      <c r="D4232" s="10" t="s">
        <v>5270</v>
      </c>
    </row>
    <row r="4233" spans="1:4" s="9" customFormat="1" x14ac:dyDescent="0.2">
      <c r="A4233" s="2" t="s">
        <v>7721</v>
      </c>
      <c r="B4233" s="1" t="s">
        <v>7722</v>
      </c>
      <c r="C4233" s="1" t="s">
        <v>2247</v>
      </c>
      <c r="D4233" s="10" t="s">
        <v>5270</v>
      </c>
    </row>
    <row r="4234" spans="1:4" s="9" customFormat="1" x14ac:dyDescent="0.2">
      <c r="A4234" s="2" t="s">
        <v>7723</v>
      </c>
      <c r="B4234" s="1" t="s">
        <v>7724</v>
      </c>
      <c r="C4234" s="1" t="s">
        <v>2247</v>
      </c>
      <c r="D4234" s="3">
        <v>2500</v>
      </c>
    </row>
    <row r="4235" spans="1:4" s="9" customFormat="1" x14ac:dyDescent="0.2">
      <c r="A4235" s="2" t="s">
        <v>7725</v>
      </c>
      <c r="B4235" s="1" t="s">
        <v>7726</v>
      </c>
      <c r="C4235" s="1" t="s">
        <v>2247</v>
      </c>
      <c r="D4235" s="3">
        <v>2500</v>
      </c>
    </row>
    <row r="4236" spans="1:4" s="9" customFormat="1" x14ac:dyDescent="0.2">
      <c r="A4236" s="2" t="s">
        <v>7727</v>
      </c>
      <c r="B4236" s="1" t="s">
        <v>7728</v>
      </c>
      <c r="C4236" s="1" t="s">
        <v>2247</v>
      </c>
      <c r="D4236" s="10" t="s">
        <v>5270</v>
      </c>
    </row>
    <row r="4237" spans="1:4" s="9" customFormat="1" x14ac:dyDescent="0.2">
      <c r="A4237" s="2" t="s">
        <v>7729</v>
      </c>
      <c r="B4237" s="1" t="s">
        <v>7730</v>
      </c>
      <c r="C4237" s="1" t="s">
        <v>2242</v>
      </c>
      <c r="D4237" s="10" t="s">
        <v>5270</v>
      </c>
    </row>
    <row r="4238" spans="1:4" s="9" customFormat="1" x14ac:dyDescent="0.2">
      <c r="A4238" s="2" t="s">
        <v>7731</v>
      </c>
      <c r="B4238" s="1" t="s">
        <v>7732</v>
      </c>
      <c r="C4238" s="1" t="s">
        <v>2242</v>
      </c>
      <c r="D4238" s="10" t="s">
        <v>5270</v>
      </c>
    </row>
    <row r="4239" spans="1:4" s="9" customFormat="1" x14ac:dyDescent="0.2">
      <c r="A4239" s="2" t="s">
        <v>7733</v>
      </c>
      <c r="B4239" s="1" t="s">
        <v>7734</v>
      </c>
      <c r="C4239" s="1" t="s">
        <v>2247</v>
      </c>
      <c r="D4239" s="10" t="s">
        <v>5270</v>
      </c>
    </row>
    <row r="4240" spans="1:4" s="9" customFormat="1" x14ac:dyDescent="0.2">
      <c r="A4240" s="2" t="s">
        <v>7735</v>
      </c>
      <c r="B4240" s="1" t="s">
        <v>7736</v>
      </c>
      <c r="C4240" s="1" t="s">
        <v>2247</v>
      </c>
      <c r="D4240" s="10" t="s">
        <v>5270</v>
      </c>
    </row>
    <row r="4241" spans="1:4" s="9" customFormat="1" x14ac:dyDescent="0.2">
      <c r="A4241" s="2" t="s">
        <v>7737</v>
      </c>
      <c r="B4241" s="1" t="s">
        <v>7738</v>
      </c>
      <c r="C4241" s="1" t="s">
        <v>2247</v>
      </c>
      <c r="D4241" s="10" t="s">
        <v>5270</v>
      </c>
    </row>
    <row r="4242" spans="1:4" s="9" customFormat="1" x14ac:dyDescent="0.2">
      <c r="A4242" s="2" t="s">
        <v>7739</v>
      </c>
      <c r="B4242" s="1" t="s">
        <v>7740</v>
      </c>
      <c r="C4242" s="1" t="s">
        <v>2247</v>
      </c>
      <c r="D4242" s="10" t="s">
        <v>5270</v>
      </c>
    </row>
    <row r="4243" spans="1:4" s="9" customFormat="1" x14ac:dyDescent="0.2">
      <c r="A4243" s="2" t="s">
        <v>7741</v>
      </c>
      <c r="B4243" s="1" t="s">
        <v>7742</v>
      </c>
      <c r="C4243" s="1" t="s">
        <v>2247</v>
      </c>
      <c r="D4243" s="10" t="s">
        <v>5270</v>
      </c>
    </row>
    <row r="4244" spans="1:4" s="9" customFormat="1" x14ac:dyDescent="0.2">
      <c r="A4244" s="2" t="s">
        <v>7743</v>
      </c>
      <c r="B4244" s="1" t="s">
        <v>7744</v>
      </c>
      <c r="C4244" s="1" t="s">
        <v>2242</v>
      </c>
      <c r="D4244" s="10" t="s">
        <v>5270</v>
      </c>
    </row>
    <row r="4245" spans="1:4" s="9" customFormat="1" x14ac:dyDescent="0.2">
      <c r="A4245" s="2" t="s">
        <v>7745</v>
      </c>
      <c r="B4245" s="1" t="s">
        <v>7746</v>
      </c>
      <c r="C4245" s="1" t="s">
        <v>2247</v>
      </c>
      <c r="D4245" s="10" t="s">
        <v>5270</v>
      </c>
    </row>
    <row r="4246" spans="1:4" s="9" customFormat="1" x14ac:dyDescent="0.2">
      <c r="A4246" s="2" t="s">
        <v>7747</v>
      </c>
      <c r="B4246" s="1" t="s">
        <v>7748</v>
      </c>
      <c r="C4246" s="1" t="s">
        <v>2247</v>
      </c>
      <c r="D4246" s="10" t="s">
        <v>5270</v>
      </c>
    </row>
    <row r="4247" spans="1:4" s="9" customFormat="1" x14ac:dyDescent="0.2">
      <c r="A4247" s="2" t="s">
        <v>7749</v>
      </c>
      <c r="B4247" s="1" t="s">
        <v>7750</v>
      </c>
      <c r="C4247" s="1" t="s">
        <v>2242</v>
      </c>
      <c r="D4247" s="10" t="s">
        <v>5270</v>
      </c>
    </row>
    <row r="4248" spans="1:4" s="9" customFormat="1" x14ac:dyDescent="0.2">
      <c r="A4248" s="2" t="s">
        <v>7751</v>
      </c>
      <c r="B4248" s="1" t="s">
        <v>7752</v>
      </c>
      <c r="C4248" s="1" t="s">
        <v>2247</v>
      </c>
      <c r="D4248" s="3">
        <v>27</v>
      </c>
    </row>
    <row r="4249" spans="1:4" s="9" customFormat="1" x14ac:dyDescent="0.2">
      <c r="A4249" s="2" t="s">
        <v>7753</v>
      </c>
      <c r="B4249" s="1" t="s">
        <v>7754</v>
      </c>
      <c r="C4249" s="1" t="s">
        <v>2247</v>
      </c>
      <c r="D4249" s="10" t="s">
        <v>5270</v>
      </c>
    </row>
    <row r="4250" spans="1:4" s="9" customFormat="1" x14ac:dyDescent="0.2">
      <c r="A4250" s="2" t="s">
        <v>7755</v>
      </c>
      <c r="B4250" s="1" t="s">
        <v>7756</v>
      </c>
      <c r="C4250" s="1" t="s">
        <v>2247</v>
      </c>
      <c r="D4250" s="10" t="s">
        <v>5270</v>
      </c>
    </row>
    <row r="4251" spans="1:4" s="9" customFormat="1" x14ac:dyDescent="0.2">
      <c r="A4251" s="2" t="s">
        <v>7757</v>
      </c>
      <c r="B4251" s="1" t="s">
        <v>7758</v>
      </c>
      <c r="C4251" s="1" t="s">
        <v>2247</v>
      </c>
      <c r="D4251" s="10" t="s">
        <v>5270</v>
      </c>
    </row>
    <row r="4252" spans="1:4" s="9" customFormat="1" x14ac:dyDescent="0.2">
      <c r="A4252" s="2" t="s">
        <v>7759</v>
      </c>
      <c r="B4252" s="1" t="s">
        <v>7760</v>
      </c>
      <c r="C4252" s="1" t="s">
        <v>2247</v>
      </c>
      <c r="D4252" s="10" t="s">
        <v>5270</v>
      </c>
    </row>
    <row r="4253" spans="1:4" s="9" customFormat="1" x14ac:dyDescent="0.2">
      <c r="A4253" s="2" t="s">
        <v>7761</v>
      </c>
      <c r="B4253" s="1" t="s">
        <v>7762</v>
      </c>
      <c r="C4253" s="1" t="s">
        <v>2247</v>
      </c>
      <c r="D4253" s="10" t="s">
        <v>5270</v>
      </c>
    </row>
    <row r="4254" spans="1:4" s="9" customFormat="1" x14ac:dyDescent="0.2">
      <c r="A4254" s="2" t="s">
        <v>7763</v>
      </c>
      <c r="B4254" s="1" t="s">
        <v>7764</v>
      </c>
      <c r="C4254" s="1" t="s">
        <v>2247</v>
      </c>
      <c r="D4254" s="10" t="s">
        <v>5270</v>
      </c>
    </row>
    <row r="4255" spans="1:4" s="9" customFormat="1" x14ac:dyDescent="0.2">
      <c r="A4255" s="2" t="s">
        <v>7765</v>
      </c>
      <c r="B4255" s="1" t="s">
        <v>7766</v>
      </c>
      <c r="C4255" s="1" t="s">
        <v>39</v>
      </c>
      <c r="D4255" s="10" t="s">
        <v>5270</v>
      </c>
    </row>
    <row r="4256" spans="1:4" s="9" customFormat="1" x14ac:dyDescent="0.2">
      <c r="A4256" s="2" t="s">
        <v>7767</v>
      </c>
      <c r="B4256" s="1" t="s">
        <v>7768</v>
      </c>
      <c r="C4256" s="1" t="s">
        <v>2247</v>
      </c>
      <c r="D4256" s="10" t="s">
        <v>5270</v>
      </c>
    </row>
    <row r="4257" spans="1:4" s="9" customFormat="1" x14ac:dyDescent="0.2">
      <c r="A4257" s="2" t="s">
        <v>7769</v>
      </c>
      <c r="B4257" s="1" t="s">
        <v>7770</v>
      </c>
      <c r="C4257" s="1" t="s">
        <v>2242</v>
      </c>
      <c r="D4257" s="10" t="s">
        <v>5270</v>
      </c>
    </row>
    <row r="4258" spans="1:4" s="9" customFormat="1" x14ac:dyDescent="0.2">
      <c r="A4258" s="2" t="s">
        <v>7771</v>
      </c>
      <c r="B4258" s="1" t="s">
        <v>7772</v>
      </c>
      <c r="C4258" s="1" t="s">
        <v>2247</v>
      </c>
      <c r="D4258" s="10" t="s">
        <v>5270</v>
      </c>
    </row>
    <row r="4259" spans="1:4" s="9" customFormat="1" x14ac:dyDescent="0.2">
      <c r="A4259" s="2" t="s">
        <v>7773</v>
      </c>
      <c r="B4259" s="1" t="s">
        <v>7774</v>
      </c>
      <c r="C4259" s="1" t="s">
        <v>2247</v>
      </c>
      <c r="D4259" s="10" t="s">
        <v>5270</v>
      </c>
    </row>
    <row r="4260" spans="1:4" s="9" customFormat="1" x14ac:dyDescent="0.2">
      <c r="A4260" s="2" t="s">
        <v>7775</v>
      </c>
      <c r="B4260" s="1" t="s">
        <v>7776</v>
      </c>
      <c r="C4260" s="1" t="s">
        <v>39</v>
      </c>
      <c r="D4260" s="10" t="s">
        <v>5270</v>
      </c>
    </row>
    <row r="4261" spans="1:4" s="9" customFormat="1" x14ac:dyDescent="0.2">
      <c r="A4261" s="2" t="s">
        <v>7777</v>
      </c>
      <c r="B4261" s="1" t="s">
        <v>7778</v>
      </c>
      <c r="C4261" s="1" t="s">
        <v>2247</v>
      </c>
      <c r="D4261" s="10" t="s">
        <v>5270</v>
      </c>
    </row>
    <row r="4262" spans="1:4" s="9" customFormat="1" x14ac:dyDescent="0.2">
      <c r="A4262" s="2" t="s">
        <v>7779</v>
      </c>
      <c r="B4262" s="1" t="s">
        <v>7780</v>
      </c>
      <c r="C4262" s="1" t="s">
        <v>39</v>
      </c>
      <c r="D4262" s="10" t="s">
        <v>5270</v>
      </c>
    </row>
    <row r="4263" spans="1:4" s="9" customFormat="1" x14ac:dyDescent="0.2">
      <c r="A4263" s="2" t="s">
        <v>7781</v>
      </c>
      <c r="B4263" s="1" t="s">
        <v>7782</v>
      </c>
      <c r="C4263" s="1" t="s">
        <v>2247</v>
      </c>
      <c r="D4263" s="10" t="s">
        <v>5270</v>
      </c>
    </row>
    <row r="4264" spans="1:4" s="9" customFormat="1" x14ac:dyDescent="0.2">
      <c r="A4264" s="2" t="s">
        <v>7783</v>
      </c>
      <c r="B4264" s="1" t="s">
        <v>7784</v>
      </c>
      <c r="C4264" s="1" t="s">
        <v>2247</v>
      </c>
      <c r="D4264" s="10" t="s">
        <v>5270</v>
      </c>
    </row>
    <row r="4265" spans="1:4" s="9" customFormat="1" x14ac:dyDescent="0.2">
      <c r="A4265" s="2" t="s">
        <v>7785</v>
      </c>
      <c r="B4265" s="1" t="s">
        <v>7786</v>
      </c>
      <c r="C4265" s="1" t="s">
        <v>2247</v>
      </c>
      <c r="D4265" s="10" t="s">
        <v>5270</v>
      </c>
    </row>
    <row r="4266" spans="1:4" s="9" customFormat="1" x14ac:dyDescent="0.2">
      <c r="A4266" s="2" t="s">
        <v>7787</v>
      </c>
      <c r="B4266" s="1" t="s">
        <v>7788</v>
      </c>
      <c r="C4266" s="1" t="s">
        <v>2242</v>
      </c>
      <c r="D4266" s="10" t="s">
        <v>5270</v>
      </c>
    </row>
    <row r="4267" spans="1:4" s="9" customFormat="1" x14ac:dyDescent="0.2">
      <c r="A4267" s="2" t="s">
        <v>7789</v>
      </c>
      <c r="B4267" s="1" t="s">
        <v>7790</v>
      </c>
      <c r="C4267" s="1" t="s">
        <v>2247</v>
      </c>
      <c r="D4267" s="10" t="s">
        <v>5270</v>
      </c>
    </row>
    <row r="4268" spans="1:4" s="9" customFormat="1" x14ac:dyDescent="0.2">
      <c r="A4268" s="2" t="s">
        <v>7791</v>
      </c>
      <c r="B4268" s="1" t="s">
        <v>7792</v>
      </c>
      <c r="C4268" s="1" t="s">
        <v>33</v>
      </c>
      <c r="D4268" s="3">
        <v>50</v>
      </c>
    </row>
    <row r="4269" spans="1:4" s="9" customFormat="1" x14ac:dyDescent="0.2">
      <c r="A4269" s="2" t="s">
        <v>7793</v>
      </c>
      <c r="B4269" s="1" t="s">
        <v>7794</v>
      </c>
      <c r="C4269" s="1" t="s">
        <v>33</v>
      </c>
      <c r="D4269" s="10" t="s">
        <v>5270</v>
      </c>
    </row>
    <row r="4270" spans="1:4" s="9" customFormat="1" x14ac:dyDescent="0.2">
      <c r="A4270" s="2" t="s">
        <v>7795</v>
      </c>
      <c r="B4270" s="1" t="s">
        <v>7796</v>
      </c>
      <c r="C4270" s="1" t="s">
        <v>7797</v>
      </c>
      <c r="D4270" s="10" t="s">
        <v>5270</v>
      </c>
    </row>
    <row r="4271" spans="1:4" s="9" customFormat="1" x14ac:dyDescent="0.2">
      <c r="A4271" s="2" t="s">
        <v>7798</v>
      </c>
      <c r="B4271" s="1" t="s">
        <v>7799</v>
      </c>
      <c r="C4271" s="1" t="s">
        <v>2247</v>
      </c>
      <c r="D4271" s="3">
        <v>59</v>
      </c>
    </row>
    <row r="4272" spans="1:4" s="9" customFormat="1" x14ac:dyDescent="0.2">
      <c r="A4272" s="2" t="s">
        <v>7800</v>
      </c>
      <c r="B4272" s="1" t="s">
        <v>7801</v>
      </c>
      <c r="C4272" s="1" t="s">
        <v>2242</v>
      </c>
      <c r="D4272" s="10" t="s">
        <v>5270</v>
      </c>
    </row>
    <row r="4273" spans="1:4" s="9" customFormat="1" x14ac:dyDescent="0.2">
      <c r="A4273" s="2" t="s">
        <v>7802</v>
      </c>
      <c r="B4273" s="1" t="s">
        <v>7803</v>
      </c>
      <c r="C4273" s="1" t="s">
        <v>39</v>
      </c>
      <c r="D4273" s="10" t="s">
        <v>5270</v>
      </c>
    </row>
    <row r="4274" spans="1:4" s="9" customFormat="1" x14ac:dyDescent="0.2">
      <c r="A4274" s="2" t="s">
        <v>7804</v>
      </c>
      <c r="B4274" s="1" t="s">
        <v>7805</v>
      </c>
      <c r="C4274" s="1" t="s">
        <v>2247</v>
      </c>
      <c r="D4274" s="10" t="s">
        <v>5270</v>
      </c>
    </row>
    <row r="4275" spans="1:4" s="9" customFormat="1" x14ac:dyDescent="0.2">
      <c r="A4275" s="2" t="s">
        <v>7806</v>
      </c>
      <c r="B4275" s="1" t="s">
        <v>7807</v>
      </c>
      <c r="C4275" s="1" t="s">
        <v>2247</v>
      </c>
      <c r="D4275" s="10" t="s">
        <v>5270</v>
      </c>
    </row>
    <row r="4276" spans="1:4" s="9" customFormat="1" x14ac:dyDescent="0.2">
      <c r="A4276" s="2" t="s">
        <v>7808</v>
      </c>
      <c r="B4276" s="1" t="s">
        <v>7809</v>
      </c>
      <c r="C4276" s="1" t="s">
        <v>2242</v>
      </c>
      <c r="D4276" s="10" t="s">
        <v>5270</v>
      </c>
    </row>
    <row r="4277" spans="1:4" s="9" customFormat="1" x14ac:dyDescent="0.2">
      <c r="A4277" s="2" t="s">
        <v>7810</v>
      </c>
      <c r="B4277" s="1" t="s">
        <v>7811</v>
      </c>
      <c r="C4277" s="1" t="s">
        <v>2247</v>
      </c>
      <c r="D4277" s="10" t="s">
        <v>5270</v>
      </c>
    </row>
    <row r="4278" spans="1:4" s="9" customFormat="1" x14ac:dyDescent="0.2">
      <c r="A4278" s="2" t="s">
        <v>7812</v>
      </c>
      <c r="B4278" s="1" t="s">
        <v>7813</v>
      </c>
      <c r="C4278" s="1" t="s">
        <v>1012</v>
      </c>
      <c r="D4278" s="10" t="s">
        <v>5270</v>
      </c>
    </row>
    <row r="4279" spans="1:4" s="9" customFormat="1" x14ac:dyDescent="0.2">
      <c r="A4279" s="2" t="s">
        <v>7814</v>
      </c>
      <c r="B4279" s="1" t="s">
        <v>7815</v>
      </c>
      <c r="C4279" s="1" t="s">
        <v>2247</v>
      </c>
      <c r="D4279" s="10" t="s">
        <v>5270</v>
      </c>
    </row>
    <row r="4280" spans="1:4" s="9" customFormat="1" x14ac:dyDescent="0.2">
      <c r="A4280" s="2" t="s">
        <v>7816</v>
      </c>
      <c r="B4280" s="1" t="s">
        <v>7817</v>
      </c>
      <c r="C4280" s="1" t="s">
        <v>2247</v>
      </c>
      <c r="D4280" s="10" t="s">
        <v>5270</v>
      </c>
    </row>
    <row r="4281" spans="1:4" s="9" customFormat="1" x14ac:dyDescent="0.2">
      <c r="A4281" s="2" t="s">
        <v>7818</v>
      </c>
      <c r="B4281" s="1" t="s">
        <v>7819</v>
      </c>
      <c r="C4281" s="1" t="s">
        <v>2247</v>
      </c>
      <c r="D4281" s="10" t="s">
        <v>5270</v>
      </c>
    </row>
    <row r="4282" spans="1:4" s="9" customFormat="1" x14ac:dyDescent="0.2">
      <c r="A4282" s="2" t="s">
        <v>7820</v>
      </c>
      <c r="B4282" s="1" t="s">
        <v>7821</v>
      </c>
      <c r="C4282" s="1" t="s">
        <v>2247</v>
      </c>
      <c r="D4282" s="10" t="s">
        <v>5270</v>
      </c>
    </row>
    <row r="4283" spans="1:4" s="9" customFormat="1" x14ac:dyDescent="0.2">
      <c r="A4283" s="2" t="s">
        <v>7822</v>
      </c>
      <c r="B4283" s="1" t="s">
        <v>7823</v>
      </c>
      <c r="C4283" s="1" t="s">
        <v>39</v>
      </c>
      <c r="D4283" s="10" t="s">
        <v>5270</v>
      </c>
    </row>
    <row r="4284" spans="1:4" s="9" customFormat="1" x14ac:dyDescent="0.2">
      <c r="A4284" s="2" t="s">
        <v>7824</v>
      </c>
      <c r="B4284" s="1" t="s">
        <v>7825</v>
      </c>
      <c r="C4284" s="1" t="s">
        <v>2247</v>
      </c>
      <c r="D4284" s="10" t="s">
        <v>5270</v>
      </c>
    </row>
    <row r="4285" spans="1:4" s="9" customFormat="1" x14ac:dyDescent="0.2">
      <c r="A4285" s="2" t="s">
        <v>7826</v>
      </c>
      <c r="B4285" s="1" t="s">
        <v>7827</v>
      </c>
      <c r="C4285" s="1" t="s">
        <v>2247</v>
      </c>
      <c r="D4285" s="10" t="s">
        <v>5270</v>
      </c>
    </row>
    <row r="4286" spans="1:4" s="9" customFormat="1" x14ac:dyDescent="0.2">
      <c r="A4286" s="2" t="s">
        <v>7828</v>
      </c>
      <c r="B4286" s="1" t="s">
        <v>7829</v>
      </c>
      <c r="C4286" s="1" t="s">
        <v>2247</v>
      </c>
      <c r="D4286" s="10" t="s">
        <v>5270</v>
      </c>
    </row>
    <row r="4287" spans="1:4" s="9" customFormat="1" x14ac:dyDescent="0.2">
      <c r="A4287" s="2" t="s">
        <v>7830</v>
      </c>
      <c r="B4287" s="1" t="s">
        <v>7831</v>
      </c>
      <c r="C4287" s="1" t="s">
        <v>2247</v>
      </c>
      <c r="D4287" s="10" t="s">
        <v>5270</v>
      </c>
    </row>
    <row r="4288" spans="1:4" s="9" customFormat="1" x14ac:dyDescent="0.2">
      <c r="A4288" s="2" t="s">
        <v>7832</v>
      </c>
      <c r="B4288" s="1" t="s">
        <v>7833</v>
      </c>
      <c r="C4288" s="1" t="s">
        <v>2242</v>
      </c>
      <c r="D4288" s="10" t="s">
        <v>5270</v>
      </c>
    </row>
    <row r="4289" spans="1:4" s="9" customFormat="1" x14ac:dyDescent="0.2">
      <c r="A4289" s="2" t="s">
        <v>7834</v>
      </c>
      <c r="B4289" s="1" t="s">
        <v>7835</v>
      </c>
      <c r="C4289" s="1" t="s">
        <v>2483</v>
      </c>
      <c r="D4289" s="10" t="s">
        <v>5270</v>
      </c>
    </row>
    <row r="4290" spans="1:4" s="9" customFormat="1" x14ac:dyDescent="0.2">
      <c r="A4290" s="2" t="s">
        <v>7836</v>
      </c>
      <c r="B4290" s="1" t="s">
        <v>7835</v>
      </c>
      <c r="C4290" s="1" t="s">
        <v>7837</v>
      </c>
      <c r="D4290" s="10" t="s">
        <v>5270</v>
      </c>
    </row>
    <row r="4291" spans="1:4" s="9" customFormat="1" x14ac:dyDescent="0.2">
      <c r="A4291" s="2" t="s">
        <v>7838</v>
      </c>
      <c r="B4291" s="1" t="s">
        <v>7839</v>
      </c>
      <c r="C4291" s="1" t="s">
        <v>7840</v>
      </c>
      <c r="D4291" s="10" t="s">
        <v>5270</v>
      </c>
    </row>
    <row r="4292" spans="1:4" s="9" customFormat="1" x14ac:dyDescent="0.2">
      <c r="A4292" s="2" t="s">
        <v>7841</v>
      </c>
      <c r="B4292" s="1" t="s">
        <v>7842</v>
      </c>
      <c r="C4292" s="1" t="s">
        <v>2247</v>
      </c>
      <c r="D4292" s="10" t="s">
        <v>5270</v>
      </c>
    </row>
    <row r="4293" spans="1:4" s="9" customFormat="1" x14ac:dyDescent="0.2">
      <c r="A4293" s="2" t="s">
        <v>7843</v>
      </c>
      <c r="B4293" s="1" t="s">
        <v>7844</v>
      </c>
      <c r="C4293" s="1" t="s">
        <v>39</v>
      </c>
      <c r="D4293" s="10" t="s">
        <v>5270</v>
      </c>
    </row>
    <row r="4294" spans="1:4" s="9" customFormat="1" x14ac:dyDescent="0.2">
      <c r="A4294" s="2" t="s">
        <v>7845</v>
      </c>
      <c r="B4294" s="1" t="s">
        <v>7846</v>
      </c>
      <c r="C4294" s="1" t="s">
        <v>2247</v>
      </c>
      <c r="D4294" s="10" t="s">
        <v>5270</v>
      </c>
    </row>
    <row r="4295" spans="1:4" s="9" customFormat="1" x14ac:dyDescent="0.2">
      <c r="A4295" s="2" t="s">
        <v>7847</v>
      </c>
      <c r="B4295" s="1" t="s">
        <v>7848</v>
      </c>
      <c r="C4295" s="1" t="s">
        <v>2247</v>
      </c>
      <c r="D4295" s="10" t="s">
        <v>5270</v>
      </c>
    </row>
    <row r="4296" spans="1:4" s="9" customFormat="1" x14ac:dyDescent="0.2">
      <c r="A4296" s="2" t="s">
        <v>7849</v>
      </c>
      <c r="B4296" s="1" t="s">
        <v>7850</v>
      </c>
      <c r="C4296" s="1" t="s">
        <v>2242</v>
      </c>
      <c r="D4296" s="10" t="s">
        <v>5270</v>
      </c>
    </row>
    <row r="4297" spans="1:4" s="9" customFormat="1" x14ac:dyDescent="0.2">
      <c r="A4297" s="2" t="s">
        <v>7851</v>
      </c>
      <c r="B4297" s="1" t="s">
        <v>7852</v>
      </c>
      <c r="C4297" s="1" t="s">
        <v>2247</v>
      </c>
      <c r="D4297" s="10" t="s">
        <v>5270</v>
      </c>
    </row>
    <row r="4298" spans="1:4" s="9" customFormat="1" x14ac:dyDescent="0.2">
      <c r="A4298" s="2" t="s">
        <v>7853</v>
      </c>
      <c r="B4298" s="1" t="s">
        <v>7854</v>
      </c>
      <c r="C4298" s="1" t="s">
        <v>2247</v>
      </c>
      <c r="D4298" s="3">
        <v>2500</v>
      </c>
    </row>
    <row r="4299" spans="1:4" s="9" customFormat="1" x14ac:dyDescent="0.2">
      <c r="A4299" s="2" t="s">
        <v>7855</v>
      </c>
      <c r="B4299" s="1" t="s">
        <v>7856</v>
      </c>
      <c r="C4299" s="1" t="s">
        <v>153</v>
      </c>
      <c r="D4299" s="10" t="s">
        <v>5270</v>
      </c>
    </row>
    <row r="4300" spans="1:4" s="9" customFormat="1" x14ac:dyDescent="0.2">
      <c r="A4300" s="2" t="s">
        <v>7857</v>
      </c>
      <c r="B4300" s="1" t="s">
        <v>7858</v>
      </c>
      <c r="C4300" s="1" t="s">
        <v>2247</v>
      </c>
      <c r="D4300" s="10" t="s">
        <v>5270</v>
      </c>
    </row>
    <row r="4301" spans="1:4" s="9" customFormat="1" x14ac:dyDescent="0.2">
      <c r="A4301" s="2" t="s">
        <v>7859</v>
      </c>
      <c r="B4301" s="1" t="s">
        <v>7860</v>
      </c>
      <c r="C4301" s="1" t="s">
        <v>39</v>
      </c>
      <c r="D4301" s="10" t="s">
        <v>5270</v>
      </c>
    </row>
    <row r="4302" spans="1:4" s="9" customFormat="1" x14ac:dyDescent="0.2">
      <c r="A4302" s="2" t="s">
        <v>7861</v>
      </c>
      <c r="B4302" s="1" t="s">
        <v>7860</v>
      </c>
      <c r="C4302" s="1" t="s">
        <v>153</v>
      </c>
      <c r="D4302" s="10" t="s">
        <v>5270</v>
      </c>
    </row>
    <row r="4303" spans="1:4" s="9" customFormat="1" x14ac:dyDescent="0.2">
      <c r="A4303" s="2" t="s">
        <v>7862</v>
      </c>
      <c r="B4303" s="1" t="s">
        <v>7863</v>
      </c>
      <c r="C4303" s="1" t="s">
        <v>2739</v>
      </c>
      <c r="D4303" s="10" t="s">
        <v>5270</v>
      </c>
    </row>
    <row r="4304" spans="1:4" s="9" customFormat="1" x14ac:dyDescent="0.2">
      <c r="A4304" s="2" t="s">
        <v>7864</v>
      </c>
      <c r="B4304" s="1" t="s">
        <v>7865</v>
      </c>
      <c r="C4304" s="1" t="s">
        <v>153</v>
      </c>
      <c r="D4304" s="10" t="s">
        <v>5270</v>
      </c>
    </row>
    <row r="4305" spans="1:4" s="9" customFormat="1" x14ac:dyDescent="0.2">
      <c r="A4305" s="2" t="s">
        <v>7866</v>
      </c>
      <c r="B4305" s="1" t="s">
        <v>7867</v>
      </c>
      <c r="C4305" s="1" t="s">
        <v>2247</v>
      </c>
      <c r="D4305" s="10" t="s">
        <v>5270</v>
      </c>
    </row>
    <row r="4306" spans="1:4" s="9" customFormat="1" x14ac:dyDescent="0.2">
      <c r="A4306" s="2" t="s">
        <v>7868</v>
      </c>
      <c r="B4306" s="1" t="s">
        <v>7869</v>
      </c>
      <c r="C4306" s="1" t="s">
        <v>2247</v>
      </c>
      <c r="D4306" s="10" t="s">
        <v>5270</v>
      </c>
    </row>
    <row r="4307" spans="1:4" s="9" customFormat="1" x14ac:dyDescent="0.2">
      <c r="A4307" s="2" t="s">
        <v>7870</v>
      </c>
      <c r="B4307" s="1" t="s">
        <v>7871</v>
      </c>
      <c r="C4307" s="1" t="s">
        <v>2247</v>
      </c>
      <c r="D4307" s="10" t="s">
        <v>5270</v>
      </c>
    </row>
    <row r="4308" spans="1:4" s="9" customFormat="1" x14ac:dyDescent="0.2">
      <c r="A4308" s="2" t="s">
        <v>7872</v>
      </c>
      <c r="B4308" s="1" t="s">
        <v>7873</v>
      </c>
      <c r="C4308" s="1" t="s">
        <v>2247</v>
      </c>
      <c r="D4308" s="10" t="s">
        <v>5270</v>
      </c>
    </row>
    <row r="4309" spans="1:4" s="9" customFormat="1" x14ac:dyDescent="0.2">
      <c r="A4309" s="2" t="s">
        <v>7874</v>
      </c>
      <c r="B4309" s="1" t="s">
        <v>7875</v>
      </c>
      <c r="C4309" s="1" t="s">
        <v>2247</v>
      </c>
      <c r="D4309" s="10" t="s">
        <v>5270</v>
      </c>
    </row>
    <row r="4310" spans="1:4" s="9" customFormat="1" x14ac:dyDescent="0.2">
      <c r="A4310" s="2" t="s">
        <v>7876</v>
      </c>
      <c r="B4310" s="1" t="s">
        <v>7877</v>
      </c>
      <c r="C4310" s="1" t="s">
        <v>2247</v>
      </c>
      <c r="D4310" s="10" t="s">
        <v>5270</v>
      </c>
    </row>
    <row r="4311" spans="1:4" s="9" customFormat="1" x14ac:dyDescent="0.2">
      <c r="A4311" s="2" t="s">
        <v>7878</v>
      </c>
      <c r="B4311" s="1" t="s">
        <v>7879</v>
      </c>
      <c r="C4311" s="1" t="s">
        <v>39</v>
      </c>
      <c r="D4311" s="10" t="s">
        <v>5270</v>
      </c>
    </row>
    <row r="4312" spans="1:4" s="9" customFormat="1" x14ac:dyDescent="0.2">
      <c r="A4312" s="2" t="s">
        <v>7880</v>
      </c>
      <c r="B4312" s="1" t="s">
        <v>7881</v>
      </c>
      <c r="C4312" s="1" t="s">
        <v>7557</v>
      </c>
      <c r="D4312" s="10" t="s">
        <v>5270</v>
      </c>
    </row>
    <row r="4313" spans="1:4" s="9" customFormat="1" x14ac:dyDescent="0.2">
      <c r="A4313" s="2" t="s">
        <v>7882</v>
      </c>
      <c r="B4313" s="1" t="s">
        <v>7883</v>
      </c>
      <c r="C4313" s="1" t="s">
        <v>39</v>
      </c>
      <c r="D4313" s="3">
        <v>1000</v>
      </c>
    </row>
    <row r="4314" spans="1:4" s="9" customFormat="1" x14ac:dyDescent="0.2">
      <c r="A4314" s="2" t="s">
        <v>7884</v>
      </c>
      <c r="B4314" s="1" t="s">
        <v>7885</v>
      </c>
      <c r="C4314" s="1" t="s">
        <v>39</v>
      </c>
      <c r="D4314" s="10" t="s">
        <v>5270</v>
      </c>
    </row>
    <row r="4315" spans="1:4" s="9" customFormat="1" x14ac:dyDescent="0.2">
      <c r="A4315" s="2" t="s">
        <v>7886</v>
      </c>
      <c r="B4315" s="1" t="s">
        <v>7887</v>
      </c>
      <c r="C4315" s="1" t="s">
        <v>39</v>
      </c>
      <c r="D4315" s="10" t="s">
        <v>5270</v>
      </c>
    </row>
    <row r="4316" spans="1:4" s="9" customFormat="1" x14ac:dyDescent="0.2">
      <c r="A4316" s="2" t="s">
        <v>7888</v>
      </c>
      <c r="B4316" s="1" t="s">
        <v>7889</v>
      </c>
      <c r="C4316" s="1" t="s">
        <v>7890</v>
      </c>
      <c r="D4316" s="10" t="s">
        <v>5270</v>
      </c>
    </row>
    <row r="4317" spans="1:4" s="9" customFormat="1" x14ac:dyDescent="0.2">
      <c r="A4317" s="2" t="s">
        <v>7891</v>
      </c>
      <c r="B4317" s="1" t="s">
        <v>7892</v>
      </c>
      <c r="C4317" s="1" t="s">
        <v>7890</v>
      </c>
      <c r="D4317" s="10" t="s">
        <v>5270</v>
      </c>
    </row>
    <row r="4318" spans="1:4" s="9" customFormat="1" x14ac:dyDescent="0.2">
      <c r="A4318" s="2" t="s">
        <v>7893</v>
      </c>
      <c r="B4318" s="1" t="s">
        <v>7894</v>
      </c>
      <c r="C4318" s="1" t="s">
        <v>7890</v>
      </c>
      <c r="D4318" s="10" t="s">
        <v>5270</v>
      </c>
    </row>
    <row r="4319" spans="1:4" s="9" customFormat="1" x14ac:dyDescent="0.2">
      <c r="A4319" s="2" t="s">
        <v>7895</v>
      </c>
      <c r="B4319" s="1" t="s">
        <v>7896</v>
      </c>
      <c r="C4319" s="1" t="s">
        <v>7890</v>
      </c>
      <c r="D4319" s="3">
        <v>250</v>
      </c>
    </row>
    <row r="4320" spans="1:4" s="9" customFormat="1" x14ac:dyDescent="0.2">
      <c r="A4320" s="2" t="s">
        <v>7897</v>
      </c>
      <c r="B4320" s="1" t="s">
        <v>7898</v>
      </c>
      <c r="C4320" s="1" t="s">
        <v>7890</v>
      </c>
      <c r="D4320" s="10" t="s">
        <v>5270</v>
      </c>
    </row>
    <row r="4321" spans="1:4" s="9" customFormat="1" x14ac:dyDescent="0.2">
      <c r="A4321" s="2" t="s">
        <v>7899</v>
      </c>
      <c r="B4321" s="1" t="s">
        <v>7900</v>
      </c>
      <c r="C4321" s="1" t="s">
        <v>7890</v>
      </c>
      <c r="D4321" s="10" t="s">
        <v>5270</v>
      </c>
    </row>
    <row r="4322" spans="1:4" s="9" customFormat="1" x14ac:dyDescent="0.2">
      <c r="A4322" s="2" t="s">
        <v>7901</v>
      </c>
      <c r="B4322" s="1" t="s">
        <v>7902</v>
      </c>
      <c r="C4322" s="1" t="s">
        <v>7890</v>
      </c>
      <c r="D4322" s="10" t="s">
        <v>5270</v>
      </c>
    </row>
    <row r="4323" spans="1:4" s="9" customFormat="1" x14ac:dyDescent="0.2">
      <c r="A4323" s="2" t="s">
        <v>7903</v>
      </c>
      <c r="B4323" s="1" t="s">
        <v>7904</v>
      </c>
      <c r="C4323" s="1" t="s">
        <v>7890</v>
      </c>
      <c r="D4323" s="10" t="s">
        <v>5270</v>
      </c>
    </row>
    <row r="4324" spans="1:4" s="9" customFormat="1" x14ac:dyDescent="0.2">
      <c r="A4324" s="2" t="s">
        <v>7905</v>
      </c>
      <c r="B4324" s="1" t="s">
        <v>7906</v>
      </c>
      <c r="C4324" s="1" t="s">
        <v>57</v>
      </c>
      <c r="D4324" s="10" t="s">
        <v>5270</v>
      </c>
    </row>
    <row r="4325" spans="1:4" s="9" customFormat="1" x14ac:dyDescent="0.2">
      <c r="A4325" s="2" t="s">
        <v>7907</v>
      </c>
      <c r="B4325" s="1" t="s">
        <v>7908</v>
      </c>
      <c r="C4325" s="1" t="s">
        <v>57</v>
      </c>
      <c r="D4325" s="3">
        <v>24</v>
      </c>
    </row>
    <row r="4326" spans="1:4" s="9" customFormat="1" x14ac:dyDescent="0.2">
      <c r="A4326" s="2" t="s">
        <v>7909</v>
      </c>
      <c r="B4326" s="1" t="s">
        <v>7910</v>
      </c>
      <c r="C4326" s="1" t="s">
        <v>57</v>
      </c>
      <c r="D4326" s="3">
        <v>24</v>
      </c>
    </row>
    <row r="4327" spans="1:4" s="9" customFormat="1" x14ac:dyDescent="0.2">
      <c r="A4327" s="2" t="s">
        <v>7911</v>
      </c>
      <c r="B4327" s="1" t="s">
        <v>7912</v>
      </c>
      <c r="C4327" s="1" t="s">
        <v>57</v>
      </c>
      <c r="D4327" s="10" t="s">
        <v>5270</v>
      </c>
    </row>
    <row r="4328" spans="1:4" s="9" customFormat="1" x14ac:dyDescent="0.2">
      <c r="A4328" s="2" t="s">
        <v>7913</v>
      </c>
      <c r="B4328" s="1" t="s">
        <v>7914</v>
      </c>
      <c r="C4328" s="1" t="s">
        <v>57</v>
      </c>
      <c r="D4328" s="10" t="s">
        <v>5270</v>
      </c>
    </row>
    <row r="4329" spans="1:4" s="9" customFormat="1" x14ac:dyDescent="0.2">
      <c r="A4329" s="2" t="s">
        <v>7915</v>
      </c>
      <c r="B4329" s="1" t="s">
        <v>7916</v>
      </c>
      <c r="C4329" s="1" t="s">
        <v>153</v>
      </c>
      <c r="D4329" s="3">
        <v>2500</v>
      </c>
    </row>
    <row r="4330" spans="1:4" s="9" customFormat="1" x14ac:dyDescent="0.2">
      <c r="A4330" s="2" t="s">
        <v>7917</v>
      </c>
      <c r="B4330" s="1" t="s">
        <v>7918</v>
      </c>
      <c r="C4330" s="1" t="s">
        <v>308</v>
      </c>
      <c r="D4330" s="10" t="s">
        <v>5270</v>
      </c>
    </row>
    <row r="4331" spans="1:4" s="9" customFormat="1" x14ac:dyDescent="0.2">
      <c r="A4331" s="2" t="s">
        <v>7919</v>
      </c>
      <c r="B4331" s="1" t="s">
        <v>7920</v>
      </c>
      <c r="C4331" s="1" t="s">
        <v>153</v>
      </c>
      <c r="D4331" s="3">
        <v>2500</v>
      </c>
    </row>
    <row r="4332" spans="1:4" s="9" customFormat="1" x14ac:dyDescent="0.2">
      <c r="A4332" s="2" t="s">
        <v>7921</v>
      </c>
      <c r="B4332" s="1" t="s">
        <v>7922</v>
      </c>
      <c r="C4332" s="1" t="s">
        <v>39</v>
      </c>
      <c r="D4332" s="10" t="s">
        <v>5270</v>
      </c>
    </row>
    <row r="4333" spans="1:4" s="9" customFormat="1" x14ac:dyDescent="0.2">
      <c r="A4333" s="2" t="s">
        <v>7923</v>
      </c>
      <c r="B4333" s="1" t="s">
        <v>7924</v>
      </c>
      <c r="C4333" s="1" t="s">
        <v>308</v>
      </c>
      <c r="D4333" s="10" t="s">
        <v>5270</v>
      </c>
    </row>
    <row r="4334" spans="1:4" s="9" customFormat="1" x14ac:dyDescent="0.2">
      <c r="A4334" s="2" t="s">
        <v>7925</v>
      </c>
      <c r="B4334" s="1" t="s">
        <v>7926</v>
      </c>
      <c r="C4334" s="1" t="s">
        <v>57</v>
      </c>
      <c r="D4334" s="10" t="s">
        <v>5270</v>
      </c>
    </row>
    <row r="4335" spans="1:4" s="9" customFormat="1" x14ac:dyDescent="0.2">
      <c r="A4335" s="2" t="s">
        <v>7927</v>
      </c>
      <c r="B4335" s="1" t="s">
        <v>7928</v>
      </c>
      <c r="C4335" s="1" t="s">
        <v>2247</v>
      </c>
      <c r="D4335" s="10" t="s">
        <v>5270</v>
      </c>
    </row>
    <row r="4336" spans="1:4" s="9" customFormat="1" x14ac:dyDescent="0.2">
      <c r="A4336" s="2" t="s">
        <v>7929</v>
      </c>
      <c r="B4336" s="1" t="s">
        <v>7930</v>
      </c>
      <c r="C4336" s="1" t="s">
        <v>57</v>
      </c>
      <c r="D4336" s="10" t="s">
        <v>5270</v>
      </c>
    </row>
    <row r="4337" spans="1:4" s="9" customFormat="1" x14ac:dyDescent="0.2">
      <c r="A4337" s="2" t="s">
        <v>7931</v>
      </c>
      <c r="B4337" s="1" t="s">
        <v>7932</v>
      </c>
      <c r="C4337" s="1" t="s">
        <v>57</v>
      </c>
      <c r="D4337" s="10" t="s">
        <v>5270</v>
      </c>
    </row>
    <row r="4338" spans="1:4" s="9" customFormat="1" x14ac:dyDescent="0.2">
      <c r="A4338" s="2" t="s">
        <v>7933</v>
      </c>
      <c r="B4338" s="1" t="s">
        <v>7934</v>
      </c>
      <c r="C4338" s="1" t="s">
        <v>57</v>
      </c>
      <c r="D4338" s="3">
        <v>33</v>
      </c>
    </row>
    <row r="4339" spans="1:4" s="9" customFormat="1" x14ac:dyDescent="0.2">
      <c r="A4339" s="2" t="s">
        <v>7935</v>
      </c>
      <c r="B4339" s="1" t="s">
        <v>7936</v>
      </c>
      <c r="C4339" s="1" t="s">
        <v>57</v>
      </c>
      <c r="D4339" s="10" t="s">
        <v>5270</v>
      </c>
    </row>
    <row r="4340" spans="1:4" s="9" customFormat="1" x14ac:dyDescent="0.2">
      <c r="A4340" s="2" t="s">
        <v>7937</v>
      </c>
      <c r="B4340" s="1" t="s">
        <v>7938</v>
      </c>
      <c r="C4340" s="1" t="s">
        <v>57</v>
      </c>
      <c r="D4340" s="10" t="s">
        <v>5270</v>
      </c>
    </row>
    <row r="4341" spans="1:4" s="9" customFormat="1" x14ac:dyDescent="0.2">
      <c r="A4341" s="2" t="s">
        <v>7939</v>
      </c>
      <c r="B4341" s="1" t="s">
        <v>7940</v>
      </c>
      <c r="C4341" s="1" t="s">
        <v>57</v>
      </c>
      <c r="D4341" s="10" t="s">
        <v>5270</v>
      </c>
    </row>
    <row r="4342" spans="1:4" s="9" customFormat="1" x14ac:dyDescent="0.2">
      <c r="A4342" s="2" t="s">
        <v>7941</v>
      </c>
      <c r="B4342" s="1" t="s">
        <v>7942</v>
      </c>
      <c r="C4342" s="1" t="s">
        <v>57</v>
      </c>
      <c r="D4342" s="10" t="s">
        <v>5270</v>
      </c>
    </row>
    <row r="4343" spans="1:4" s="9" customFormat="1" x14ac:dyDescent="0.2">
      <c r="A4343" s="2" t="s">
        <v>7943</v>
      </c>
      <c r="B4343" s="1" t="s">
        <v>7944</v>
      </c>
      <c r="C4343" s="1" t="s">
        <v>57</v>
      </c>
      <c r="D4343" s="10" t="s">
        <v>5270</v>
      </c>
    </row>
    <row r="4344" spans="1:4" s="9" customFormat="1" x14ac:dyDescent="0.2">
      <c r="A4344" s="2" t="s">
        <v>7945</v>
      </c>
      <c r="B4344" s="1" t="s">
        <v>7946</v>
      </c>
      <c r="C4344" s="1" t="s">
        <v>57</v>
      </c>
      <c r="D4344" s="10" t="s">
        <v>5270</v>
      </c>
    </row>
    <row r="4345" spans="1:4" s="9" customFormat="1" x14ac:dyDescent="0.2">
      <c r="A4345" s="2" t="s">
        <v>7947</v>
      </c>
      <c r="B4345" s="1" t="s">
        <v>7948</v>
      </c>
      <c r="C4345" s="1" t="s">
        <v>57</v>
      </c>
      <c r="D4345" s="10" t="s">
        <v>5270</v>
      </c>
    </row>
    <row r="4346" spans="1:4" s="9" customFormat="1" x14ac:dyDescent="0.2">
      <c r="A4346" s="2" t="s">
        <v>7949</v>
      </c>
      <c r="B4346" s="1" t="s">
        <v>7950</v>
      </c>
      <c r="C4346" s="1" t="s">
        <v>39</v>
      </c>
      <c r="D4346" s="10" t="s">
        <v>5270</v>
      </c>
    </row>
    <row r="4347" spans="1:4" s="9" customFormat="1" x14ac:dyDescent="0.2">
      <c r="A4347" s="2" t="s">
        <v>7951</v>
      </c>
      <c r="B4347" s="1" t="s">
        <v>7952</v>
      </c>
      <c r="C4347" s="1" t="s">
        <v>39</v>
      </c>
      <c r="D4347" s="10" t="s">
        <v>5270</v>
      </c>
    </row>
    <row r="4348" spans="1:4" s="9" customFormat="1" x14ac:dyDescent="0.2">
      <c r="A4348" s="2" t="s">
        <v>7953</v>
      </c>
      <c r="B4348" s="1" t="s">
        <v>7954</v>
      </c>
      <c r="C4348" s="1" t="s">
        <v>7955</v>
      </c>
      <c r="D4348" s="10" t="s">
        <v>5270</v>
      </c>
    </row>
    <row r="4349" spans="1:4" s="9" customFormat="1" x14ac:dyDescent="0.2">
      <c r="A4349" s="2" t="s">
        <v>7956</v>
      </c>
      <c r="B4349" s="1" t="s">
        <v>7957</v>
      </c>
      <c r="C4349" s="1" t="s">
        <v>57</v>
      </c>
      <c r="D4349" s="10" t="s">
        <v>5270</v>
      </c>
    </row>
    <row r="4350" spans="1:4" s="9" customFormat="1" x14ac:dyDescent="0.2">
      <c r="A4350" s="2" t="s">
        <v>7958</v>
      </c>
      <c r="B4350" s="1" t="s">
        <v>7959</v>
      </c>
      <c r="C4350" s="1" t="s">
        <v>57</v>
      </c>
      <c r="D4350" s="10" t="s">
        <v>5270</v>
      </c>
    </row>
    <row r="4351" spans="1:4" s="9" customFormat="1" x14ac:dyDescent="0.2">
      <c r="A4351" s="2" t="s">
        <v>7960</v>
      </c>
      <c r="B4351" s="1" t="s">
        <v>7961</v>
      </c>
      <c r="C4351" s="1" t="s">
        <v>57</v>
      </c>
      <c r="D4351" s="3">
        <v>750</v>
      </c>
    </row>
    <row r="4352" spans="1:4" s="9" customFormat="1" x14ac:dyDescent="0.2">
      <c r="A4352" s="2" t="s">
        <v>7962</v>
      </c>
      <c r="B4352" s="1" t="s">
        <v>7963</v>
      </c>
      <c r="C4352" s="1" t="s">
        <v>57</v>
      </c>
      <c r="D4352" s="10" t="s">
        <v>5270</v>
      </c>
    </row>
    <row r="4353" spans="1:4" s="9" customFormat="1" x14ac:dyDescent="0.2">
      <c r="A4353" s="2" t="s">
        <v>7964</v>
      </c>
      <c r="B4353" s="1" t="s">
        <v>7965</v>
      </c>
      <c r="C4353" s="1" t="s">
        <v>39</v>
      </c>
      <c r="D4353" s="10" t="s">
        <v>5270</v>
      </c>
    </row>
    <row r="4354" spans="1:4" s="9" customFormat="1" x14ac:dyDescent="0.2">
      <c r="A4354" s="2" t="s">
        <v>7966</v>
      </c>
      <c r="B4354" s="1" t="s">
        <v>7967</v>
      </c>
      <c r="C4354" s="1" t="s">
        <v>39</v>
      </c>
      <c r="D4354" s="3">
        <v>2500</v>
      </c>
    </row>
    <row r="4355" spans="1:4" s="9" customFormat="1" x14ac:dyDescent="0.2">
      <c r="A4355" s="2" t="s">
        <v>7968</v>
      </c>
      <c r="B4355" s="1" t="s">
        <v>7969</v>
      </c>
      <c r="C4355" s="1" t="s">
        <v>7970</v>
      </c>
      <c r="D4355" s="10" t="s">
        <v>5270</v>
      </c>
    </row>
    <row r="4356" spans="1:4" s="9" customFormat="1" x14ac:dyDescent="0.2">
      <c r="A4356" s="2" t="s">
        <v>7971</v>
      </c>
      <c r="B4356" s="1" t="s">
        <v>7972</v>
      </c>
      <c r="C4356" s="1" t="s">
        <v>7973</v>
      </c>
      <c r="D4356" s="10" t="s">
        <v>5270</v>
      </c>
    </row>
    <row r="4357" spans="1:4" s="9" customFormat="1" x14ac:dyDescent="0.2">
      <c r="A4357" s="2" t="s">
        <v>7974</v>
      </c>
      <c r="B4357" s="1" t="s">
        <v>7975</v>
      </c>
      <c r="C4357" s="1" t="s">
        <v>1012</v>
      </c>
      <c r="D4357" s="10" t="s">
        <v>5270</v>
      </c>
    </row>
    <row r="4358" spans="1:4" s="9" customFormat="1" x14ac:dyDescent="0.2">
      <c r="A4358" s="2" t="s">
        <v>7976</v>
      </c>
      <c r="B4358" s="1" t="s">
        <v>7977</v>
      </c>
      <c r="C4358" s="1" t="s">
        <v>2345</v>
      </c>
      <c r="D4358" s="10" t="s">
        <v>5270</v>
      </c>
    </row>
    <row r="4359" spans="1:4" s="9" customFormat="1" x14ac:dyDescent="0.2">
      <c r="A4359" s="2" t="s">
        <v>7978</v>
      </c>
      <c r="B4359" s="1" t="s">
        <v>7979</v>
      </c>
      <c r="C4359" s="1" t="s">
        <v>7980</v>
      </c>
      <c r="D4359" s="10" t="s">
        <v>5270</v>
      </c>
    </row>
    <row r="4360" spans="1:4" s="9" customFormat="1" x14ac:dyDescent="0.2">
      <c r="A4360" s="2" t="s">
        <v>7981</v>
      </c>
      <c r="B4360" s="1" t="s">
        <v>7982</v>
      </c>
      <c r="C4360" s="1" t="s">
        <v>7980</v>
      </c>
      <c r="D4360" s="10" t="s">
        <v>5270</v>
      </c>
    </row>
    <row r="4361" spans="1:4" s="9" customFormat="1" x14ac:dyDescent="0.2">
      <c r="A4361" s="2" t="s">
        <v>7983</v>
      </c>
      <c r="B4361" s="1" t="s">
        <v>7984</v>
      </c>
      <c r="C4361" s="1" t="s">
        <v>7980</v>
      </c>
      <c r="D4361" s="10" t="s">
        <v>5270</v>
      </c>
    </row>
    <row r="4362" spans="1:4" s="9" customFormat="1" x14ac:dyDescent="0.2">
      <c r="A4362" s="2" t="s">
        <v>7985</v>
      </c>
      <c r="B4362" s="1" t="s">
        <v>7986</v>
      </c>
      <c r="C4362" s="1" t="s">
        <v>7987</v>
      </c>
      <c r="D4362" s="10" t="s">
        <v>5270</v>
      </c>
    </row>
    <row r="4363" spans="1:4" s="9" customFormat="1" x14ac:dyDescent="0.2">
      <c r="A4363" s="2" t="s">
        <v>7988</v>
      </c>
      <c r="B4363" s="1" t="s">
        <v>7989</v>
      </c>
      <c r="C4363" s="1" t="s">
        <v>5614</v>
      </c>
      <c r="D4363" s="10" t="s">
        <v>5270</v>
      </c>
    </row>
    <row r="4364" spans="1:4" s="9" customFormat="1" x14ac:dyDescent="0.2">
      <c r="A4364" s="2" t="s">
        <v>7990</v>
      </c>
      <c r="B4364" s="1" t="s">
        <v>7991</v>
      </c>
      <c r="C4364" s="1" t="s">
        <v>7992</v>
      </c>
      <c r="D4364" s="10" t="s">
        <v>5270</v>
      </c>
    </row>
    <row r="4365" spans="1:4" s="9" customFormat="1" x14ac:dyDescent="0.2">
      <c r="A4365" s="2" t="s">
        <v>7993</v>
      </c>
      <c r="B4365" s="1" t="s">
        <v>7994</v>
      </c>
      <c r="C4365" s="1" t="s">
        <v>153</v>
      </c>
      <c r="D4365" s="10" t="s">
        <v>5270</v>
      </c>
    </row>
    <row r="4366" spans="1:4" s="9" customFormat="1" x14ac:dyDescent="0.2">
      <c r="A4366" s="2" t="s">
        <v>7995</v>
      </c>
      <c r="B4366" s="1" t="s">
        <v>7996</v>
      </c>
      <c r="C4366" s="1" t="s">
        <v>5614</v>
      </c>
      <c r="D4366" s="10" t="s">
        <v>5270</v>
      </c>
    </row>
    <row r="4367" spans="1:4" s="9" customFormat="1" x14ac:dyDescent="0.2">
      <c r="A4367" s="2" t="s">
        <v>7997</v>
      </c>
      <c r="B4367" s="1" t="s">
        <v>7998</v>
      </c>
      <c r="C4367" s="1" t="s">
        <v>5614</v>
      </c>
      <c r="D4367" s="10" t="s">
        <v>5270</v>
      </c>
    </row>
    <row r="4368" spans="1:4" s="9" customFormat="1" x14ac:dyDescent="0.2">
      <c r="A4368" s="2" t="s">
        <v>7999</v>
      </c>
      <c r="B4368" s="1" t="s">
        <v>8000</v>
      </c>
      <c r="C4368" s="1" t="s">
        <v>7992</v>
      </c>
      <c r="D4368" s="10" t="s">
        <v>5270</v>
      </c>
    </row>
    <row r="4369" spans="1:4" s="9" customFormat="1" x14ac:dyDescent="0.2">
      <c r="A4369" s="2" t="s">
        <v>8001</v>
      </c>
      <c r="B4369" s="1" t="s">
        <v>8002</v>
      </c>
      <c r="C4369" s="1" t="s">
        <v>7557</v>
      </c>
      <c r="D4369" s="10" t="s">
        <v>5270</v>
      </c>
    </row>
    <row r="4370" spans="1:4" s="9" customFormat="1" x14ac:dyDescent="0.2">
      <c r="A4370" s="2" t="s">
        <v>8003</v>
      </c>
      <c r="B4370" s="1" t="s">
        <v>8004</v>
      </c>
      <c r="C4370" s="1" t="s">
        <v>7557</v>
      </c>
      <c r="D4370" s="3">
        <v>2500</v>
      </c>
    </row>
    <row r="4371" spans="1:4" s="9" customFormat="1" x14ac:dyDescent="0.2">
      <c r="A4371" s="2" t="s">
        <v>8005</v>
      </c>
      <c r="B4371" s="1" t="s">
        <v>8006</v>
      </c>
      <c r="C4371" s="1" t="s">
        <v>7557</v>
      </c>
      <c r="D4371" s="3">
        <v>2500</v>
      </c>
    </row>
    <row r="4372" spans="1:4" s="9" customFormat="1" x14ac:dyDescent="0.2">
      <c r="A4372" s="2" t="s">
        <v>8007</v>
      </c>
      <c r="B4372" s="1" t="s">
        <v>8008</v>
      </c>
      <c r="C4372" s="1" t="s">
        <v>7557</v>
      </c>
      <c r="D4372" s="10" t="s">
        <v>5270</v>
      </c>
    </row>
    <row r="4373" spans="1:4" s="9" customFormat="1" x14ac:dyDescent="0.2">
      <c r="A4373" s="2" t="s">
        <v>8009</v>
      </c>
      <c r="B4373" s="1" t="s">
        <v>8010</v>
      </c>
      <c r="C4373" s="1" t="s">
        <v>39</v>
      </c>
      <c r="D4373" s="10" t="s">
        <v>5270</v>
      </c>
    </row>
    <row r="4374" spans="1:4" s="9" customFormat="1" x14ac:dyDescent="0.2">
      <c r="A4374" s="2" t="s">
        <v>8011</v>
      </c>
      <c r="B4374" s="1" t="s">
        <v>8012</v>
      </c>
      <c r="C4374" s="1" t="s">
        <v>39</v>
      </c>
      <c r="D4374" s="10" t="s">
        <v>5270</v>
      </c>
    </row>
    <row r="4375" spans="1:4" s="9" customFormat="1" x14ac:dyDescent="0.2">
      <c r="A4375" s="2" t="s">
        <v>8013</v>
      </c>
      <c r="B4375" s="1" t="s">
        <v>8014</v>
      </c>
      <c r="C4375" s="1" t="s">
        <v>8015</v>
      </c>
      <c r="D4375" s="10" t="s">
        <v>5270</v>
      </c>
    </row>
    <row r="4376" spans="1:4" s="9" customFormat="1" x14ac:dyDescent="0.2">
      <c r="A4376" s="2" t="s">
        <v>8016</v>
      </c>
      <c r="B4376" s="1" t="s">
        <v>8017</v>
      </c>
      <c r="C4376" s="1" t="s">
        <v>7557</v>
      </c>
      <c r="D4376" s="3">
        <v>3000</v>
      </c>
    </row>
    <row r="4377" spans="1:4" s="9" customFormat="1" x14ac:dyDescent="0.2">
      <c r="A4377" s="2" t="s">
        <v>8018</v>
      </c>
      <c r="B4377" s="1" t="s">
        <v>8019</v>
      </c>
      <c r="C4377" s="1" t="s">
        <v>39</v>
      </c>
      <c r="D4377" s="10" t="s">
        <v>5270</v>
      </c>
    </row>
    <row r="4378" spans="1:4" s="9" customFormat="1" x14ac:dyDescent="0.2">
      <c r="A4378" s="2" t="s">
        <v>8020</v>
      </c>
      <c r="B4378" s="1" t="s">
        <v>8021</v>
      </c>
      <c r="C4378" s="1" t="s">
        <v>8022</v>
      </c>
      <c r="D4378" s="10" t="s">
        <v>5270</v>
      </c>
    </row>
    <row r="4379" spans="1:4" s="9" customFormat="1" x14ac:dyDescent="0.2">
      <c r="A4379" s="2" t="s">
        <v>8023</v>
      </c>
      <c r="B4379" s="1" t="s">
        <v>8024</v>
      </c>
      <c r="C4379" s="1" t="s">
        <v>8022</v>
      </c>
      <c r="D4379" s="3">
        <v>2000</v>
      </c>
    </row>
    <row r="4380" spans="1:4" s="9" customFormat="1" x14ac:dyDescent="0.2">
      <c r="A4380" s="2" t="s">
        <v>8025</v>
      </c>
      <c r="B4380" s="1" t="s">
        <v>8026</v>
      </c>
      <c r="C4380" s="1" t="s">
        <v>8022</v>
      </c>
      <c r="D4380" s="10" t="s">
        <v>5270</v>
      </c>
    </row>
    <row r="4381" spans="1:4" s="9" customFormat="1" x14ac:dyDescent="0.2">
      <c r="A4381" s="2" t="s">
        <v>8027</v>
      </c>
      <c r="B4381" s="1" t="s">
        <v>8028</v>
      </c>
      <c r="C4381" s="1" t="s">
        <v>8022</v>
      </c>
      <c r="D4381" s="10" t="s">
        <v>5270</v>
      </c>
    </row>
    <row r="4382" spans="1:4" s="9" customFormat="1" x14ac:dyDescent="0.2">
      <c r="A4382" s="2" t="s">
        <v>8029</v>
      </c>
      <c r="B4382" s="1" t="s">
        <v>8030</v>
      </c>
      <c r="C4382" s="1" t="s">
        <v>2242</v>
      </c>
      <c r="D4382" s="10" t="s">
        <v>5270</v>
      </c>
    </row>
    <row r="4383" spans="1:4" s="9" customFormat="1" x14ac:dyDescent="0.2">
      <c r="A4383" s="2" t="s">
        <v>8031</v>
      </c>
      <c r="B4383" s="1" t="s">
        <v>8032</v>
      </c>
      <c r="C4383" s="1" t="s">
        <v>8022</v>
      </c>
      <c r="D4383" s="3">
        <v>2500</v>
      </c>
    </row>
    <row r="4384" spans="1:4" s="9" customFormat="1" x14ac:dyDescent="0.2">
      <c r="A4384" s="2" t="s">
        <v>8033</v>
      </c>
      <c r="B4384" s="1" t="s">
        <v>8034</v>
      </c>
      <c r="C4384" s="1" t="s">
        <v>3556</v>
      </c>
      <c r="D4384" s="10" t="s">
        <v>5270</v>
      </c>
    </row>
    <row r="4385" spans="1:4" s="9" customFormat="1" x14ac:dyDescent="0.2">
      <c r="A4385" s="2" t="s">
        <v>8035</v>
      </c>
      <c r="B4385" s="1" t="s">
        <v>8036</v>
      </c>
      <c r="C4385" s="1" t="s">
        <v>8037</v>
      </c>
      <c r="D4385" s="3">
        <v>2500</v>
      </c>
    </row>
    <row r="4386" spans="1:4" s="9" customFormat="1" x14ac:dyDescent="0.2">
      <c r="A4386" s="2" t="s">
        <v>8038</v>
      </c>
      <c r="B4386" s="1" t="s">
        <v>8039</v>
      </c>
      <c r="C4386" s="1" t="s">
        <v>8022</v>
      </c>
      <c r="D4386" s="10" t="s">
        <v>5270</v>
      </c>
    </row>
    <row r="4387" spans="1:4" s="9" customFormat="1" x14ac:dyDescent="0.2">
      <c r="A4387" s="2" t="s">
        <v>8040</v>
      </c>
      <c r="B4387" s="1" t="s">
        <v>8041</v>
      </c>
      <c r="C4387" s="1" t="s">
        <v>8022</v>
      </c>
      <c r="D4387" s="10" t="s">
        <v>5270</v>
      </c>
    </row>
    <row r="4388" spans="1:4" s="9" customFormat="1" x14ac:dyDescent="0.2">
      <c r="A4388" s="2" t="s">
        <v>8042</v>
      </c>
      <c r="B4388" s="1" t="s">
        <v>8043</v>
      </c>
      <c r="C4388" s="1" t="s">
        <v>39</v>
      </c>
      <c r="D4388" s="10" t="s">
        <v>5270</v>
      </c>
    </row>
    <row r="4389" spans="1:4" s="9" customFormat="1" x14ac:dyDescent="0.2">
      <c r="A4389" s="2" t="s">
        <v>8044</v>
      </c>
      <c r="B4389" s="1" t="s">
        <v>8045</v>
      </c>
      <c r="C4389" s="1" t="s">
        <v>8022</v>
      </c>
      <c r="D4389" s="3">
        <v>2500</v>
      </c>
    </row>
    <row r="4390" spans="1:4" s="9" customFormat="1" x14ac:dyDescent="0.2">
      <c r="A4390" s="2" t="s">
        <v>8046</v>
      </c>
      <c r="B4390" s="1" t="s">
        <v>8047</v>
      </c>
      <c r="C4390" s="1" t="s">
        <v>8022</v>
      </c>
      <c r="D4390" s="10" t="s">
        <v>5270</v>
      </c>
    </row>
    <row r="4391" spans="1:4" s="9" customFormat="1" x14ac:dyDescent="0.2">
      <c r="A4391" s="2" t="s">
        <v>8048</v>
      </c>
      <c r="B4391" s="1" t="s">
        <v>8049</v>
      </c>
      <c r="C4391" s="1" t="s">
        <v>8022</v>
      </c>
      <c r="D4391" s="3">
        <v>2500</v>
      </c>
    </row>
    <row r="4392" spans="1:4" s="9" customFormat="1" x14ac:dyDescent="0.2">
      <c r="A4392" s="2" t="s">
        <v>8050</v>
      </c>
      <c r="B4392" s="1" t="s">
        <v>8051</v>
      </c>
      <c r="C4392" s="1" t="s">
        <v>8052</v>
      </c>
      <c r="D4392" s="10" t="s">
        <v>5270</v>
      </c>
    </row>
    <row r="4393" spans="1:4" s="9" customFormat="1" x14ac:dyDescent="0.2">
      <c r="A4393" s="2" t="s">
        <v>8053</v>
      </c>
      <c r="B4393" s="1" t="s">
        <v>8054</v>
      </c>
      <c r="C4393" s="1" t="s">
        <v>8022</v>
      </c>
      <c r="D4393" s="10" t="s">
        <v>5270</v>
      </c>
    </row>
    <row r="4394" spans="1:4" s="9" customFormat="1" x14ac:dyDescent="0.2">
      <c r="A4394" s="2" t="s">
        <v>8055</v>
      </c>
      <c r="B4394" s="1" t="s">
        <v>8056</v>
      </c>
      <c r="C4394" s="1" t="s">
        <v>8022</v>
      </c>
      <c r="D4394" s="10" t="s">
        <v>5270</v>
      </c>
    </row>
    <row r="4395" spans="1:4" s="9" customFormat="1" x14ac:dyDescent="0.2">
      <c r="A4395" s="2" t="s">
        <v>8057</v>
      </c>
      <c r="B4395" s="1" t="s">
        <v>8058</v>
      </c>
      <c r="C4395" s="1" t="s">
        <v>8059</v>
      </c>
      <c r="D4395" s="10" t="s">
        <v>5270</v>
      </c>
    </row>
    <row r="4396" spans="1:4" s="9" customFormat="1" x14ac:dyDescent="0.2">
      <c r="A4396" s="2" t="s">
        <v>8060</v>
      </c>
      <c r="B4396" s="1" t="s">
        <v>8061</v>
      </c>
      <c r="C4396" s="1" t="s">
        <v>8062</v>
      </c>
      <c r="D4396" s="10" t="s">
        <v>5270</v>
      </c>
    </row>
    <row r="4397" spans="1:4" s="9" customFormat="1" x14ac:dyDescent="0.2">
      <c r="A4397" s="2" t="s">
        <v>8063</v>
      </c>
      <c r="B4397" s="1" t="s">
        <v>8064</v>
      </c>
      <c r="C4397" s="1" t="s">
        <v>8065</v>
      </c>
      <c r="D4397" s="10" t="s">
        <v>5270</v>
      </c>
    </row>
    <row r="4398" spans="1:4" s="9" customFormat="1" x14ac:dyDescent="0.2">
      <c r="A4398" s="2" t="s">
        <v>8066</v>
      </c>
      <c r="B4398" s="1" t="s">
        <v>8067</v>
      </c>
      <c r="C4398" s="1" t="s">
        <v>5657</v>
      </c>
      <c r="D4398" s="10" t="s">
        <v>5270</v>
      </c>
    </row>
    <row r="4399" spans="1:4" s="9" customFormat="1" x14ac:dyDescent="0.2">
      <c r="A4399" s="2" t="s">
        <v>8068</v>
      </c>
      <c r="B4399" s="1" t="s">
        <v>8069</v>
      </c>
      <c r="C4399" s="1" t="s">
        <v>2356</v>
      </c>
      <c r="D4399" s="3">
        <v>17</v>
      </c>
    </row>
    <row r="4400" spans="1:4" s="9" customFormat="1" x14ac:dyDescent="0.2">
      <c r="A4400" s="2" t="s">
        <v>8070</v>
      </c>
      <c r="B4400" s="1" t="s">
        <v>8071</v>
      </c>
      <c r="C4400" s="1" t="s">
        <v>2356</v>
      </c>
      <c r="D4400" s="3">
        <v>1000</v>
      </c>
    </row>
    <row r="4401" spans="1:4" s="9" customFormat="1" x14ac:dyDescent="0.2">
      <c r="A4401" s="2" t="s">
        <v>8072</v>
      </c>
      <c r="B4401" s="1" t="s">
        <v>8073</v>
      </c>
      <c r="C4401" s="1" t="s">
        <v>2356</v>
      </c>
      <c r="D4401" s="10" t="s">
        <v>5270</v>
      </c>
    </row>
    <row r="4402" spans="1:4" s="9" customFormat="1" x14ac:dyDescent="0.2">
      <c r="A4402" s="2" t="s">
        <v>8074</v>
      </c>
      <c r="B4402" s="1" t="s">
        <v>8075</v>
      </c>
      <c r="C4402" s="1" t="s">
        <v>2356</v>
      </c>
      <c r="D4402" s="10" t="s">
        <v>5270</v>
      </c>
    </row>
    <row r="4403" spans="1:4" s="9" customFormat="1" x14ac:dyDescent="0.2">
      <c r="A4403" s="2" t="s">
        <v>8076</v>
      </c>
      <c r="B4403" s="1" t="s">
        <v>8077</v>
      </c>
      <c r="C4403" s="1" t="s">
        <v>2356</v>
      </c>
      <c r="D4403" s="10" t="s">
        <v>5270</v>
      </c>
    </row>
    <row r="4404" spans="1:4" s="9" customFormat="1" x14ac:dyDescent="0.2">
      <c r="A4404" s="2" t="s">
        <v>8078</v>
      </c>
      <c r="B4404" s="1" t="s">
        <v>8079</v>
      </c>
      <c r="C4404" s="1" t="s">
        <v>2356</v>
      </c>
      <c r="D4404" s="10" t="s">
        <v>5270</v>
      </c>
    </row>
    <row r="4405" spans="1:4" s="9" customFormat="1" x14ac:dyDescent="0.2">
      <c r="A4405" s="2" t="s">
        <v>8080</v>
      </c>
      <c r="B4405" s="1" t="s">
        <v>8081</v>
      </c>
      <c r="C4405" s="1" t="s">
        <v>2356</v>
      </c>
      <c r="D4405" s="10" t="s">
        <v>5270</v>
      </c>
    </row>
    <row r="4406" spans="1:4" s="9" customFormat="1" x14ac:dyDescent="0.2">
      <c r="A4406" s="2" t="s">
        <v>8082</v>
      </c>
      <c r="B4406" s="1" t="s">
        <v>8083</v>
      </c>
      <c r="C4406" s="1" t="s">
        <v>2356</v>
      </c>
      <c r="D4406" s="10" t="s">
        <v>5270</v>
      </c>
    </row>
    <row r="4407" spans="1:4" s="9" customFormat="1" x14ac:dyDescent="0.2">
      <c r="A4407" s="2" t="s">
        <v>8084</v>
      </c>
      <c r="B4407" s="1" t="s">
        <v>8085</v>
      </c>
      <c r="C4407" s="1" t="s">
        <v>2356</v>
      </c>
      <c r="D4407" s="10" t="s">
        <v>5270</v>
      </c>
    </row>
    <row r="4408" spans="1:4" s="9" customFormat="1" x14ac:dyDescent="0.2">
      <c r="A4408" s="2" t="s">
        <v>8086</v>
      </c>
      <c r="B4408" s="1" t="s">
        <v>8087</v>
      </c>
      <c r="C4408" s="1" t="s">
        <v>2356</v>
      </c>
      <c r="D4408" s="10" t="s">
        <v>5270</v>
      </c>
    </row>
    <row r="4409" spans="1:4" s="9" customFormat="1" x14ac:dyDescent="0.2">
      <c r="A4409" s="2" t="s">
        <v>8088</v>
      </c>
      <c r="B4409" s="1" t="s">
        <v>8089</v>
      </c>
      <c r="C4409" s="1" t="s">
        <v>2356</v>
      </c>
      <c r="D4409" s="10" t="s">
        <v>5270</v>
      </c>
    </row>
    <row r="4410" spans="1:4" s="9" customFormat="1" x14ac:dyDescent="0.2">
      <c r="A4410" s="2" t="s">
        <v>8090</v>
      </c>
      <c r="B4410" s="1" t="s">
        <v>8091</v>
      </c>
      <c r="C4410" s="1" t="s">
        <v>39</v>
      </c>
      <c r="D4410" s="10" t="s">
        <v>5270</v>
      </c>
    </row>
    <row r="4411" spans="1:4" s="9" customFormat="1" x14ac:dyDescent="0.2">
      <c r="A4411" s="2" t="s">
        <v>8092</v>
      </c>
      <c r="B4411" s="1" t="s">
        <v>8093</v>
      </c>
      <c r="C4411" s="1" t="s">
        <v>39</v>
      </c>
      <c r="D4411" s="10" t="s">
        <v>5270</v>
      </c>
    </row>
    <row r="4412" spans="1:4" s="9" customFormat="1" x14ac:dyDescent="0.2">
      <c r="A4412" s="2" t="s">
        <v>8094</v>
      </c>
      <c r="B4412" s="1" t="s">
        <v>8095</v>
      </c>
      <c r="C4412" s="1" t="s">
        <v>76</v>
      </c>
      <c r="D4412" s="10" t="s">
        <v>5270</v>
      </c>
    </row>
    <row r="4413" spans="1:4" s="9" customFormat="1" x14ac:dyDescent="0.2">
      <c r="A4413" s="2" t="s">
        <v>8096</v>
      </c>
      <c r="B4413" s="1" t="s">
        <v>8097</v>
      </c>
      <c r="C4413" s="1" t="s">
        <v>76</v>
      </c>
      <c r="D4413" s="3">
        <v>46</v>
      </c>
    </row>
    <row r="4414" spans="1:4" s="9" customFormat="1" x14ac:dyDescent="0.2">
      <c r="A4414" s="2" t="s">
        <v>8098</v>
      </c>
      <c r="B4414" s="1" t="s">
        <v>8099</v>
      </c>
      <c r="C4414" s="1" t="s">
        <v>76</v>
      </c>
      <c r="D4414" s="10" t="s">
        <v>5270</v>
      </c>
    </row>
    <row r="4415" spans="1:4" s="9" customFormat="1" x14ac:dyDescent="0.2">
      <c r="A4415" s="2" t="s">
        <v>8100</v>
      </c>
      <c r="B4415" s="1" t="s">
        <v>8101</v>
      </c>
      <c r="C4415" s="1" t="s">
        <v>76</v>
      </c>
      <c r="D4415" s="10" t="s">
        <v>5270</v>
      </c>
    </row>
    <row r="4416" spans="1:4" s="9" customFormat="1" x14ac:dyDescent="0.2">
      <c r="A4416" s="2" t="s">
        <v>8102</v>
      </c>
      <c r="B4416" s="1" t="s">
        <v>8103</v>
      </c>
      <c r="C4416" s="1" t="s">
        <v>76</v>
      </c>
      <c r="D4416" s="10" t="s">
        <v>5270</v>
      </c>
    </row>
    <row r="4417" spans="1:4" s="9" customFormat="1" x14ac:dyDescent="0.2">
      <c r="A4417" s="2" t="s">
        <v>8104</v>
      </c>
      <c r="B4417" s="1" t="s">
        <v>8105</v>
      </c>
      <c r="C4417" s="1" t="s">
        <v>76</v>
      </c>
      <c r="D4417" s="10" t="s">
        <v>5270</v>
      </c>
    </row>
    <row r="4418" spans="1:4" s="9" customFormat="1" x14ac:dyDescent="0.2">
      <c r="A4418" s="2" t="s">
        <v>8106</v>
      </c>
      <c r="B4418" s="1" t="s">
        <v>8107</v>
      </c>
      <c r="C4418" s="1" t="s">
        <v>76</v>
      </c>
      <c r="D4418" s="10" t="s">
        <v>5270</v>
      </c>
    </row>
    <row r="4419" spans="1:4" s="9" customFormat="1" x14ac:dyDescent="0.2">
      <c r="A4419" s="2" t="s">
        <v>8108</v>
      </c>
      <c r="B4419" s="1" t="s">
        <v>8109</v>
      </c>
      <c r="C4419" s="1" t="s">
        <v>76</v>
      </c>
      <c r="D4419" s="10" t="s">
        <v>5270</v>
      </c>
    </row>
    <row r="4420" spans="1:4" s="9" customFormat="1" x14ac:dyDescent="0.2">
      <c r="A4420" s="2" t="s">
        <v>8110</v>
      </c>
      <c r="B4420" s="1" t="s">
        <v>8111</v>
      </c>
      <c r="C4420" s="1" t="s">
        <v>76</v>
      </c>
      <c r="D4420" s="10" t="s">
        <v>5270</v>
      </c>
    </row>
    <row r="4421" spans="1:4" s="9" customFormat="1" x14ac:dyDescent="0.2">
      <c r="A4421" s="2" t="s">
        <v>8112</v>
      </c>
      <c r="B4421" s="1" t="s">
        <v>8113</v>
      </c>
      <c r="C4421" s="1" t="s">
        <v>76</v>
      </c>
      <c r="D4421" s="3">
        <v>4000</v>
      </c>
    </row>
    <row r="4422" spans="1:4" s="9" customFormat="1" x14ac:dyDescent="0.2">
      <c r="A4422" s="2" t="s">
        <v>8114</v>
      </c>
      <c r="B4422" s="1" t="s">
        <v>8115</v>
      </c>
      <c r="C4422" s="1" t="s">
        <v>76</v>
      </c>
      <c r="D4422" s="3">
        <v>3000</v>
      </c>
    </row>
    <row r="4423" spans="1:4" s="9" customFormat="1" x14ac:dyDescent="0.2">
      <c r="A4423" s="2" t="s">
        <v>8116</v>
      </c>
      <c r="B4423" s="1" t="s">
        <v>8117</v>
      </c>
      <c r="C4423" s="1" t="s">
        <v>76</v>
      </c>
      <c r="D4423" s="3">
        <v>100</v>
      </c>
    </row>
    <row r="4424" spans="1:4" s="9" customFormat="1" x14ac:dyDescent="0.2">
      <c r="A4424" s="2" t="s">
        <v>8118</v>
      </c>
      <c r="B4424" s="1" t="s">
        <v>8119</v>
      </c>
      <c r="C4424" s="1" t="s">
        <v>76</v>
      </c>
      <c r="D4424" s="10" t="s">
        <v>5270</v>
      </c>
    </row>
    <row r="4425" spans="1:4" s="9" customFormat="1" x14ac:dyDescent="0.2">
      <c r="A4425" s="2" t="s">
        <v>8120</v>
      </c>
      <c r="B4425" s="1" t="s">
        <v>8121</v>
      </c>
      <c r="C4425" s="1" t="s">
        <v>76</v>
      </c>
      <c r="D4425" s="10" t="s">
        <v>5270</v>
      </c>
    </row>
    <row r="4426" spans="1:4" s="9" customFormat="1" x14ac:dyDescent="0.2">
      <c r="A4426" s="2" t="s">
        <v>8122</v>
      </c>
      <c r="B4426" s="1" t="s">
        <v>8123</v>
      </c>
      <c r="C4426" s="1" t="s">
        <v>76</v>
      </c>
      <c r="D4426" s="10" t="s">
        <v>5270</v>
      </c>
    </row>
    <row r="4427" spans="1:4" s="9" customFormat="1" x14ac:dyDescent="0.2">
      <c r="A4427" s="2" t="s">
        <v>8124</v>
      </c>
      <c r="B4427" s="1" t="s">
        <v>8125</v>
      </c>
      <c r="C4427" s="1" t="s">
        <v>76</v>
      </c>
      <c r="D4427" s="10" t="s">
        <v>5270</v>
      </c>
    </row>
    <row r="4428" spans="1:4" s="9" customFormat="1" x14ac:dyDescent="0.2">
      <c r="A4428" s="2" t="s">
        <v>8126</v>
      </c>
      <c r="B4428" s="1" t="s">
        <v>8127</v>
      </c>
      <c r="C4428" s="1" t="s">
        <v>76</v>
      </c>
      <c r="D4428" s="10" t="s">
        <v>5270</v>
      </c>
    </row>
    <row r="4429" spans="1:4" s="9" customFormat="1" x14ac:dyDescent="0.2">
      <c r="A4429" s="2" t="s">
        <v>8128</v>
      </c>
      <c r="B4429" s="1" t="s">
        <v>8129</v>
      </c>
      <c r="C4429" s="1" t="s">
        <v>76</v>
      </c>
      <c r="D4429" s="10" t="s">
        <v>5270</v>
      </c>
    </row>
    <row r="4430" spans="1:4" s="9" customFormat="1" x14ac:dyDescent="0.2">
      <c r="A4430" s="2" t="s">
        <v>8130</v>
      </c>
      <c r="B4430" s="1" t="s">
        <v>8131</v>
      </c>
      <c r="C4430" s="1" t="s">
        <v>76</v>
      </c>
      <c r="D4430" s="3">
        <v>4000</v>
      </c>
    </row>
    <row r="4431" spans="1:4" s="9" customFormat="1" x14ac:dyDescent="0.2">
      <c r="A4431" s="2" t="s">
        <v>8132</v>
      </c>
      <c r="B4431" s="1" t="s">
        <v>8133</v>
      </c>
      <c r="C4431" s="1" t="s">
        <v>76</v>
      </c>
      <c r="D4431" s="10" t="s">
        <v>5270</v>
      </c>
    </row>
    <row r="4432" spans="1:4" s="9" customFormat="1" x14ac:dyDescent="0.2">
      <c r="A4432" s="2" t="s">
        <v>8134</v>
      </c>
      <c r="B4432" s="1" t="s">
        <v>8135</v>
      </c>
      <c r="C4432" s="1" t="s">
        <v>76</v>
      </c>
      <c r="D4432" s="3">
        <v>55</v>
      </c>
    </row>
    <row r="4433" spans="1:4" s="9" customFormat="1" x14ac:dyDescent="0.2">
      <c r="A4433" s="2" t="s">
        <v>8136</v>
      </c>
      <c r="B4433" s="1" t="s">
        <v>8137</v>
      </c>
      <c r="C4433" s="1" t="s">
        <v>76</v>
      </c>
      <c r="D4433" s="10" t="s">
        <v>5270</v>
      </c>
    </row>
    <row r="4434" spans="1:4" s="9" customFormat="1" x14ac:dyDescent="0.2">
      <c r="A4434" s="2" t="s">
        <v>8138</v>
      </c>
      <c r="B4434" s="1" t="s">
        <v>8139</v>
      </c>
      <c r="C4434" s="1" t="s">
        <v>76</v>
      </c>
      <c r="D4434" s="3">
        <v>4000</v>
      </c>
    </row>
    <row r="4435" spans="1:4" s="9" customFormat="1" x14ac:dyDescent="0.2">
      <c r="A4435" s="2" t="s">
        <v>8140</v>
      </c>
      <c r="B4435" s="1" t="s">
        <v>8141</v>
      </c>
      <c r="C4435" s="1" t="s">
        <v>76</v>
      </c>
      <c r="D4435" s="10" t="s">
        <v>5270</v>
      </c>
    </row>
    <row r="4436" spans="1:4" s="9" customFormat="1" x14ac:dyDescent="0.2">
      <c r="A4436" s="2" t="s">
        <v>8142</v>
      </c>
      <c r="B4436" s="1" t="s">
        <v>8143</v>
      </c>
      <c r="C4436" s="1" t="s">
        <v>76</v>
      </c>
      <c r="D4436" s="10" t="s">
        <v>5270</v>
      </c>
    </row>
    <row r="4437" spans="1:4" s="9" customFormat="1" x14ac:dyDescent="0.2">
      <c r="A4437" s="2" t="s">
        <v>8144</v>
      </c>
      <c r="B4437" s="1" t="s">
        <v>8145</v>
      </c>
      <c r="C4437" s="1" t="s">
        <v>76</v>
      </c>
      <c r="D4437" s="3">
        <v>4000</v>
      </c>
    </row>
    <row r="4438" spans="1:4" s="9" customFormat="1" x14ac:dyDescent="0.2">
      <c r="A4438" s="2" t="s">
        <v>8146</v>
      </c>
      <c r="B4438" s="1" t="s">
        <v>8147</v>
      </c>
      <c r="C4438" s="1" t="s">
        <v>76</v>
      </c>
      <c r="D4438" s="10" t="s">
        <v>5270</v>
      </c>
    </row>
    <row r="4439" spans="1:4" s="9" customFormat="1" x14ac:dyDescent="0.2">
      <c r="A4439" s="2" t="s">
        <v>8148</v>
      </c>
      <c r="B4439" s="1" t="s">
        <v>8149</v>
      </c>
      <c r="C4439" s="1" t="s">
        <v>76</v>
      </c>
      <c r="D4439" s="10" t="s">
        <v>5270</v>
      </c>
    </row>
    <row r="4440" spans="1:4" s="9" customFormat="1" x14ac:dyDescent="0.2">
      <c r="A4440" s="2" t="s">
        <v>8150</v>
      </c>
      <c r="B4440" s="1" t="s">
        <v>8151</v>
      </c>
      <c r="C4440" s="1" t="s">
        <v>76</v>
      </c>
      <c r="D4440" s="10" t="s">
        <v>5270</v>
      </c>
    </row>
    <row r="4441" spans="1:4" s="9" customFormat="1" x14ac:dyDescent="0.2">
      <c r="A4441" s="2" t="s">
        <v>8152</v>
      </c>
      <c r="B4441" s="1" t="s">
        <v>8153</v>
      </c>
      <c r="C4441" s="1" t="s">
        <v>76</v>
      </c>
      <c r="D4441" s="3">
        <v>500</v>
      </c>
    </row>
    <row r="4442" spans="1:4" s="9" customFormat="1" x14ac:dyDescent="0.2">
      <c r="A4442" s="2" t="s">
        <v>8154</v>
      </c>
      <c r="B4442" s="1" t="s">
        <v>8155</v>
      </c>
      <c r="C4442" s="1" t="s">
        <v>76</v>
      </c>
      <c r="D4442" s="3">
        <v>95</v>
      </c>
    </row>
    <row r="4443" spans="1:4" s="9" customFormat="1" x14ac:dyDescent="0.2">
      <c r="A4443" s="2" t="s">
        <v>8156</v>
      </c>
      <c r="B4443" s="1" t="s">
        <v>8157</v>
      </c>
      <c r="C4443" s="1" t="s">
        <v>76</v>
      </c>
      <c r="D4443" s="10" t="s">
        <v>5270</v>
      </c>
    </row>
    <row r="4444" spans="1:4" s="9" customFormat="1" x14ac:dyDescent="0.2">
      <c r="A4444" s="2" t="s">
        <v>8158</v>
      </c>
      <c r="B4444" s="1" t="s">
        <v>8159</v>
      </c>
      <c r="C4444" s="1" t="s">
        <v>76</v>
      </c>
      <c r="D4444" s="10" t="s">
        <v>5270</v>
      </c>
    </row>
    <row r="4445" spans="1:4" s="9" customFormat="1" x14ac:dyDescent="0.2">
      <c r="A4445" s="2" t="s">
        <v>8160</v>
      </c>
      <c r="B4445" s="1" t="s">
        <v>8161</v>
      </c>
      <c r="C4445" s="1" t="s">
        <v>76</v>
      </c>
      <c r="D4445" s="10" t="s">
        <v>5270</v>
      </c>
    </row>
    <row r="4446" spans="1:4" s="9" customFormat="1" x14ac:dyDescent="0.2">
      <c r="A4446" s="2" t="s">
        <v>8162</v>
      </c>
      <c r="B4446" s="1" t="s">
        <v>8163</v>
      </c>
      <c r="C4446" s="1" t="s">
        <v>76</v>
      </c>
      <c r="D4446" s="10" t="s">
        <v>5270</v>
      </c>
    </row>
    <row r="4447" spans="1:4" s="9" customFormat="1" x14ac:dyDescent="0.2">
      <c r="A4447" s="2" t="s">
        <v>8164</v>
      </c>
      <c r="B4447" s="1" t="s">
        <v>8165</v>
      </c>
      <c r="C4447" s="1" t="s">
        <v>39</v>
      </c>
      <c r="D4447" s="10" t="s">
        <v>5270</v>
      </c>
    </row>
    <row r="4448" spans="1:4" s="9" customFormat="1" x14ac:dyDescent="0.2">
      <c r="A4448" s="2" t="s">
        <v>8166</v>
      </c>
      <c r="B4448" s="1" t="s">
        <v>8167</v>
      </c>
      <c r="C4448" s="1" t="s">
        <v>76</v>
      </c>
      <c r="D4448" s="3">
        <v>500</v>
      </c>
    </row>
    <row r="4449" spans="1:4" s="9" customFormat="1" x14ac:dyDescent="0.2">
      <c r="A4449" s="2" t="s">
        <v>8168</v>
      </c>
      <c r="B4449" s="1" t="s">
        <v>8169</v>
      </c>
      <c r="C4449" s="1" t="s">
        <v>76</v>
      </c>
      <c r="D4449" s="10" t="s">
        <v>5270</v>
      </c>
    </row>
    <row r="4450" spans="1:4" s="9" customFormat="1" x14ac:dyDescent="0.2">
      <c r="A4450" s="2" t="s">
        <v>8170</v>
      </c>
      <c r="B4450" s="1" t="s">
        <v>8171</v>
      </c>
      <c r="C4450" s="1" t="s">
        <v>76</v>
      </c>
      <c r="D4450" s="10" t="s">
        <v>5270</v>
      </c>
    </row>
    <row r="4451" spans="1:4" s="9" customFormat="1" x14ac:dyDescent="0.2">
      <c r="A4451" s="2" t="s">
        <v>8172</v>
      </c>
      <c r="B4451" s="1" t="s">
        <v>8173</v>
      </c>
      <c r="C4451" s="1" t="s">
        <v>76</v>
      </c>
      <c r="D4451" s="10" t="s">
        <v>5270</v>
      </c>
    </row>
    <row r="4452" spans="1:4" s="9" customFormat="1" x14ac:dyDescent="0.2">
      <c r="A4452" s="2" t="s">
        <v>8174</v>
      </c>
      <c r="B4452" s="1" t="s">
        <v>8175</v>
      </c>
      <c r="C4452" s="1" t="s">
        <v>76</v>
      </c>
      <c r="D4452" s="10" t="s">
        <v>5270</v>
      </c>
    </row>
    <row r="4453" spans="1:4" s="9" customFormat="1" x14ac:dyDescent="0.2">
      <c r="A4453" s="2" t="s">
        <v>8176</v>
      </c>
      <c r="B4453" s="1" t="s">
        <v>8177</v>
      </c>
      <c r="C4453" s="1" t="s">
        <v>76</v>
      </c>
      <c r="D4453" s="10" t="s">
        <v>5270</v>
      </c>
    </row>
    <row r="4454" spans="1:4" s="9" customFormat="1" x14ac:dyDescent="0.2">
      <c r="A4454" s="2" t="s">
        <v>8178</v>
      </c>
      <c r="B4454" s="1" t="s">
        <v>8179</v>
      </c>
      <c r="C4454" s="1" t="s">
        <v>76</v>
      </c>
      <c r="D4454" s="10" t="s">
        <v>5270</v>
      </c>
    </row>
    <row r="4455" spans="1:4" s="9" customFormat="1" x14ac:dyDescent="0.2">
      <c r="A4455" s="2" t="s">
        <v>8180</v>
      </c>
      <c r="B4455" s="1" t="s">
        <v>8181</v>
      </c>
      <c r="C4455" s="1" t="s">
        <v>76</v>
      </c>
      <c r="D4455" s="10" t="s">
        <v>5270</v>
      </c>
    </row>
    <row r="4456" spans="1:4" s="9" customFormat="1" x14ac:dyDescent="0.2">
      <c r="A4456" s="2" t="s">
        <v>8182</v>
      </c>
      <c r="B4456" s="1" t="s">
        <v>8183</v>
      </c>
      <c r="C4456" s="1" t="s">
        <v>76</v>
      </c>
      <c r="D4456" s="10" t="s">
        <v>5270</v>
      </c>
    </row>
    <row r="4457" spans="1:4" s="9" customFormat="1" x14ac:dyDescent="0.2">
      <c r="A4457" s="2" t="s">
        <v>8184</v>
      </c>
      <c r="B4457" s="1" t="s">
        <v>8185</v>
      </c>
      <c r="C4457" s="1" t="s">
        <v>76</v>
      </c>
      <c r="D4457" s="10" t="s">
        <v>5270</v>
      </c>
    </row>
    <row r="4458" spans="1:4" s="9" customFormat="1" x14ac:dyDescent="0.2">
      <c r="A4458" s="2" t="s">
        <v>8186</v>
      </c>
      <c r="B4458" s="1" t="s">
        <v>8187</v>
      </c>
      <c r="C4458" s="1" t="s">
        <v>76</v>
      </c>
      <c r="D4458" s="10" t="s">
        <v>5270</v>
      </c>
    </row>
    <row r="4459" spans="1:4" s="9" customFormat="1" x14ac:dyDescent="0.2">
      <c r="A4459" s="2" t="s">
        <v>8188</v>
      </c>
      <c r="B4459" s="1" t="s">
        <v>8189</v>
      </c>
      <c r="C4459" s="1" t="s">
        <v>76</v>
      </c>
      <c r="D4459" s="10" t="s">
        <v>5270</v>
      </c>
    </row>
    <row r="4460" spans="1:4" s="9" customFormat="1" x14ac:dyDescent="0.2">
      <c r="A4460" s="2" t="s">
        <v>8190</v>
      </c>
      <c r="B4460" s="1" t="s">
        <v>8191</v>
      </c>
      <c r="C4460" s="1" t="s">
        <v>76</v>
      </c>
      <c r="D4460" s="10" t="s">
        <v>5270</v>
      </c>
    </row>
    <row r="4461" spans="1:4" s="9" customFormat="1" x14ac:dyDescent="0.2">
      <c r="A4461" s="2" t="s">
        <v>8192</v>
      </c>
      <c r="B4461" s="1" t="s">
        <v>8193</v>
      </c>
      <c r="C4461" s="1" t="s">
        <v>76</v>
      </c>
      <c r="D4461" s="10" t="s">
        <v>5270</v>
      </c>
    </row>
    <row r="4462" spans="1:4" s="9" customFormat="1" x14ac:dyDescent="0.2">
      <c r="A4462" s="2" t="s">
        <v>8194</v>
      </c>
      <c r="B4462" s="1" t="s">
        <v>8195</v>
      </c>
      <c r="C4462" s="1" t="s">
        <v>76</v>
      </c>
      <c r="D4462" s="10" t="s">
        <v>5270</v>
      </c>
    </row>
    <row r="4463" spans="1:4" s="9" customFormat="1" x14ac:dyDescent="0.2">
      <c r="A4463" s="2" t="s">
        <v>8196</v>
      </c>
      <c r="B4463" s="1" t="s">
        <v>8197</v>
      </c>
      <c r="C4463" s="1" t="s">
        <v>76</v>
      </c>
      <c r="D4463" s="10" t="s">
        <v>5270</v>
      </c>
    </row>
    <row r="4464" spans="1:4" s="9" customFormat="1" x14ac:dyDescent="0.2">
      <c r="A4464" s="2" t="s">
        <v>8198</v>
      </c>
      <c r="B4464" s="1" t="s">
        <v>8199</v>
      </c>
      <c r="C4464" s="1" t="s">
        <v>76</v>
      </c>
      <c r="D4464" s="10" t="s">
        <v>5270</v>
      </c>
    </row>
    <row r="4465" spans="1:4" s="9" customFormat="1" x14ac:dyDescent="0.2">
      <c r="A4465" s="2" t="s">
        <v>8200</v>
      </c>
      <c r="B4465" s="1" t="s">
        <v>8201</v>
      </c>
      <c r="C4465" s="1" t="s">
        <v>76</v>
      </c>
      <c r="D4465" s="3">
        <v>1000</v>
      </c>
    </row>
    <row r="4466" spans="1:4" s="9" customFormat="1" x14ac:dyDescent="0.2">
      <c r="A4466" s="2" t="s">
        <v>8202</v>
      </c>
      <c r="B4466" s="1" t="s">
        <v>8203</v>
      </c>
      <c r="C4466" s="1" t="s">
        <v>76</v>
      </c>
      <c r="D4466" s="10" t="s">
        <v>5270</v>
      </c>
    </row>
    <row r="4467" spans="1:4" s="9" customFormat="1" x14ac:dyDescent="0.2">
      <c r="A4467" s="2" t="s">
        <v>8204</v>
      </c>
      <c r="B4467" s="1" t="s">
        <v>8205</v>
      </c>
      <c r="C4467" s="1" t="s">
        <v>76</v>
      </c>
      <c r="D4467" s="10" t="s">
        <v>5270</v>
      </c>
    </row>
    <row r="4468" spans="1:4" s="9" customFormat="1" x14ac:dyDescent="0.2">
      <c r="A4468" s="2" t="s">
        <v>8206</v>
      </c>
      <c r="B4468" s="1" t="s">
        <v>8207</v>
      </c>
      <c r="C4468" s="1" t="s">
        <v>76</v>
      </c>
      <c r="D4468" s="10" t="s">
        <v>5270</v>
      </c>
    </row>
    <row r="4469" spans="1:4" s="9" customFormat="1" x14ac:dyDescent="0.2">
      <c r="A4469" s="2" t="s">
        <v>8208</v>
      </c>
      <c r="B4469" s="1" t="s">
        <v>8209</v>
      </c>
      <c r="C4469" s="1" t="s">
        <v>76</v>
      </c>
      <c r="D4469" s="10" t="s">
        <v>5270</v>
      </c>
    </row>
    <row r="4470" spans="1:4" s="9" customFormat="1" x14ac:dyDescent="0.2">
      <c r="A4470" s="2" t="s">
        <v>8210</v>
      </c>
      <c r="B4470" s="1" t="s">
        <v>8211</v>
      </c>
      <c r="C4470" s="1" t="s">
        <v>76</v>
      </c>
      <c r="D4470" s="10" t="s">
        <v>5270</v>
      </c>
    </row>
    <row r="4471" spans="1:4" s="9" customFormat="1" x14ac:dyDescent="0.2">
      <c r="A4471" s="2" t="s">
        <v>8212</v>
      </c>
      <c r="B4471" s="1" t="s">
        <v>8213</v>
      </c>
      <c r="C4471" s="1" t="s">
        <v>76</v>
      </c>
      <c r="D4471" s="10" t="s">
        <v>5270</v>
      </c>
    </row>
    <row r="4472" spans="1:4" s="9" customFormat="1" x14ac:dyDescent="0.2">
      <c r="A4472" s="2" t="s">
        <v>8214</v>
      </c>
      <c r="B4472" s="1" t="s">
        <v>8215</v>
      </c>
      <c r="C4472" s="1" t="s">
        <v>76</v>
      </c>
      <c r="D4472" s="10" t="s">
        <v>5270</v>
      </c>
    </row>
    <row r="4473" spans="1:4" s="9" customFormat="1" x14ac:dyDescent="0.2">
      <c r="A4473" s="2" t="s">
        <v>8216</v>
      </c>
      <c r="B4473" s="1" t="s">
        <v>8217</v>
      </c>
      <c r="C4473" s="1" t="s">
        <v>76</v>
      </c>
      <c r="D4473" s="10" t="s">
        <v>5270</v>
      </c>
    </row>
    <row r="4474" spans="1:4" s="9" customFormat="1" x14ac:dyDescent="0.2">
      <c r="A4474" s="2" t="s">
        <v>8218</v>
      </c>
      <c r="B4474" s="1" t="s">
        <v>8219</v>
      </c>
      <c r="C4474" s="1" t="s">
        <v>76</v>
      </c>
      <c r="D4474" s="10" t="s">
        <v>5270</v>
      </c>
    </row>
    <row r="4475" spans="1:4" s="9" customFormat="1" x14ac:dyDescent="0.2">
      <c r="A4475" s="2" t="s">
        <v>8220</v>
      </c>
      <c r="B4475" s="1" t="s">
        <v>8221</v>
      </c>
      <c r="C4475" s="1" t="s">
        <v>76</v>
      </c>
      <c r="D4475" s="10" t="s">
        <v>5270</v>
      </c>
    </row>
    <row r="4476" spans="1:4" s="9" customFormat="1" x14ac:dyDescent="0.2">
      <c r="A4476" s="2" t="s">
        <v>8222</v>
      </c>
      <c r="B4476" s="1" t="s">
        <v>8223</v>
      </c>
      <c r="C4476" s="1" t="s">
        <v>76</v>
      </c>
      <c r="D4476" s="10" t="s">
        <v>5270</v>
      </c>
    </row>
    <row r="4477" spans="1:4" s="9" customFormat="1" x14ac:dyDescent="0.2">
      <c r="A4477" s="2" t="s">
        <v>8224</v>
      </c>
      <c r="B4477" s="1" t="s">
        <v>8225</v>
      </c>
      <c r="C4477" s="1" t="s">
        <v>76</v>
      </c>
      <c r="D4477" s="3">
        <v>234</v>
      </c>
    </row>
    <row r="4478" spans="1:4" s="9" customFormat="1" x14ac:dyDescent="0.2">
      <c r="A4478" s="2" t="s">
        <v>8226</v>
      </c>
      <c r="B4478" s="1" t="s">
        <v>8227</v>
      </c>
      <c r="C4478" s="1" t="s">
        <v>76</v>
      </c>
      <c r="D4478" s="10" t="s">
        <v>5270</v>
      </c>
    </row>
    <row r="4479" spans="1:4" s="9" customFormat="1" x14ac:dyDescent="0.2">
      <c r="A4479" s="2" t="s">
        <v>8228</v>
      </c>
      <c r="B4479" s="1" t="s">
        <v>8229</v>
      </c>
      <c r="C4479" s="1" t="s">
        <v>76</v>
      </c>
      <c r="D4479" s="10" t="s">
        <v>5270</v>
      </c>
    </row>
    <row r="4480" spans="1:4" s="9" customFormat="1" x14ac:dyDescent="0.2">
      <c r="A4480" s="2" t="s">
        <v>8230</v>
      </c>
      <c r="B4480" s="1" t="s">
        <v>8231</v>
      </c>
      <c r="C4480" s="1" t="s">
        <v>76</v>
      </c>
      <c r="D4480" s="10" t="s">
        <v>5270</v>
      </c>
    </row>
    <row r="4481" spans="1:4" s="9" customFormat="1" x14ac:dyDescent="0.2">
      <c r="A4481" s="2" t="s">
        <v>8232</v>
      </c>
      <c r="B4481" s="1" t="s">
        <v>8233</v>
      </c>
      <c r="C4481" s="1" t="s">
        <v>76</v>
      </c>
      <c r="D4481" s="10" t="s">
        <v>5270</v>
      </c>
    </row>
    <row r="4482" spans="1:4" s="9" customFormat="1" x14ac:dyDescent="0.2">
      <c r="A4482" s="2" t="s">
        <v>8234</v>
      </c>
      <c r="B4482" s="1" t="s">
        <v>8235</v>
      </c>
      <c r="C4482" s="1" t="s">
        <v>76</v>
      </c>
      <c r="D4482" s="3">
        <v>32</v>
      </c>
    </row>
    <row r="4483" spans="1:4" s="9" customFormat="1" x14ac:dyDescent="0.2">
      <c r="A4483" s="2" t="s">
        <v>8236</v>
      </c>
      <c r="B4483" s="1" t="s">
        <v>8237</v>
      </c>
      <c r="C4483" s="1" t="s">
        <v>76</v>
      </c>
      <c r="D4483" s="10" t="s">
        <v>5270</v>
      </c>
    </row>
    <row r="4484" spans="1:4" s="9" customFormat="1" x14ac:dyDescent="0.2">
      <c r="A4484" s="2" t="s">
        <v>8238</v>
      </c>
      <c r="B4484" s="1" t="s">
        <v>8239</v>
      </c>
      <c r="C4484" s="1" t="s">
        <v>76</v>
      </c>
      <c r="D4484" s="10" t="s">
        <v>5270</v>
      </c>
    </row>
    <row r="4485" spans="1:4" s="9" customFormat="1" x14ac:dyDescent="0.2">
      <c r="A4485" s="2" t="s">
        <v>8240</v>
      </c>
      <c r="B4485" s="1" t="s">
        <v>8241</v>
      </c>
      <c r="C4485" s="1" t="s">
        <v>76</v>
      </c>
      <c r="D4485" s="10" t="s">
        <v>5270</v>
      </c>
    </row>
    <row r="4486" spans="1:4" s="9" customFormat="1" x14ac:dyDescent="0.2">
      <c r="A4486" s="2" t="s">
        <v>8242</v>
      </c>
      <c r="B4486" s="1" t="s">
        <v>8243</v>
      </c>
      <c r="C4486" s="1" t="s">
        <v>76</v>
      </c>
      <c r="D4486" s="10" t="s">
        <v>5270</v>
      </c>
    </row>
    <row r="4487" spans="1:4" s="9" customFormat="1" x14ac:dyDescent="0.2">
      <c r="A4487" s="2" t="s">
        <v>8244</v>
      </c>
      <c r="B4487" s="1" t="s">
        <v>8245</v>
      </c>
      <c r="C4487" s="1" t="s">
        <v>76</v>
      </c>
      <c r="D4487" s="10" t="s">
        <v>5270</v>
      </c>
    </row>
    <row r="4488" spans="1:4" s="9" customFormat="1" x14ac:dyDescent="0.2">
      <c r="A4488" s="2" t="s">
        <v>8246</v>
      </c>
      <c r="B4488" s="1" t="s">
        <v>8247</v>
      </c>
      <c r="C4488" s="1" t="s">
        <v>76</v>
      </c>
      <c r="D4488" s="10" t="s">
        <v>5270</v>
      </c>
    </row>
    <row r="4489" spans="1:4" s="9" customFormat="1" x14ac:dyDescent="0.2">
      <c r="A4489" s="2" t="s">
        <v>8248</v>
      </c>
      <c r="B4489" s="1" t="s">
        <v>8249</v>
      </c>
      <c r="C4489" s="1" t="s">
        <v>76</v>
      </c>
      <c r="D4489" s="10" t="s">
        <v>5270</v>
      </c>
    </row>
    <row r="4490" spans="1:4" s="9" customFormat="1" x14ac:dyDescent="0.2">
      <c r="A4490" s="2" t="s">
        <v>8250</v>
      </c>
      <c r="B4490" s="1" t="s">
        <v>8251</v>
      </c>
      <c r="C4490" s="1" t="s">
        <v>76</v>
      </c>
      <c r="D4490" s="10" t="s">
        <v>5270</v>
      </c>
    </row>
    <row r="4491" spans="1:4" s="9" customFormat="1" x14ac:dyDescent="0.2">
      <c r="A4491" s="2" t="s">
        <v>8252</v>
      </c>
      <c r="B4491" s="1" t="s">
        <v>8253</v>
      </c>
      <c r="C4491" s="1" t="s">
        <v>76</v>
      </c>
      <c r="D4491" s="10" t="s">
        <v>5270</v>
      </c>
    </row>
    <row r="4492" spans="1:4" s="9" customFormat="1" x14ac:dyDescent="0.2">
      <c r="A4492" s="2" t="s">
        <v>8254</v>
      </c>
      <c r="B4492" s="1" t="s">
        <v>8255</v>
      </c>
      <c r="C4492" s="1" t="s">
        <v>76</v>
      </c>
      <c r="D4492" s="10" t="s">
        <v>5270</v>
      </c>
    </row>
    <row r="4493" spans="1:4" s="9" customFormat="1" x14ac:dyDescent="0.2">
      <c r="A4493" s="2" t="s">
        <v>8256</v>
      </c>
      <c r="B4493" s="1" t="s">
        <v>8257</v>
      </c>
      <c r="C4493" s="1" t="s">
        <v>76</v>
      </c>
      <c r="D4493" s="10" t="s">
        <v>5270</v>
      </c>
    </row>
    <row r="4494" spans="1:4" s="9" customFormat="1" x14ac:dyDescent="0.2">
      <c r="A4494" s="2" t="s">
        <v>8258</v>
      </c>
      <c r="B4494" s="1" t="s">
        <v>8259</v>
      </c>
      <c r="C4494" s="1" t="s">
        <v>76</v>
      </c>
      <c r="D4494" s="10" t="s">
        <v>5270</v>
      </c>
    </row>
    <row r="4495" spans="1:4" s="9" customFormat="1" x14ac:dyDescent="0.2">
      <c r="A4495" s="2" t="s">
        <v>8260</v>
      </c>
      <c r="B4495" s="1" t="s">
        <v>8261</v>
      </c>
      <c r="C4495" s="1" t="s">
        <v>76</v>
      </c>
      <c r="D4495" s="10" t="s">
        <v>5270</v>
      </c>
    </row>
    <row r="4496" spans="1:4" s="9" customFormat="1" x14ac:dyDescent="0.2">
      <c r="A4496" s="2" t="s">
        <v>8262</v>
      </c>
      <c r="B4496" s="1" t="s">
        <v>8263</v>
      </c>
      <c r="C4496" s="1" t="s">
        <v>76</v>
      </c>
      <c r="D4496" s="3">
        <v>27</v>
      </c>
    </row>
    <row r="4497" spans="1:4" s="9" customFormat="1" x14ac:dyDescent="0.2">
      <c r="A4497" s="2" t="s">
        <v>8264</v>
      </c>
      <c r="B4497" s="1" t="s">
        <v>8265</v>
      </c>
      <c r="C4497" s="1" t="s">
        <v>76</v>
      </c>
      <c r="D4497" s="10" t="s">
        <v>5270</v>
      </c>
    </row>
    <row r="4498" spans="1:4" s="9" customFormat="1" x14ac:dyDescent="0.2">
      <c r="A4498" s="2" t="s">
        <v>8266</v>
      </c>
      <c r="B4498" s="1" t="s">
        <v>8267</v>
      </c>
      <c r="C4498" s="1" t="s">
        <v>76</v>
      </c>
      <c r="D4498" s="10" t="s">
        <v>5270</v>
      </c>
    </row>
    <row r="4499" spans="1:4" s="9" customFormat="1" x14ac:dyDescent="0.2">
      <c r="A4499" s="2" t="s">
        <v>8268</v>
      </c>
      <c r="B4499" s="1" t="s">
        <v>8269</v>
      </c>
      <c r="C4499" s="1" t="s">
        <v>76</v>
      </c>
      <c r="D4499" s="10" t="s">
        <v>5270</v>
      </c>
    </row>
    <row r="4500" spans="1:4" s="9" customFormat="1" x14ac:dyDescent="0.2">
      <c r="A4500" s="2" t="s">
        <v>8270</v>
      </c>
      <c r="B4500" s="1" t="s">
        <v>8271</v>
      </c>
      <c r="C4500" s="1" t="s">
        <v>76</v>
      </c>
      <c r="D4500" s="10" t="s">
        <v>5270</v>
      </c>
    </row>
    <row r="4501" spans="1:4" s="9" customFormat="1" x14ac:dyDescent="0.2">
      <c r="A4501" s="2" t="s">
        <v>8272</v>
      </c>
      <c r="B4501" s="1" t="s">
        <v>8273</v>
      </c>
      <c r="C4501" s="1" t="s">
        <v>76</v>
      </c>
      <c r="D4501" s="10" t="s">
        <v>5270</v>
      </c>
    </row>
    <row r="4502" spans="1:4" s="9" customFormat="1" x14ac:dyDescent="0.2">
      <c r="A4502" s="2" t="s">
        <v>8274</v>
      </c>
      <c r="B4502" s="1" t="s">
        <v>8275</v>
      </c>
      <c r="C4502" s="1" t="s">
        <v>39</v>
      </c>
      <c r="D4502" s="10" t="s">
        <v>5270</v>
      </c>
    </row>
    <row r="4503" spans="1:4" s="9" customFormat="1" x14ac:dyDescent="0.2">
      <c r="A4503" s="2" t="s">
        <v>8276</v>
      </c>
      <c r="B4503" s="1" t="s">
        <v>8277</v>
      </c>
      <c r="C4503" s="1" t="s">
        <v>76</v>
      </c>
      <c r="D4503" s="10" t="s">
        <v>5270</v>
      </c>
    </row>
    <row r="4504" spans="1:4" s="9" customFormat="1" x14ac:dyDescent="0.2">
      <c r="A4504" s="2" t="s">
        <v>8278</v>
      </c>
      <c r="B4504" s="1" t="s">
        <v>8279</v>
      </c>
      <c r="C4504" s="1" t="s">
        <v>76</v>
      </c>
      <c r="D4504" s="10" t="s">
        <v>5270</v>
      </c>
    </row>
    <row r="4505" spans="1:4" s="9" customFormat="1" x14ac:dyDescent="0.2">
      <c r="A4505" s="2" t="s">
        <v>8280</v>
      </c>
      <c r="B4505" s="1" t="s">
        <v>8281</v>
      </c>
      <c r="C4505" s="1" t="s">
        <v>76</v>
      </c>
      <c r="D4505" s="3">
        <v>160</v>
      </c>
    </row>
    <row r="4506" spans="1:4" s="9" customFormat="1" x14ac:dyDescent="0.2">
      <c r="A4506" s="2" t="s">
        <v>8282</v>
      </c>
      <c r="B4506" s="1" t="s">
        <v>8283</v>
      </c>
      <c r="C4506" s="1" t="s">
        <v>76</v>
      </c>
      <c r="D4506" s="10" t="s">
        <v>5270</v>
      </c>
    </row>
    <row r="4507" spans="1:4" s="9" customFormat="1" x14ac:dyDescent="0.2">
      <c r="A4507" s="2" t="s">
        <v>8284</v>
      </c>
      <c r="B4507" s="1" t="s">
        <v>8285</v>
      </c>
      <c r="C4507" s="1" t="s">
        <v>8286</v>
      </c>
      <c r="D4507" s="10" t="s">
        <v>5270</v>
      </c>
    </row>
    <row r="4508" spans="1:4" s="9" customFormat="1" x14ac:dyDescent="0.2">
      <c r="A4508" s="2" t="s">
        <v>8287</v>
      </c>
      <c r="B4508" s="1" t="s">
        <v>8288</v>
      </c>
      <c r="C4508" s="1" t="s">
        <v>76</v>
      </c>
      <c r="D4508" s="10" t="s">
        <v>5270</v>
      </c>
    </row>
    <row r="4509" spans="1:4" s="9" customFormat="1" x14ac:dyDescent="0.2">
      <c r="A4509" s="2" t="s">
        <v>8289</v>
      </c>
      <c r="B4509" s="1" t="s">
        <v>8290</v>
      </c>
      <c r="C4509" s="1" t="s">
        <v>76</v>
      </c>
      <c r="D4509" s="10" t="s">
        <v>5270</v>
      </c>
    </row>
    <row r="4510" spans="1:4" s="9" customFormat="1" x14ac:dyDescent="0.2">
      <c r="A4510" s="2" t="s">
        <v>8291</v>
      </c>
      <c r="B4510" s="1" t="s">
        <v>8292</v>
      </c>
      <c r="C4510" s="1" t="s">
        <v>76</v>
      </c>
      <c r="D4510" s="10" t="s">
        <v>5270</v>
      </c>
    </row>
    <row r="4511" spans="1:4" s="9" customFormat="1" x14ac:dyDescent="0.2">
      <c r="A4511" s="2" t="s">
        <v>8293</v>
      </c>
      <c r="B4511" s="1" t="s">
        <v>8294</v>
      </c>
      <c r="C4511" s="1" t="s">
        <v>76</v>
      </c>
      <c r="D4511" s="10" t="s">
        <v>5270</v>
      </c>
    </row>
    <row r="4512" spans="1:4" s="9" customFormat="1" x14ac:dyDescent="0.2">
      <c r="A4512" s="2" t="s">
        <v>8295</v>
      </c>
      <c r="B4512" s="1" t="s">
        <v>8296</v>
      </c>
      <c r="C4512" s="1" t="s">
        <v>76</v>
      </c>
      <c r="D4512" s="10" t="s">
        <v>5270</v>
      </c>
    </row>
    <row r="4513" spans="1:4" s="9" customFormat="1" x14ac:dyDescent="0.2">
      <c r="A4513" s="2" t="s">
        <v>8297</v>
      </c>
      <c r="B4513" s="1" t="s">
        <v>8298</v>
      </c>
      <c r="C4513" s="1" t="s">
        <v>76</v>
      </c>
      <c r="D4513" s="3">
        <v>160</v>
      </c>
    </row>
    <row r="4514" spans="1:4" s="9" customFormat="1" x14ac:dyDescent="0.2">
      <c r="A4514" s="2" t="s">
        <v>8299</v>
      </c>
      <c r="B4514" s="1" t="s">
        <v>8300</v>
      </c>
      <c r="C4514" s="1" t="s">
        <v>76</v>
      </c>
      <c r="D4514" s="10" t="s">
        <v>5270</v>
      </c>
    </row>
    <row r="4515" spans="1:4" s="9" customFormat="1" x14ac:dyDescent="0.2">
      <c r="A4515" s="2" t="s">
        <v>8301</v>
      </c>
      <c r="B4515" s="1" t="s">
        <v>8302</v>
      </c>
      <c r="C4515" s="1" t="s">
        <v>76</v>
      </c>
      <c r="D4515" s="10" t="s">
        <v>5270</v>
      </c>
    </row>
    <row r="4516" spans="1:4" s="9" customFormat="1" x14ac:dyDescent="0.2">
      <c r="A4516" s="2" t="s">
        <v>8303</v>
      </c>
      <c r="B4516" s="1" t="s">
        <v>8304</v>
      </c>
      <c r="C4516" s="1" t="s">
        <v>76</v>
      </c>
      <c r="D4516" s="10" t="s">
        <v>5270</v>
      </c>
    </row>
    <row r="4517" spans="1:4" s="9" customFormat="1" x14ac:dyDescent="0.2">
      <c r="A4517" s="2" t="s">
        <v>8305</v>
      </c>
      <c r="B4517" s="1" t="s">
        <v>8306</v>
      </c>
      <c r="C4517" s="1" t="s">
        <v>76</v>
      </c>
      <c r="D4517" s="10" t="s">
        <v>5270</v>
      </c>
    </row>
    <row r="4518" spans="1:4" s="9" customFormat="1" x14ac:dyDescent="0.2">
      <c r="A4518" s="2" t="s">
        <v>8307</v>
      </c>
      <c r="B4518" s="1" t="s">
        <v>8308</v>
      </c>
      <c r="C4518" s="1" t="s">
        <v>76</v>
      </c>
      <c r="D4518" s="10" t="s">
        <v>5270</v>
      </c>
    </row>
    <row r="4519" spans="1:4" s="9" customFormat="1" x14ac:dyDescent="0.2">
      <c r="A4519" s="2" t="s">
        <v>8309</v>
      </c>
      <c r="B4519" s="1" t="s">
        <v>8310</v>
      </c>
      <c r="C4519" s="1" t="s">
        <v>76</v>
      </c>
      <c r="D4519" s="3">
        <v>100</v>
      </c>
    </row>
    <row r="4520" spans="1:4" s="9" customFormat="1" x14ac:dyDescent="0.2">
      <c r="A4520" s="2" t="s">
        <v>8311</v>
      </c>
      <c r="B4520" s="1" t="s">
        <v>8312</v>
      </c>
      <c r="C4520" s="1" t="s">
        <v>76</v>
      </c>
      <c r="D4520" s="10" t="s">
        <v>5270</v>
      </c>
    </row>
    <row r="4521" spans="1:4" s="9" customFormat="1" x14ac:dyDescent="0.2">
      <c r="A4521" s="2" t="s">
        <v>8313</v>
      </c>
      <c r="B4521" s="1" t="s">
        <v>8314</v>
      </c>
      <c r="C4521" s="1" t="s">
        <v>76</v>
      </c>
      <c r="D4521" s="10" t="s">
        <v>5270</v>
      </c>
    </row>
    <row r="4522" spans="1:4" s="9" customFormat="1" x14ac:dyDescent="0.2">
      <c r="A4522" s="2" t="s">
        <v>8315</v>
      </c>
      <c r="B4522" s="1" t="s">
        <v>8316</v>
      </c>
      <c r="C4522" s="1" t="s">
        <v>76</v>
      </c>
      <c r="D4522" s="10" t="s">
        <v>5270</v>
      </c>
    </row>
    <row r="4523" spans="1:4" s="9" customFormat="1" x14ac:dyDescent="0.2">
      <c r="A4523" s="2" t="s">
        <v>8317</v>
      </c>
      <c r="B4523" s="1" t="s">
        <v>8318</v>
      </c>
      <c r="C4523" s="1" t="s">
        <v>107</v>
      </c>
      <c r="D4523" s="10" t="s">
        <v>5270</v>
      </c>
    </row>
    <row r="4524" spans="1:4" s="9" customFormat="1" x14ac:dyDescent="0.2">
      <c r="A4524" s="2" t="s">
        <v>8319</v>
      </c>
      <c r="B4524" s="1" t="s">
        <v>8320</v>
      </c>
      <c r="C4524" s="1" t="s">
        <v>76</v>
      </c>
      <c r="D4524" s="3">
        <v>4000</v>
      </c>
    </row>
    <row r="4525" spans="1:4" s="9" customFormat="1" x14ac:dyDescent="0.2">
      <c r="A4525" s="2" t="s">
        <v>8321</v>
      </c>
      <c r="B4525" s="1" t="s">
        <v>8322</v>
      </c>
      <c r="C4525" s="1" t="s">
        <v>76</v>
      </c>
      <c r="D4525" s="10" t="s">
        <v>5270</v>
      </c>
    </row>
    <row r="4526" spans="1:4" s="9" customFormat="1" x14ac:dyDescent="0.2">
      <c r="A4526" s="2" t="s">
        <v>8323</v>
      </c>
      <c r="B4526" s="1" t="s">
        <v>8324</v>
      </c>
      <c r="C4526" s="1" t="s">
        <v>76</v>
      </c>
      <c r="D4526" s="3">
        <v>48</v>
      </c>
    </row>
    <row r="4527" spans="1:4" s="9" customFormat="1" x14ac:dyDescent="0.2">
      <c r="A4527" s="2" t="s">
        <v>8325</v>
      </c>
      <c r="B4527" s="1" t="s">
        <v>8326</v>
      </c>
      <c r="C4527" s="1" t="s">
        <v>76</v>
      </c>
      <c r="D4527" s="10" t="s">
        <v>5270</v>
      </c>
    </row>
    <row r="4528" spans="1:4" s="9" customFormat="1" x14ac:dyDescent="0.2">
      <c r="A4528" s="2" t="s">
        <v>8327</v>
      </c>
      <c r="B4528" s="1" t="s">
        <v>8328</v>
      </c>
      <c r="C4528" s="1" t="s">
        <v>76</v>
      </c>
      <c r="D4528" s="10" t="s">
        <v>5270</v>
      </c>
    </row>
    <row r="4529" spans="1:4" s="9" customFormat="1" x14ac:dyDescent="0.2">
      <c r="A4529" s="2" t="s">
        <v>8329</v>
      </c>
      <c r="B4529" s="1" t="s">
        <v>8330</v>
      </c>
      <c r="C4529" s="1" t="s">
        <v>76</v>
      </c>
      <c r="D4529" s="3">
        <v>90</v>
      </c>
    </row>
    <row r="4530" spans="1:4" s="9" customFormat="1" x14ac:dyDescent="0.2">
      <c r="A4530" s="2" t="s">
        <v>8331</v>
      </c>
      <c r="B4530" s="1" t="s">
        <v>8332</v>
      </c>
      <c r="C4530" s="1" t="s">
        <v>76</v>
      </c>
      <c r="D4530" s="10" t="s">
        <v>5270</v>
      </c>
    </row>
    <row r="4531" spans="1:4" s="9" customFormat="1" x14ac:dyDescent="0.2">
      <c r="A4531" s="2" t="s">
        <v>8333</v>
      </c>
      <c r="B4531" s="1" t="s">
        <v>8334</v>
      </c>
      <c r="C4531" s="1" t="s">
        <v>76</v>
      </c>
      <c r="D4531" s="10" t="s">
        <v>5270</v>
      </c>
    </row>
    <row r="4532" spans="1:4" s="9" customFormat="1" x14ac:dyDescent="0.2">
      <c r="A4532" s="2" t="s">
        <v>8335</v>
      </c>
      <c r="B4532" s="1" t="s">
        <v>8336</v>
      </c>
      <c r="C4532" s="1" t="s">
        <v>76</v>
      </c>
      <c r="D4532" s="10" t="s">
        <v>5270</v>
      </c>
    </row>
    <row r="4533" spans="1:4" s="9" customFormat="1" x14ac:dyDescent="0.2">
      <c r="A4533" s="2" t="s">
        <v>8337</v>
      </c>
      <c r="B4533" s="1" t="s">
        <v>8338</v>
      </c>
      <c r="C4533" s="1" t="s">
        <v>76</v>
      </c>
      <c r="D4533" s="3">
        <v>490</v>
      </c>
    </row>
    <row r="4534" spans="1:4" s="9" customFormat="1" x14ac:dyDescent="0.2">
      <c r="A4534" s="2" t="s">
        <v>8339</v>
      </c>
      <c r="B4534" s="1" t="s">
        <v>8340</v>
      </c>
      <c r="C4534" s="1" t="s">
        <v>76</v>
      </c>
      <c r="D4534" s="3">
        <v>490</v>
      </c>
    </row>
    <row r="4535" spans="1:4" s="9" customFormat="1" x14ac:dyDescent="0.2">
      <c r="A4535" s="2" t="s">
        <v>8341</v>
      </c>
      <c r="B4535" s="1" t="s">
        <v>8342</v>
      </c>
      <c r="C4535" s="1" t="s">
        <v>76</v>
      </c>
      <c r="D4535" s="3">
        <v>90</v>
      </c>
    </row>
    <row r="4536" spans="1:4" s="9" customFormat="1" x14ac:dyDescent="0.2">
      <c r="A4536" s="2" t="s">
        <v>8343</v>
      </c>
      <c r="B4536" s="1" t="s">
        <v>8344</v>
      </c>
      <c r="C4536" s="1" t="s">
        <v>76</v>
      </c>
      <c r="D4536" s="10" t="s">
        <v>5270</v>
      </c>
    </row>
    <row r="4537" spans="1:4" s="9" customFormat="1" x14ac:dyDescent="0.2">
      <c r="A4537" s="2" t="s">
        <v>8345</v>
      </c>
      <c r="B4537" s="1" t="s">
        <v>8346</v>
      </c>
      <c r="C4537" s="1" t="s">
        <v>76</v>
      </c>
      <c r="D4537" s="10" t="s">
        <v>5270</v>
      </c>
    </row>
    <row r="4538" spans="1:4" s="9" customFormat="1" x14ac:dyDescent="0.2">
      <c r="A4538" s="2" t="s">
        <v>8347</v>
      </c>
      <c r="B4538" s="1" t="s">
        <v>8348</v>
      </c>
      <c r="C4538" s="1" t="s">
        <v>76</v>
      </c>
      <c r="D4538" s="3">
        <v>160</v>
      </c>
    </row>
    <row r="4539" spans="1:4" s="9" customFormat="1" x14ac:dyDescent="0.2">
      <c r="A4539" s="2" t="s">
        <v>8349</v>
      </c>
      <c r="B4539" s="1" t="s">
        <v>8350</v>
      </c>
      <c r="C4539" s="1" t="s">
        <v>76</v>
      </c>
      <c r="D4539" s="3">
        <v>160</v>
      </c>
    </row>
    <row r="4540" spans="1:4" s="9" customFormat="1" x14ac:dyDescent="0.2">
      <c r="A4540" s="2" t="s">
        <v>8351</v>
      </c>
      <c r="B4540" s="1" t="s">
        <v>8352</v>
      </c>
      <c r="C4540" s="1" t="s">
        <v>76</v>
      </c>
      <c r="D4540" s="10" t="s">
        <v>5270</v>
      </c>
    </row>
    <row r="4541" spans="1:4" s="9" customFormat="1" x14ac:dyDescent="0.2">
      <c r="A4541" s="2" t="s">
        <v>8353</v>
      </c>
      <c r="B4541" s="1" t="s">
        <v>8354</v>
      </c>
      <c r="C4541" s="1" t="s">
        <v>76</v>
      </c>
      <c r="D4541" s="10" t="s">
        <v>5270</v>
      </c>
    </row>
    <row r="4542" spans="1:4" s="9" customFormat="1" x14ac:dyDescent="0.2">
      <c r="A4542" s="2" t="s">
        <v>8355</v>
      </c>
      <c r="B4542" s="1" t="s">
        <v>8356</v>
      </c>
      <c r="C4542" s="1" t="s">
        <v>76</v>
      </c>
      <c r="D4542" s="10" t="s">
        <v>5270</v>
      </c>
    </row>
    <row r="4543" spans="1:4" s="9" customFormat="1" x14ac:dyDescent="0.2">
      <c r="A4543" s="2" t="s">
        <v>8357</v>
      </c>
      <c r="B4543" s="1" t="s">
        <v>8358</v>
      </c>
      <c r="C4543" s="1" t="s">
        <v>76</v>
      </c>
      <c r="D4543" s="10" t="s">
        <v>5270</v>
      </c>
    </row>
    <row r="4544" spans="1:4" s="9" customFormat="1" x14ac:dyDescent="0.2">
      <c r="A4544" s="2" t="s">
        <v>8359</v>
      </c>
      <c r="B4544" s="1" t="s">
        <v>8360</v>
      </c>
      <c r="C4544" s="1" t="s">
        <v>76</v>
      </c>
      <c r="D4544" s="3">
        <v>160</v>
      </c>
    </row>
    <row r="4545" spans="1:4" s="9" customFormat="1" x14ac:dyDescent="0.2">
      <c r="A4545" s="2" t="s">
        <v>8361</v>
      </c>
      <c r="B4545" s="1" t="s">
        <v>8362</v>
      </c>
      <c r="C4545" s="1" t="s">
        <v>76</v>
      </c>
      <c r="D4545" s="10" t="s">
        <v>5270</v>
      </c>
    </row>
    <row r="4546" spans="1:4" s="9" customFormat="1" x14ac:dyDescent="0.2">
      <c r="A4546" s="2" t="s">
        <v>8363</v>
      </c>
      <c r="B4546" s="1" t="s">
        <v>8364</v>
      </c>
      <c r="C4546" s="1" t="s">
        <v>76</v>
      </c>
      <c r="D4546" s="10" t="s">
        <v>5270</v>
      </c>
    </row>
    <row r="4547" spans="1:4" s="9" customFormat="1" x14ac:dyDescent="0.2">
      <c r="A4547" s="2" t="s">
        <v>8365</v>
      </c>
      <c r="B4547" s="1" t="s">
        <v>8366</v>
      </c>
      <c r="C4547" s="1" t="s">
        <v>76</v>
      </c>
      <c r="D4547" s="10" t="s">
        <v>5270</v>
      </c>
    </row>
    <row r="4548" spans="1:4" s="9" customFormat="1" x14ac:dyDescent="0.2">
      <c r="A4548" s="2" t="s">
        <v>8367</v>
      </c>
      <c r="B4548" s="1" t="s">
        <v>8368</v>
      </c>
      <c r="C4548" s="1" t="s">
        <v>76</v>
      </c>
      <c r="D4548" s="10" t="s">
        <v>5270</v>
      </c>
    </row>
    <row r="4549" spans="1:4" s="9" customFormat="1" x14ac:dyDescent="0.2">
      <c r="A4549" s="2" t="s">
        <v>8369</v>
      </c>
      <c r="B4549" s="1" t="s">
        <v>8370</v>
      </c>
      <c r="C4549" s="1" t="s">
        <v>76</v>
      </c>
      <c r="D4549" s="10" t="s">
        <v>5270</v>
      </c>
    </row>
    <row r="4550" spans="1:4" s="9" customFormat="1" x14ac:dyDescent="0.2">
      <c r="A4550" s="2" t="s">
        <v>8371</v>
      </c>
      <c r="B4550" s="1" t="s">
        <v>8372</v>
      </c>
      <c r="C4550" s="1" t="s">
        <v>76</v>
      </c>
      <c r="D4550" s="10" t="s">
        <v>5270</v>
      </c>
    </row>
    <row r="4551" spans="1:4" s="9" customFormat="1" x14ac:dyDescent="0.2">
      <c r="A4551" s="2" t="s">
        <v>8373</v>
      </c>
      <c r="B4551" s="1" t="s">
        <v>8374</v>
      </c>
      <c r="C4551" s="1" t="s">
        <v>76</v>
      </c>
      <c r="D4551" s="10" t="s">
        <v>5270</v>
      </c>
    </row>
    <row r="4552" spans="1:4" s="9" customFormat="1" x14ac:dyDescent="0.2">
      <c r="A4552" s="2" t="s">
        <v>8375</v>
      </c>
      <c r="B4552" s="1" t="s">
        <v>8376</v>
      </c>
      <c r="C4552" s="1" t="s">
        <v>76</v>
      </c>
      <c r="D4552" s="3">
        <v>250</v>
      </c>
    </row>
    <row r="4553" spans="1:4" s="9" customFormat="1" x14ac:dyDescent="0.2">
      <c r="A4553" s="2" t="s">
        <v>8377</v>
      </c>
      <c r="B4553" s="1" t="s">
        <v>8378</v>
      </c>
      <c r="C4553" s="1" t="s">
        <v>76</v>
      </c>
      <c r="D4553" s="3">
        <v>250</v>
      </c>
    </row>
    <row r="4554" spans="1:4" s="9" customFormat="1" x14ac:dyDescent="0.2">
      <c r="A4554" s="2" t="s">
        <v>8379</v>
      </c>
      <c r="B4554" s="1" t="s">
        <v>8380</v>
      </c>
      <c r="C4554" s="1" t="s">
        <v>76</v>
      </c>
      <c r="D4554" s="10" t="s">
        <v>5270</v>
      </c>
    </row>
    <row r="4555" spans="1:4" s="9" customFormat="1" x14ac:dyDescent="0.2">
      <c r="A4555" s="2" t="s">
        <v>8381</v>
      </c>
      <c r="B4555" s="1" t="s">
        <v>8382</v>
      </c>
      <c r="C4555" s="1" t="s">
        <v>76</v>
      </c>
      <c r="D4555" s="10" t="s">
        <v>5270</v>
      </c>
    </row>
    <row r="4556" spans="1:4" s="9" customFormat="1" x14ac:dyDescent="0.2">
      <c r="A4556" s="2" t="s">
        <v>8383</v>
      </c>
      <c r="B4556" s="1" t="s">
        <v>8384</v>
      </c>
      <c r="C4556" s="1" t="s">
        <v>76</v>
      </c>
      <c r="D4556" s="10" t="s">
        <v>5270</v>
      </c>
    </row>
    <row r="4557" spans="1:4" s="9" customFormat="1" x14ac:dyDescent="0.2">
      <c r="A4557" s="2" t="s">
        <v>8385</v>
      </c>
      <c r="B4557" s="1" t="s">
        <v>8386</v>
      </c>
      <c r="C4557" s="1" t="s">
        <v>8286</v>
      </c>
      <c r="D4557" s="10" t="s">
        <v>5270</v>
      </c>
    </row>
    <row r="4558" spans="1:4" s="9" customFormat="1" x14ac:dyDescent="0.2">
      <c r="A4558" s="2" t="s">
        <v>8387</v>
      </c>
      <c r="B4558" s="1" t="s">
        <v>8388</v>
      </c>
      <c r="C4558" s="1" t="s">
        <v>76</v>
      </c>
      <c r="D4558" s="3">
        <v>100</v>
      </c>
    </row>
    <row r="4559" spans="1:4" s="9" customFormat="1" x14ac:dyDescent="0.2">
      <c r="A4559" s="2" t="s">
        <v>8389</v>
      </c>
      <c r="B4559" s="1" t="s">
        <v>8390</v>
      </c>
      <c r="C4559" s="1" t="s">
        <v>76</v>
      </c>
      <c r="D4559" s="10" t="s">
        <v>5270</v>
      </c>
    </row>
    <row r="4560" spans="1:4" s="9" customFormat="1" x14ac:dyDescent="0.2">
      <c r="A4560" s="2" t="s">
        <v>8391</v>
      </c>
      <c r="B4560" s="1" t="s">
        <v>8392</v>
      </c>
      <c r="C4560" s="1" t="s">
        <v>76</v>
      </c>
      <c r="D4560" s="10" t="s">
        <v>5270</v>
      </c>
    </row>
    <row r="4561" spans="1:4" s="9" customFormat="1" x14ac:dyDescent="0.2">
      <c r="A4561" s="2" t="s">
        <v>8393</v>
      </c>
      <c r="B4561" s="1" t="s">
        <v>8394</v>
      </c>
      <c r="C4561" s="1" t="s">
        <v>8395</v>
      </c>
      <c r="D4561" s="10" t="s">
        <v>5270</v>
      </c>
    </row>
    <row r="4562" spans="1:4" s="9" customFormat="1" x14ac:dyDescent="0.2">
      <c r="A4562" s="2" t="s">
        <v>8396</v>
      </c>
      <c r="B4562" s="1" t="s">
        <v>8397</v>
      </c>
      <c r="C4562" s="1" t="s">
        <v>39</v>
      </c>
      <c r="D4562" s="10" t="s">
        <v>5270</v>
      </c>
    </row>
    <row r="4563" spans="1:4" s="9" customFormat="1" x14ac:dyDescent="0.2">
      <c r="A4563" s="2" t="s">
        <v>8398</v>
      </c>
      <c r="B4563" s="1" t="s">
        <v>8399</v>
      </c>
      <c r="C4563" s="1" t="s">
        <v>39</v>
      </c>
      <c r="D4563" s="10" t="s">
        <v>5270</v>
      </c>
    </row>
    <row r="4564" spans="1:4" s="9" customFormat="1" x14ac:dyDescent="0.2">
      <c r="A4564" s="2" t="s">
        <v>8400</v>
      </c>
      <c r="B4564" s="1" t="s">
        <v>8401</v>
      </c>
      <c r="C4564" s="1" t="s">
        <v>39</v>
      </c>
      <c r="D4564" s="10" t="s">
        <v>5270</v>
      </c>
    </row>
    <row r="4565" spans="1:4" s="9" customFormat="1" x14ac:dyDescent="0.2">
      <c r="A4565" s="2" t="s">
        <v>8402</v>
      </c>
      <c r="B4565" s="1" t="s">
        <v>8403</v>
      </c>
      <c r="C4565" s="1" t="s">
        <v>39</v>
      </c>
      <c r="D4565" s="10" t="s">
        <v>5270</v>
      </c>
    </row>
    <row r="4566" spans="1:4" s="9" customFormat="1" x14ac:dyDescent="0.2">
      <c r="A4566" s="2" t="s">
        <v>8404</v>
      </c>
      <c r="B4566" s="1" t="s">
        <v>8405</v>
      </c>
      <c r="C4566" s="1" t="s">
        <v>39</v>
      </c>
      <c r="D4566" s="10" t="s">
        <v>5270</v>
      </c>
    </row>
    <row r="4567" spans="1:4" s="9" customFormat="1" x14ac:dyDescent="0.2">
      <c r="A4567" s="2" t="s">
        <v>8406</v>
      </c>
      <c r="B4567" s="1" t="s">
        <v>8407</v>
      </c>
      <c r="C4567" s="1" t="s">
        <v>7557</v>
      </c>
      <c r="D4567" s="3">
        <v>2500</v>
      </c>
    </row>
    <row r="4568" spans="1:4" s="9" customFormat="1" x14ac:dyDescent="0.2">
      <c r="A4568" s="2" t="s">
        <v>8408</v>
      </c>
      <c r="B4568" s="1" t="s">
        <v>8409</v>
      </c>
      <c r="C4568" s="1" t="s">
        <v>8410</v>
      </c>
      <c r="D4568" s="10" t="s">
        <v>5270</v>
      </c>
    </row>
    <row r="4569" spans="1:4" s="9" customFormat="1" x14ac:dyDescent="0.2">
      <c r="A4569" s="2" t="s">
        <v>8411</v>
      </c>
      <c r="B4569" s="1" t="s">
        <v>8412</v>
      </c>
      <c r="C4569" s="1" t="s">
        <v>39</v>
      </c>
      <c r="D4569" s="3">
        <v>2500</v>
      </c>
    </row>
    <row r="4570" spans="1:4" s="9" customFormat="1" x14ac:dyDescent="0.2">
      <c r="A4570" s="2" t="s">
        <v>8413</v>
      </c>
      <c r="B4570" s="1" t="s">
        <v>8414</v>
      </c>
      <c r="C4570" s="1" t="s">
        <v>2232</v>
      </c>
      <c r="D4570" s="10" t="s">
        <v>5270</v>
      </c>
    </row>
    <row r="4571" spans="1:4" s="9" customFormat="1" x14ac:dyDescent="0.2">
      <c r="A4571" s="2" t="s">
        <v>8415</v>
      </c>
      <c r="B4571" s="1" t="s">
        <v>8416</v>
      </c>
      <c r="C4571" s="1" t="s">
        <v>39</v>
      </c>
      <c r="D4571" s="10" t="s">
        <v>5270</v>
      </c>
    </row>
    <row r="4572" spans="1:4" s="9" customFormat="1" x14ac:dyDescent="0.2">
      <c r="A4572" s="2" t="s">
        <v>8417</v>
      </c>
      <c r="B4572" s="1" t="s">
        <v>8418</v>
      </c>
      <c r="C4572" s="1" t="s">
        <v>8419</v>
      </c>
      <c r="D4572" s="10" t="s">
        <v>5270</v>
      </c>
    </row>
    <row r="4573" spans="1:4" s="9" customFormat="1" x14ac:dyDescent="0.2">
      <c r="A4573" s="2" t="s">
        <v>8420</v>
      </c>
      <c r="B4573" s="1" t="s">
        <v>8421</v>
      </c>
      <c r="C4573" s="1" t="s">
        <v>89</v>
      </c>
      <c r="D4573" s="10" t="s">
        <v>5270</v>
      </c>
    </row>
    <row r="4574" spans="1:4" s="9" customFormat="1" x14ac:dyDescent="0.2">
      <c r="A4574" s="2" t="s">
        <v>8422</v>
      </c>
      <c r="B4574" s="1" t="s">
        <v>8423</v>
      </c>
      <c r="C4574" s="1" t="s">
        <v>89</v>
      </c>
      <c r="D4574" s="10" t="s">
        <v>5270</v>
      </c>
    </row>
    <row r="4575" spans="1:4" s="9" customFormat="1" x14ac:dyDescent="0.2">
      <c r="A4575" s="2" t="s">
        <v>8424</v>
      </c>
      <c r="B4575" s="1" t="s">
        <v>8425</v>
      </c>
      <c r="C4575" s="1" t="s">
        <v>8426</v>
      </c>
      <c r="D4575" s="10" t="s">
        <v>5270</v>
      </c>
    </row>
    <row r="4576" spans="1:4" s="9" customFormat="1" x14ac:dyDescent="0.2">
      <c r="A4576" s="2" t="s">
        <v>8427</v>
      </c>
      <c r="B4576" s="1" t="s">
        <v>8428</v>
      </c>
      <c r="C4576" s="1" t="s">
        <v>8419</v>
      </c>
      <c r="D4576" s="10" t="s">
        <v>5270</v>
      </c>
    </row>
    <row r="4577" spans="1:4" s="9" customFormat="1" x14ac:dyDescent="0.2">
      <c r="A4577" s="2" t="s">
        <v>8429</v>
      </c>
      <c r="B4577" s="1" t="s">
        <v>8430</v>
      </c>
      <c r="C4577" s="1" t="s">
        <v>8419</v>
      </c>
      <c r="D4577" s="10" t="s">
        <v>5270</v>
      </c>
    </row>
    <row r="4578" spans="1:4" s="9" customFormat="1" x14ac:dyDescent="0.2">
      <c r="A4578" s="2" t="s">
        <v>8431</v>
      </c>
      <c r="B4578" s="1" t="s">
        <v>8432</v>
      </c>
      <c r="C4578" s="1" t="s">
        <v>8419</v>
      </c>
      <c r="D4578" s="10" t="s">
        <v>5270</v>
      </c>
    </row>
    <row r="4579" spans="1:4" s="9" customFormat="1" x14ac:dyDescent="0.2">
      <c r="A4579" s="2" t="s">
        <v>8433</v>
      </c>
      <c r="B4579" s="1" t="s">
        <v>8434</v>
      </c>
      <c r="C4579" s="1" t="s">
        <v>8419</v>
      </c>
      <c r="D4579" s="10" t="s">
        <v>5270</v>
      </c>
    </row>
    <row r="4580" spans="1:4" s="9" customFormat="1" x14ac:dyDescent="0.2">
      <c r="A4580" s="2" t="s">
        <v>8435</v>
      </c>
      <c r="B4580" s="1" t="s">
        <v>8436</v>
      </c>
      <c r="C4580" s="1" t="s">
        <v>8419</v>
      </c>
      <c r="D4580" s="10" t="s">
        <v>5270</v>
      </c>
    </row>
    <row r="4581" spans="1:4" s="9" customFormat="1" x14ac:dyDescent="0.2">
      <c r="A4581" s="2" t="s">
        <v>8437</v>
      </c>
      <c r="B4581" s="1" t="s">
        <v>8438</v>
      </c>
      <c r="C4581" s="1" t="s">
        <v>8419</v>
      </c>
      <c r="D4581" s="10" t="s">
        <v>5270</v>
      </c>
    </row>
    <row r="4582" spans="1:4" s="9" customFormat="1" x14ac:dyDescent="0.2">
      <c r="A4582" s="2" t="s">
        <v>8439</v>
      </c>
      <c r="B4582" s="1" t="s">
        <v>8440</v>
      </c>
      <c r="C4582" s="1" t="s">
        <v>8419</v>
      </c>
      <c r="D4582" s="10" t="s">
        <v>5270</v>
      </c>
    </row>
    <row r="4583" spans="1:4" s="9" customFormat="1" x14ac:dyDescent="0.2">
      <c r="A4583" s="2" t="s">
        <v>8441</v>
      </c>
      <c r="B4583" s="1" t="s">
        <v>8442</v>
      </c>
      <c r="C4583" s="1" t="s">
        <v>8419</v>
      </c>
      <c r="D4583" s="10" t="s">
        <v>5270</v>
      </c>
    </row>
    <row r="4584" spans="1:4" s="9" customFormat="1" x14ac:dyDescent="0.2">
      <c r="A4584" s="2" t="s">
        <v>8443</v>
      </c>
      <c r="B4584" s="1" t="s">
        <v>8444</v>
      </c>
      <c r="C4584" s="1" t="s">
        <v>8419</v>
      </c>
      <c r="D4584" s="10" t="s">
        <v>5270</v>
      </c>
    </row>
    <row r="4585" spans="1:4" s="9" customFormat="1" x14ac:dyDescent="0.2">
      <c r="A4585" s="2" t="s">
        <v>8445</v>
      </c>
      <c r="B4585" s="1" t="s">
        <v>8446</v>
      </c>
      <c r="C4585" s="1" t="s">
        <v>8419</v>
      </c>
      <c r="D4585" s="10" t="s">
        <v>5270</v>
      </c>
    </row>
    <row r="4586" spans="1:4" s="9" customFormat="1" x14ac:dyDescent="0.2">
      <c r="A4586" s="2" t="s">
        <v>8447</v>
      </c>
      <c r="B4586" s="1" t="s">
        <v>8448</v>
      </c>
      <c r="C4586" s="1" t="s">
        <v>8419</v>
      </c>
      <c r="D4586" s="10" t="s">
        <v>5270</v>
      </c>
    </row>
    <row r="4587" spans="1:4" s="9" customFormat="1" x14ac:dyDescent="0.2">
      <c r="A4587" s="2" t="s">
        <v>8449</v>
      </c>
      <c r="B4587" s="1" t="s">
        <v>8450</v>
      </c>
      <c r="C4587" s="1" t="s">
        <v>8419</v>
      </c>
      <c r="D4587" s="10" t="s">
        <v>5270</v>
      </c>
    </row>
    <row r="4588" spans="1:4" s="9" customFormat="1" x14ac:dyDescent="0.2">
      <c r="A4588" s="2" t="s">
        <v>8451</v>
      </c>
      <c r="B4588" s="1" t="s">
        <v>8452</v>
      </c>
      <c r="C4588" s="1" t="s">
        <v>89</v>
      </c>
      <c r="D4588" s="10" t="s">
        <v>5270</v>
      </c>
    </row>
    <row r="4589" spans="1:4" s="9" customFormat="1" x14ac:dyDescent="0.2">
      <c r="A4589" s="2" t="s">
        <v>8453</v>
      </c>
      <c r="B4589" s="1" t="s">
        <v>8454</v>
      </c>
      <c r="C4589" s="1" t="s">
        <v>89</v>
      </c>
      <c r="D4589" s="10" t="s">
        <v>5270</v>
      </c>
    </row>
    <row r="4590" spans="1:4" s="9" customFormat="1" x14ac:dyDescent="0.2">
      <c r="A4590" s="2" t="s">
        <v>8455</v>
      </c>
      <c r="B4590" s="1" t="s">
        <v>8456</v>
      </c>
      <c r="C4590" s="1" t="s">
        <v>89</v>
      </c>
      <c r="D4590" s="10" t="s">
        <v>5270</v>
      </c>
    </row>
    <row r="4591" spans="1:4" s="9" customFormat="1" x14ac:dyDescent="0.2">
      <c r="A4591" s="2" t="s">
        <v>8457</v>
      </c>
      <c r="B4591" s="1" t="s">
        <v>8458</v>
      </c>
      <c r="C4591" s="1" t="s">
        <v>1087</v>
      </c>
      <c r="D4591" s="10" t="s">
        <v>5270</v>
      </c>
    </row>
    <row r="4592" spans="1:4" s="9" customFormat="1" x14ac:dyDescent="0.2">
      <c r="A4592" s="2" t="s">
        <v>8459</v>
      </c>
      <c r="B4592" s="1" t="s">
        <v>8460</v>
      </c>
      <c r="C4592" s="1" t="s">
        <v>89</v>
      </c>
      <c r="D4592" s="3">
        <v>3000</v>
      </c>
    </row>
    <row r="4593" spans="1:4" s="9" customFormat="1" x14ac:dyDescent="0.2">
      <c r="A4593" s="2" t="s">
        <v>8461</v>
      </c>
      <c r="B4593" s="1" t="s">
        <v>8462</v>
      </c>
      <c r="C4593" s="1" t="s">
        <v>89</v>
      </c>
      <c r="D4593" s="3">
        <v>3000</v>
      </c>
    </row>
    <row r="4594" spans="1:4" s="9" customFormat="1" x14ac:dyDescent="0.2">
      <c r="A4594" s="2" t="s">
        <v>8463</v>
      </c>
      <c r="B4594" s="1" t="s">
        <v>8464</v>
      </c>
      <c r="C4594" s="1" t="s">
        <v>39</v>
      </c>
      <c r="D4594" s="10" t="s">
        <v>5270</v>
      </c>
    </row>
    <row r="4595" spans="1:4" s="9" customFormat="1" x14ac:dyDescent="0.2">
      <c r="A4595" s="2" t="s">
        <v>8465</v>
      </c>
      <c r="B4595" s="1" t="s">
        <v>8466</v>
      </c>
      <c r="C4595" s="1" t="s">
        <v>39</v>
      </c>
      <c r="D4595" s="10" t="s">
        <v>5270</v>
      </c>
    </row>
    <row r="4596" spans="1:4" s="9" customFormat="1" x14ac:dyDescent="0.2">
      <c r="A4596" s="2" t="s">
        <v>8467</v>
      </c>
      <c r="B4596" s="1" t="s">
        <v>8468</v>
      </c>
      <c r="C4596" s="1" t="s">
        <v>8469</v>
      </c>
      <c r="D4596" s="10" t="s">
        <v>5270</v>
      </c>
    </row>
    <row r="4597" spans="1:4" s="9" customFormat="1" x14ac:dyDescent="0.2">
      <c r="A4597" s="2" t="s">
        <v>8470</v>
      </c>
      <c r="B4597" s="1" t="s">
        <v>8471</v>
      </c>
      <c r="C4597" s="1" t="s">
        <v>153</v>
      </c>
      <c r="D4597" s="10" t="s">
        <v>5270</v>
      </c>
    </row>
    <row r="4598" spans="1:4" s="9" customFormat="1" x14ac:dyDescent="0.2">
      <c r="A4598" s="2" t="s">
        <v>8472</v>
      </c>
      <c r="B4598" s="1" t="s">
        <v>8473</v>
      </c>
      <c r="C4598" s="1" t="s">
        <v>153</v>
      </c>
      <c r="D4598" s="10" t="s">
        <v>5270</v>
      </c>
    </row>
    <row r="4599" spans="1:4" s="9" customFormat="1" x14ac:dyDescent="0.2">
      <c r="A4599" s="2" t="s">
        <v>8474</v>
      </c>
      <c r="B4599" s="1" t="s">
        <v>8475</v>
      </c>
      <c r="C4599" s="1" t="s">
        <v>153</v>
      </c>
      <c r="D4599" s="10" t="s">
        <v>5270</v>
      </c>
    </row>
    <row r="4600" spans="1:4" s="9" customFormat="1" x14ac:dyDescent="0.2">
      <c r="A4600" s="2" t="s">
        <v>8476</v>
      </c>
      <c r="B4600" s="1" t="s">
        <v>8477</v>
      </c>
      <c r="C4600" s="1" t="s">
        <v>89</v>
      </c>
      <c r="D4600" s="10" t="s">
        <v>5270</v>
      </c>
    </row>
    <row r="4601" spans="1:4" s="9" customFormat="1" x14ac:dyDescent="0.2">
      <c r="A4601" s="2" t="s">
        <v>8478</v>
      </c>
      <c r="B4601" s="1" t="s">
        <v>8479</v>
      </c>
      <c r="C4601" s="1" t="s">
        <v>39</v>
      </c>
      <c r="D4601" s="10" t="s">
        <v>5270</v>
      </c>
    </row>
    <row r="4602" spans="1:4" s="9" customFormat="1" x14ac:dyDescent="0.2">
      <c r="A4602" s="2" t="s">
        <v>8480</v>
      </c>
      <c r="B4602" s="1" t="s">
        <v>8481</v>
      </c>
      <c r="C4602" s="1" t="s">
        <v>8482</v>
      </c>
      <c r="D4602" s="10" t="s">
        <v>5270</v>
      </c>
    </row>
    <row r="4603" spans="1:4" s="9" customFormat="1" x14ac:dyDescent="0.2">
      <c r="A4603" s="2" t="s">
        <v>8483</v>
      </c>
      <c r="B4603" s="1" t="s">
        <v>8484</v>
      </c>
      <c r="C4603" s="1" t="s">
        <v>404</v>
      </c>
      <c r="D4603" s="10" t="s">
        <v>5270</v>
      </c>
    </row>
    <row r="4604" spans="1:4" s="9" customFormat="1" x14ac:dyDescent="0.2">
      <c r="A4604" s="2" t="s">
        <v>8485</v>
      </c>
      <c r="B4604" s="1" t="s">
        <v>8486</v>
      </c>
      <c r="C4604" s="1" t="s">
        <v>39</v>
      </c>
      <c r="D4604" s="10" t="s">
        <v>5270</v>
      </c>
    </row>
    <row r="4605" spans="1:4" s="9" customFormat="1" x14ac:dyDescent="0.2">
      <c r="A4605" s="2" t="s">
        <v>8487</v>
      </c>
      <c r="B4605" s="1" t="s">
        <v>8488</v>
      </c>
      <c r="C4605" s="1" t="s">
        <v>5343</v>
      </c>
      <c r="D4605" s="10" t="s">
        <v>5270</v>
      </c>
    </row>
    <row r="4606" spans="1:4" s="9" customFormat="1" x14ac:dyDescent="0.2">
      <c r="A4606" s="2" t="s">
        <v>8489</v>
      </c>
      <c r="B4606" s="1" t="s">
        <v>8490</v>
      </c>
      <c r="C4606" s="1" t="s">
        <v>8491</v>
      </c>
      <c r="D4606" s="10" t="s">
        <v>5270</v>
      </c>
    </row>
    <row r="4607" spans="1:4" s="9" customFormat="1" x14ac:dyDescent="0.2">
      <c r="A4607" s="2" t="s">
        <v>8492</v>
      </c>
      <c r="B4607" s="1" t="s">
        <v>8493</v>
      </c>
      <c r="C4607" s="1" t="s">
        <v>5343</v>
      </c>
      <c r="D4607" s="10" t="s">
        <v>5270</v>
      </c>
    </row>
    <row r="4608" spans="1:4" s="9" customFormat="1" x14ac:dyDescent="0.2">
      <c r="A4608" s="2" t="s">
        <v>8494</v>
      </c>
      <c r="B4608" s="1" t="s">
        <v>8495</v>
      </c>
      <c r="C4608" s="1" t="s">
        <v>153</v>
      </c>
      <c r="D4608" s="10" t="s">
        <v>5270</v>
      </c>
    </row>
    <row r="4609" spans="1:4" s="9" customFormat="1" x14ac:dyDescent="0.2">
      <c r="A4609" s="2" t="s">
        <v>8496</v>
      </c>
      <c r="B4609" s="1" t="s">
        <v>8497</v>
      </c>
      <c r="C4609" s="1" t="s">
        <v>89</v>
      </c>
      <c r="D4609" s="3">
        <v>3000</v>
      </c>
    </row>
    <row r="4610" spans="1:4" s="9" customFormat="1" x14ac:dyDescent="0.2">
      <c r="A4610" s="2" t="s">
        <v>8498</v>
      </c>
      <c r="B4610" s="1" t="s">
        <v>8499</v>
      </c>
      <c r="C4610" s="1" t="s">
        <v>89</v>
      </c>
      <c r="D4610" s="10" t="s">
        <v>5270</v>
      </c>
    </row>
    <row r="4611" spans="1:4" s="9" customFormat="1" x14ac:dyDescent="0.2">
      <c r="A4611" s="2" t="s">
        <v>8500</v>
      </c>
      <c r="B4611" s="1" t="s">
        <v>8501</v>
      </c>
      <c r="C4611" s="1" t="s">
        <v>89</v>
      </c>
      <c r="D4611" s="10" t="s">
        <v>5270</v>
      </c>
    </row>
    <row r="4612" spans="1:4" s="9" customFormat="1" x14ac:dyDescent="0.2">
      <c r="A4612" s="2" t="s">
        <v>8502</v>
      </c>
      <c r="B4612" s="1" t="s">
        <v>8503</v>
      </c>
      <c r="C4612" s="1" t="s">
        <v>89</v>
      </c>
      <c r="D4612" s="10" t="s">
        <v>5270</v>
      </c>
    </row>
    <row r="4613" spans="1:4" s="9" customFormat="1" x14ac:dyDescent="0.2">
      <c r="A4613" s="2" t="s">
        <v>8504</v>
      </c>
      <c r="B4613" s="1" t="s">
        <v>8505</v>
      </c>
      <c r="C4613" s="1" t="s">
        <v>5343</v>
      </c>
      <c r="D4613" s="10" t="s">
        <v>5270</v>
      </c>
    </row>
    <row r="4614" spans="1:4" s="9" customFormat="1" x14ac:dyDescent="0.2">
      <c r="A4614" s="2" t="s">
        <v>8506</v>
      </c>
      <c r="B4614" s="1" t="s">
        <v>8507</v>
      </c>
      <c r="C4614" s="1" t="s">
        <v>124</v>
      </c>
      <c r="D4614" s="10" t="s">
        <v>5270</v>
      </c>
    </row>
    <row r="4615" spans="1:4" s="9" customFormat="1" x14ac:dyDescent="0.2">
      <c r="A4615" s="2" t="s">
        <v>8508</v>
      </c>
      <c r="B4615" s="1" t="s">
        <v>8509</v>
      </c>
      <c r="C4615" s="1" t="s">
        <v>2183</v>
      </c>
      <c r="D4615" s="10" t="s">
        <v>5270</v>
      </c>
    </row>
    <row r="4616" spans="1:4" s="9" customFormat="1" x14ac:dyDescent="0.2">
      <c r="A4616" s="2" t="s">
        <v>8510</v>
      </c>
      <c r="B4616" s="1" t="s">
        <v>8511</v>
      </c>
      <c r="C4616" s="1" t="s">
        <v>39</v>
      </c>
      <c r="D4616" s="10" t="s">
        <v>5270</v>
      </c>
    </row>
    <row r="4617" spans="1:4" s="9" customFormat="1" x14ac:dyDescent="0.2">
      <c r="A4617" s="2" t="s">
        <v>8512</v>
      </c>
      <c r="B4617" s="1" t="s">
        <v>8513</v>
      </c>
      <c r="C4617" s="1" t="s">
        <v>436</v>
      </c>
      <c r="D4617" s="10" t="s">
        <v>5270</v>
      </c>
    </row>
    <row r="4618" spans="1:4" s="9" customFormat="1" x14ac:dyDescent="0.2">
      <c r="A4618" s="2" t="s">
        <v>8514</v>
      </c>
      <c r="B4618" s="1" t="s">
        <v>8515</v>
      </c>
      <c r="C4618" s="1" t="s">
        <v>2139</v>
      </c>
      <c r="D4618" s="10" t="s">
        <v>5270</v>
      </c>
    </row>
    <row r="4619" spans="1:4" s="9" customFormat="1" x14ac:dyDescent="0.2">
      <c r="A4619" s="2" t="s">
        <v>8516</v>
      </c>
      <c r="B4619" s="1" t="s">
        <v>8517</v>
      </c>
      <c r="C4619" s="1" t="s">
        <v>39</v>
      </c>
      <c r="D4619" s="10" t="s">
        <v>5270</v>
      </c>
    </row>
    <row r="4620" spans="1:4" s="9" customFormat="1" x14ac:dyDescent="0.2">
      <c r="A4620" s="2" t="s">
        <v>8518</v>
      </c>
      <c r="B4620" s="1" t="s">
        <v>8519</v>
      </c>
      <c r="C4620" s="1" t="s">
        <v>116</v>
      </c>
      <c r="D4620" s="10" t="s">
        <v>5270</v>
      </c>
    </row>
    <row r="4621" spans="1:4" s="9" customFormat="1" x14ac:dyDescent="0.2">
      <c r="A4621" s="2" t="s">
        <v>8520</v>
      </c>
      <c r="B4621" s="1" t="s">
        <v>8521</v>
      </c>
      <c r="C4621" s="1" t="s">
        <v>5411</v>
      </c>
      <c r="D4621" s="10" t="s">
        <v>5270</v>
      </c>
    </row>
    <row r="4622" spans="1:4" s="9" customFormat="1" x14ac:dyDescent="0.2">
      <c r="A4622" s="2" t="s">
        <v>8522</v>
      </c>
      <c r="B4622" s="1" t="s">
        <v>8523</v>
      </c>
      <c r="C4622" s="1" t="s">
        <v>116</v>
      </c>
      <c r="D4622" s="10" t="s">
        <v>5270</v>
      </c>
    </row>
    <row r="4623" spans="1:4" s="9" customFormat="1" x14ac:dyDescent="0.2">
      <c r="A4623" s="2" t="s">
        <v>8524</v>
      </c>
      <c r="B4623" s="1" t="s">
        <v>8525</v>
      </c>
      <c r="C4623" s="1" t="s">
        <v>39</v>
      </c>
      <c r="D4623" s="10" t="s">
        <v>5270</v>
      </c>
    </row>
    <row r="4624" spans="1:4" s="9" customFormat="1" x14ac:dyDescent="0.2">
      <c r="A4624" s="2" t="s">
        <v>8526</v>
      </c>
      <c r="B4624" s="1" t="s">
        <v>8527</v>
      </c>
      <c r="C4624" s="1" t="s">
        <v>436</v>
      </c>
      <c r="D4624" s="10" t="s">
        <v>5270</v>
      </c>
    </row>
    <row r="4625" spans="1:4" s="9" customFormat="1" x14ac:dyDescent="0.2">
      <c r="A4625" s="2" t="s">
        <v>8528</v>
      </c>
      <c r="B4625" s="1" t="s">
        <v>8529</v>
      </c>
      <c r="C4625" s="1" t="s">
        <v>308</v>
      </c>
      <c r="D4625" s="10" t="s">
        <v>5270</v>
      </c>
    </row>
    <row r="4626" spans="1:4" s="9" customFormat="1" x14ac:dyDescent="0.2">
      <c r="A4626" s="2" t="s">
        <v>8530</v>
      </c>
      <c r="B4626" s="1" t="s">
        <v>8531</v>
      </c>
      <c r="C4626" s="1" t="s">
        <v>153</v>
      </c>
      <c r="D4626" s="10" t="s">
        <v>5270</v>
      </c>
    </row>
    <row r="4627" spans="1:4" s="9" customFormat="1" x14ac:dyDescent="0.2">
      <c r="A4627" s="2" t="s">
        <v>8532</v>
      </c>
      <c r="B4627" s="1" t="s">
        <v>8533</v>
      </c>
      <c r="C4627" s="1" t="s">
        <v>39</v>
      </c>
      <c r="D4627" s="10" t="s">
        <v>5270</v>
      </c>
    </row>
    <row r="4628" spans="1:4" s="9" customFormat="1" x14ac:dyDescent="0.2">
      <c r="A4628" s="2" t="s">
        <v>8534</v>
      </c>
      <c r="B4628" s="1" t="s">
        <v>8535</v>
      </c>
      <c r="C4628" s="1" t="s">
        <v>627</v>
      </c>
      <c r="D4628" s="10" t="s">
        <v>5270</v>
      </c>
    </row>
    <row r="4629" spans="1:4" s="9" customFormat="1" x14ac:dyDescent="0.2">
      <c r="A4629" s="2" t="s">
        <v>8536</v>
      </c>
      <c r="B4629" s="1" t="s">
        <v>8537</v>
      </c>
      <c r="C4629" s="1" t="s">
        <v>86</v>
      </c>
      <c r="D4629" s="10" t="s">
        <v>5270</v>
      </c>
    </row>
    <row r="4630" spans="1:4" s="9" customFormat="1" x14ac:dyDescent="0.2">
      <c r="A4630" s="2" t="s">
        <v>8538</v>
      </c>
      <c r="B4630" s="1" t="s">
        <v>8539</v>
      </c>
      <c r="C4630" s="1" t="s">
        <v>30</v>
      </c>
      <c r="D4630" s="3">
        <v>2500</v>
      </c>
    </row>
    <row r="4631" spans="1:4" s="9" customFormat="1" x14ac:dyDescent="0.2">
      <c r="A4631" s="2" t="s">
        <v>8540</v>
      </c>
      <c r="B4631" s="1" t="s">
        <v>8541</v>
      </c>
      <c r="C4631" s="1" t="s">
        <v>627</v>
      </c>
      <c r="D4631" s="10" t="s">
        <v>5270</v>
      </c>
    </row>
    <row r="4632" spans="1:4" s="9" customFormat="1" x14ac:dyDescent="0.2">
      <c r="A4632" s="2" t="s">
        <v>8542</v>
      </c>
      <c r="B4632" s="1" t="s">
        <v>8543</v>
      </c>
      <c r="C4632" s="1" t="s">
        <v>153</v>
      </c>
      <c r="D4632" s="10" t="s">
        <v>5270</v>
      </c>
    </row>
    <row r="4633" spans="1:4" s="9" customFormat="1" x14ac:dyDescent="0.2">
      <c r="A4633" s="2" t="s">
        <v>8544</v>
      </c>
      <c r="B4633" s="1" t="s">
        <v>8545</v>
      </c>
      <c r="C4633" s="1" t="s">
        <v>1087</v>
      </c>
      <c r="D4633" s="10" t="s">
        <v>5270</v>
      </c>
    </row>
    <row r="4634" spans="1:4" s="9" customFormat="1" x14ac:dyDescent="0.2">
      <c r="A4634" s="2" t="s">
        <v>8546</v>
      </c>
      <c r="B4634" s="1" t="s">
        <v>8547</v>
      </c>
      <c r="C4634" s="1" t="s">
        <v>30</v>
      </c>
      <c r="D4634" s="3">
        <v>55</v>
      </c>
    </row>
    <row r="4635" spans="1:4" s="9" customFormat="1" x14ac:dyDescent="0.2">
      <c r="A4635" s="2" t="s">
        <v>8548</v>
      </c>
      <c r="B4635" s="1" t="s">
        <v>8549</v>
      </c>
      <c r="C4635" s="1" t="s">
        <v>86</v>
      </c>
      <c r="D4635" s="10" t="s">
        <v>5270</v>
      </c>
    </row>
    <row r="4636" spans="1:4" s="9" customFormat="1" x14ac:dyDescent="0.2">
      <c r="A4636" s="2" t="s">
        <v>8550</v>
      </c>
      <c r="B4636" s="1" t="s">
        <v>8551</v>
      </c>
      <c r="C4636" s="1" t="s">
        <v>66</v>
      </c>
      <c r="D4636" s="3">
        <v>50</v>
      </c>
    </row>
    <row r="4637" spans="1:4" s="9" customFormat="1" x14ac:dyDescent="0.2">
      <c r="A4637" s="2" t="s">
        <v>8552</v>
      </c>
      <c r="B4637" s="1" t="s">
        <v>8553</v>
      </c>
      <c r="C4637" s="1" t="s">
        <v>627</v>
      </c>
      <c r="D4637" s="3">
        <v>48</v>
      </c>
    </row>
    <row r="4638" spans="1:4" s="9" customFormat="1" x14ac:dyDescent="0.2">
      <c r="A4638" s="2" t="s">
        <v>8554</v>
      </c>
      <c r="B4638" s="1" t="s">
        <v>8555</v>
      </c>
      <c r="C4638" s="1" t="s">
        <v>627</v>
      </c>
      <c r="D4638" s="10" t="s">
        <v>5270</v>
      </c>
    </row>
    <row r="4639" spans="1:4" s="9" customFormat="1" x14ac:dyDescent="0.2">
      <c r="A4639" s="2" t="s">
        <v>8556</v>
      </c>
      <c r="B4639" s="1" t="s">
        <v>8557</v>
      </c>
      <c r="C4639" s="1" t="s">
        <v>66</v>
      </c>
      <c r="D4639" s="3">
        <v>50</v>
      </c>
    </row>
    <row r="4640" spans="1:4" s="9" customFormat="1" x14ac:dyDescent="0.2">
      <c r="A4640" s="2" t="s">
        <v>8558</v>
      </c>
      <c r="B4640" s="1" t="s">
        <v>8559</v>
      </c>
      <c r="C4640" s="1" t="s">
        <v>287</v>
      </c>
      <c r="D4640" s="3">
        <v>50</v>
      </c>
    </row>
    <row r="4641" spans="1:4" s="9" customFormat="1" x14ac:dyDescent="0.2">
      <c r="A4641" s="2" t="s">
        <v>8560</v>
      </c>
      <c r="B4641" s="1" t="s">
        <v>8561</v>
      </c>
      <c r="C4641" s="1" t="s">
        <v>86</v>
      </c>
      <c r="D4641" s="3">
        <v>2500</v>
      </c>
    </row>
    <row r="4642" spans="1:4" s="9" customFormat="1" x14ac:dyDescent="0.2">
      <c r="A4642" s="2" t="s">
        <v>8562</v>
      </c>
      <c r="B4642" s="1" t="s">
        <v>8563</v>
      </c>
      <c r="C4642" s="1" t="s">
        <v>287</v>
      </c>
      <c r="D4642" s="10" t="s">
        <v>5270</v>
      </c>
    </row>
    <row r="4643" spans="1:4" s="9" customFormat="1" x14ac:dyDescent="0.2">
      <c r="A4643" s="2" t="s">
        <v>8564</v>
      </c>
      <c r="B4643" s="1" t="s">
        <v>8565</v>
      </c>
      <c r="C4643" s="1" t="s">
        <v>287</v>
      </c>
      <c r="D4643" s="10" t="s">
        <v>5270</v>
      </c>
    </row>
    <row r="4644" spans="1:4" s="9" customFormat="1" x14ac:dyDescent="0.2">
      <c r="A4644" s="2" t="s">
        <v>8566</v>
      </c>
      <c r="B4644" s="1" t="s">
        <v>8567</v>
      </c>
      <c r="C4644" s="1" t="s">
        <v>66</v>
      </c>
      <c r="D4644" s="10" t="s">
        <v>5270</v>
      </c>
    </row>
    <row r="4645" spans="1:4" s="9" customFormat="1" x14ac:dyDescent="0.2">
      <c r="A4645" s="2" t="s">
        <v>8568</v>
      </c>
      <c r="B4645" s="1" t="s">
        <v>8569</v>
      </c>
      <c r="C4645" s="1" t="s">
        <v>1087</v>
      </c>
      <c r="D4645" s="3">
        <v>2500</v>
      </c>
    </row>
    <row r="4646" spans="1:4" s="9" customFormat="1" x14ac:dyDescent="0.2">
      <c r="A4646" s="2" t="s">
        <v>8570</v>
      </c>
      <c r="B4646" s="1" t="s">
        <v>8571</v>
      </c>
      <c r="C4646" s="1" t="s">
        <v>54</v>
      </c>
      <c r="D4646" s="10" t="s">
        <v>5270</v>
      </c>
    </row>
    <row r="4647" spans="1:4" s="9" customFormat="1" x14ac:dyDescent="0.2">
      <c r="A4647" s="2" t="s">
        <v>8572</v>
      </c>
      <c r="B4647" s="1" t="s">
        <v>8573</v>
      </c>
      <c r="C4647" s="1" t="s">
        <v>153</v>
      </c>
      <c r="D4647" s="10" t="s">
        <v>5270</v>
      </c>
    </row>
    <row r="4648" spans="1:4" s="9" customFormat="1" x14ac:dyDescent="0.2">
      <c r="A4648" s="2" t="s">
        <v>8574</v>
      </c>
      <c r="B4648" s="1" t="s">
        <v>8575</v>
      </c>
      <c r="C4648" s="1" t="s">
        <v>66</v>
      </c>
      <c r="D4648" s="10" t="s">
        <v>5270</v>
      </c>
    </row>
    <row r="4649" spans="1:4" s="9" customFormat="1" x14ac:dyDescent="0.2">
      <c r="A4649" s="2" t="s">
        <v>8576</v>
      </c>
      <c r="B4649" s="1" t="s">
        <v>8577</v>
      </c>
      <c r="C4649" s="1" t="s">
        <v>89</v>
      </c>
      <c r="D4649" s="3">
        <v>2500</v>
      </c>
    </row>
    <row r="4650" spans="1:4" s="9" customFormat="1" x14ac:dyDescent="0.2">
      <c r="A4650" s="2" t="s">
        <v>8578</v>
      </c>
      <c r="B4650" s="1" t="s">
        <v>8579</v>
      </c>
      <c r="C4650" s="1" t="s">
        <v>66</v>
      </c>
      <c r="D4650" s="10" t="s">
        <v>5270</v>
      </c>
    </row>
    <row r="4651" spans="1:4" s="9" customFormat="1" x14ac:dyDescent="0.2">
      <c r="A4651" s="2" t="s">
        <v>8580</v>
      </c>
      <c r="B4651" s="1" t="s">
        <v>8581</v>
      </c>
      <c r="C4651" s="1" t="s">
        <v>627</v>
      </c>
      <c r="D4651" s="10" t="s">
        <v>5270</v>
      </c>
    </row>
    <row r="4652" spans="1:4" s="9" customFormat="1" x14ac:dyDescent="0.2">
      <c r="A4652" s="2" t="s">
        <v>8582</v>
      </c>
      <c r="B4652" s="1" t="s">
        <v>8583</v>
      </c>
      <c r="C4652" s="1" t="s">
        <v>66</v>
      </c>
      <c r="D4652" s="3">
        <v>2500</v>
      </c>
    </row>
    <row r="4653" spans="1:4" s="9" customFormat="1" x14ac:dyDescent="0.2">
      <c r="A4653" s="2" t="s">
        <v>8584</v>
      </c>
      <c r="B4653" s="1" t="s">
        <v>8585</v>
      </c>
      <c r="C4653" s="1" t="s">
        <v>153</v>
      </c>
      <c r="D4653" s="10" t="s">
        <v>5270</v>
      </c>
    </row>
    <row r="4654" spans="1:4" s="9" customFormat="1" x14ac:dyDescent="0.2">
      <c r="A4654" s="2" t="s">
        <v>8586</v>
      </c>
      <c r="B4654" s="1" t="s">
        <v>8587</v>
      </c>
      <c r="C4654" s="1" t="s">
        <v>66</v>
      </c>
      <c r="D4654" s="3">
        <v>2500</v>
      </c>
    </row>
    <row r="4655" spans="1:4" s="9" customFormat="1" x14ac:dyDescent="0.2">
      <c r="A4655" s="2" t="s">
        <v>8588</v>
      </c>
      <c r="B4655" s="1" t="s">
        <v>8589</v>
      </c>
      <c r="C4655" s="1" t="s">
        <v>1087</v>
      </c>
      <c r="D4655" s="10" t="s">
        <v>5270</v>
      </c>
    </row>
    <row r="4656" spans="1:4" s="9" customFormat="1" x14ac:dyDescent="0.2">
      <c r="A4656" s="2" t="s">
        <v>8590</v>
      </c>
      <c r="B4656" s="1" t="s">
        <v>8591</v>
      </c>
      <c r="C4656" s="1" t="s">
        <v>1012</v>
      </c>
      <c r="D4656" s="10" t="s">
        <v>5270</v>
      </c>
    </row>
    <row r="4657" spans="1:4" s="9" customFormat="1" x14ac:dyDescent="0.2">
      <c r="A4657" s="2" t="s">
        <v>8592</v>
      </c>
      <c r="B4657" s="1" t="s">
        <v>8593</v>
      </c>
      <c r="C4657" s="1" t="s">
        <v>86</v>
      </c>
      <c r="D4657" s="10" t="s">
        <v>5270</v>
      </c>
    </row>
    <row r="4658" spans="1:4" s="9" customFormat="1" x14ac:dyDescent="0.2">
      <c r="A4658" s="2" t="s">
        <v>8594</v>
      </c>
      <c r="B4658" s="1" t="s">
        <v>8595</v>
      </c>
      <c r="C4658" s="1" t="s">
        <v>153</v>
      </c>
      <c r="D4658" s="10" t="s">
        <v>5270</v>
      </c>
    </row>
    <row r="4659" spans="1:4" s="9" customFormat="1" x14ac:dyDescent="0.2">
      <c r="A4659" s="2" t="s">
        <v>8596</v>
      </c>
      <c r="B4659" s="1" t="s">
        <v>8597</v>
      </c>
      <c r="C4659" s="1" t="s">
        <v>66</v>
      </c>
      <c r="D4659" s="10" t="s">
        <v>5270</v>
      </c>
    </row>
    <row r="4660" spans="1:4" s="9" customFormat="1" x14ac:dyDescent="0.2">
      <c r="A4660" s="2" t="s">
        <v>8598</v>
      </c>
      <c r="B4660" s="1" t="s">
        <v>8599</v>
      </c>
      <c r="C4660" s="1" t="s">
        <v>66</v>
      </c>
      <c r="D4660" s="10" t="s">
        <v>5270</v>
      </c>
    </row>
    <row r="4661" spans="1:4" s="9" customFormat="1" x14ac:dyDescent="0.2">
      <c r="A4661" s="2" t="s">
        <v>8600</v>
      </c>
      <c r="B4661" s="1" t="s">
        <v>8601</v>
      </c>
      <c r="C4661" s="1" t="s">
        <v>153</v>
      </c>
      <c r="D4661" s="3">
        <v>2500</v>
      </c>
    </row>
    <row r="4662" spans="1:4" s="9" customFormat="1" x14ac:dyDescent="0.2">
      <c r="A4662" s="2" t="s">
        <v>8602</v>
      </c>
      <c r="B4662" s="1" t="s">
        <v>8603</v>
      </c>
      <c r="C4662" s="1" t="s">
        <v>39</v>
      </c>
      <c r="D4662" s="10" t="s">
        <v>5270</v>
      </c>
    </row>
    <row r="4663" spans="1:4" s="9" customFormat="1" x14ac:dyDescent="0.2">
      <c r="A4663" s="2" t="s">
        <v>8604</v>
      </c>
      <c r="B4663" s="1" t="s">
        <v>8605</v>
      </c>
      <c r="C4663" s="1" t="s">
        <v>1012</v>
      </c>
      <c r="D4663" s="10" t="s">
        <v>5270</v>
      </c>
    </row>
    <row r="4664" spans="1:4" s="9" customFormat="1" x14ac:dyDescent="0.2">
      <c r="A4664" s="2" t="s">
        <v>8606</v>
      </c>
      <c r="B4664" s="1" t="s">
        <v>8607</v>
      </c>
      <c r="C4664" s="1" t="s">
        <v>86</v>
      </c>
      <c r="D4664" s="3">
        <v>2500</v>
      </c>
    </row>
    <row r="4665" spans="1:4" s="9" customFormat="1" x14ac:dyDescent="0.2">
      <c r="A4665" s="2" t="s">
        <v>8608</v>
      </c>
      <c r="B4665" s="1" t="s">
        <v>8609</v>
      </c>
      <c r="C4665" s="1" t="s">
        <v>627</v>
      </c>
      <c r="D4665" s="10" t="s">
        <v>5270</v>
      </c>
    </row>
    <row r="4666" spans="1:4" s="9" customFormat="1" x14ac:dyDescent="0.2">
      <c r="A4666" s="2" t="s">
        <v>8610</v>
      </c>
      <c r="B4666" s="1" t="s">
        <v>8611</v>
      </c>
      <c r="C4666" s="1" t="s">
        <v>1012</v>
      </c>
      <c r="D4666" s="10" t="s">
        <v>5270</v>
      </c>
    </row>
    <row r="4667" spans="1:4" s="9" customFormat="1" x14ac:dyDescent="0.2">
      <c r="A4667" s="2" t="s">
        <v>8612</v>
      </c>
      <c r="B4667" s="1" t="s">
        <v>8613</v>
      </c>
      <c r="C4667" s="1" t="s">
        <v>1087</v>
      </c>
      <c r="D4667" s="10" t="s">
        <v>5270</v>
      </c>
    </row>
    <row r="4668" spans="1:4" s="9" customFormat="1" x14ac:dyDescent="0.2">
      <c r="A4668" s="2" t="s">
        <v>8614</v>
      </c>
      <c r="B4668" s="1" t="s">
        <v>8615</v>
      </c>
      <c r="C4668" s="1" t="s">
        <v>1087</v>
      </c>
      <c r="D4668" s="10" t="s">
        <v>5270</v>
      </c>
    </row>
    <row r="4669" spans="1:4" s="9" customFormat="1" x14ac:dyDescent="0.2">
      <c r="A4669" s="2" t="s">
        <v>8616</v>
      </c>
      <c r="B4669" s="1" t="s">
        <v>8617</v>
      </c>
      <c r="C4669" s="1" t="s">
        <v>1012</v>
      </c>
      <c r="D4669" s="3">
        <v>47</v>
      </c>
    </row>
    <row r="4670" spans="1:4" s="9" customFormat="1" x14ac:dyDescent="0.2">
      <c r="A4670" s="2" t="s">
        <v>8618</v>
      </c>
      <c r="B4670" s="1" t="s">
        <v>8619</v>
      </c>
      <c r="C4670" s="1" t="s">
        <v>1012</v>
      </c>
      <c r="D4670" s="10" t="s">
        <v>5270</v>
      </c>
    </row>
    <row r="4671" spans="1:4" s="9" customFormat="1" x14ac:dyDescent="0.2">
      <c r="A4671" s="2" t="s">
        <v>8620</v>
      </c>
      <c r="B4671" s="1" t="s">
        <v>8621</v>
      </c>
      <c r="C4671" s="1" t="s">
        <v>1012</v>
      </c>
      <c r="D4671" s="10" t="s">
        <v>5270</v>
      </c>
    </row>
    <row r="4672" spans="1:4" s="9" customFormat="1" x14ac:dyDescent="0.2">
      <c r="A4672" s="2" t="s">
        <v>8622</v>
      </c>
      <c r="B4672" s="1" t="s">
        <v>8623</v>
      </c>
      <c r="C4672" s="1" t="s">
        <v>1087</v>
      </c>
      <c r="D4672" s="10" t="s">
        <v>5270</v>
      </c>
    </row>
    <row r="4673" spans="1:4" s="9" customFormat="1" x14ac:dyDescent="0.2">
      <c r="A4673" s="2" t="s">
        <v>8624</v>
      </c>
      <c r="B4673" s="1" t="s">
        <v>8625</v>
      </c>
      <c r="C4673" s="1" t="s">
        <v>287</v>
      </c>
      <c r="D4673" s="10" t="s">
        <v>5270</v>
      </c>
    </row>
    <row r="4674" spans="1:4" s="9" customFormat="1" x14ac:dyDescent="0.2">
      <c r="A4674" s="2" t="s">
        <v>8626</v>
      </c>
      <c r="B4674" s="1" t="s">
        <v>8627</v>
      </c>
      <c r="C4674" s="1" t="s">
        <v>16</v>
      </c>
      <c r="D4674" s="10" t="s">
        <v>5270</v>
      </c>
    </row>
    <row r="4675" spans="1:4" s="9" customFormat="1" x14ac:dyDescent="0.2">
      <c r="A4675" s="2" t="s">
        <v>8628</v>
      </c>
      <c r="B4675" s="1" t="s">
        <v>8629</v>
      </c>
      <c r="C4675" s="1" t="s">
        <v>16</v>
      </c>
      <c r="D4675" s="10" t="s">
        <v>5270</v>
      </c>
    </row>
    <row r="4676" spans="1:4" s="9" customFormat="1" x14ac:dyDescent="0.2">
      <c r="A4676" s="2" t="s">
        <v>8630</v>
      </c>
      <c r="B4676" s="1" t="s">
        <v>8631</v>
      </c>
      <c r="C4676" s="1" t="s">
        <v>627</v>
      </c>
      <c r="D4676" s="10" t="s">
        <v>5270</v>
      </c>
    </row>
    <row r="4677" spans="1:4" s="9" customFormat="1" x14ac:dyDescent="0.2">
      <c r="A4677" s="2" t="s">
        <v>8632</v>
      </c>
      <c r="B4677" s="1" t="s">
        <v>8633</v>
      </c>
      <c r="C4677" s="1" t="s">
        <v>153</v>
      </c>
      <c r="D4677" s="10" t="s">
        <v>5270</v>
      </c>
    </row>
    <row r="4678" spans="1:4" s="9" customFormat="1" x14ac:dyDescent="0.2">
      <c r="A4678" s="2" t="s">
        <v>8634</v>
      </c>
      <c r="B4678" s="1" t="s">
        <v>8635</v>
      </c>
      <c r="C4678" s="1" t="s">
        <v>16</v>
      </c>
      <c r="D4678" s="10" t="s">
        <v>5270</v>
      </c>
    </row>
    <row r="4679" spans="1:4" s="9" customFormat="1" x14ac:dyDescent="0.2">
      <c r="A4679" s="2" t="s">
        <v>8636</v>
      </c>
      <c r="B4679" s="1" t="s">
        <v>8637</v>
      </c>
      <c r="C4679" s="1" t="s">
        <v>86</v>
      </c>
      <c r="D4679" s="10" t="s">
        <v>5270</v>
      </c>
    </row>
    <row r="4680" spans="1:4" s="9" customFormat="1" x14ac:dyDescent="0.2">
      <c r="A4680" s="2" t="s">
        <v>8638</v>
      </c>
      <c r="B4680" s="1" t="s">
        <v>8639</v>
      </c>
      <c r="C4680" s="1" t="s">
        <v>1012</v>
      </c>
      <c r="D4680" s="3">
        <v>2500</v>
      </c>
    </row>
    <row r="4681" spans="1:4" s="9" customFormat="1" x14ac:dyDescent="0.2">
      <c r="A4681" s="2" t="s">
        <v>8640</v>
      </c>
      <c r="B4681" s="1" t="s">
        <v>8641</v>
      </c>
      <c r="C4681" s="1" t="s">
        <v>287</v>
      </c>
      <c r="D4681" s="3">
        <v>2500</v>
      </c>
    </row>
    <row r="4682" spans="1:4" s="9" customFormat="1" x14ac:dyDescent="0.2">
      <c r="A4682" s="2" t="s">
        <v>8642</v>
      </c>
      <c r="B4682" s="1" t="s">
        <v>8643</v>
      </c>
      <c r="C4682" s="1" t="s">
        <v>1012</v>
      </c>
      <c r="D4682" s="10" t="s">
        <v>5270</v>
      </c>
    </row>
    <row r="4683" spans="1:4" s="9" customFormat="1" x14ac:dyDescent="0.2">
      <c r="A4683" s="2" t="s">
        <v>8644</v>
      </c>
      <c r="B4683" s="1" t="s">
        <v>8645</v>
      </c>
      <c r="C4683" s="1" t="s">
        <v>86</v>
      </c>
      <c r="D4683" s="10" t="s">
        <v>5270</v>
      </c>
    </row>
    <row r="4684" spans="1:4" s="9" customFormat="1" x14ac:dyDescent="0.2">
      <c r="A4684" s="2" t="s">
        <v>8646</v>
      </c>
      <c r="B4684" s="1" t="s">
        <v>8647</v>
      </c>
      <c r="C4684" s="1" t="s">
        <v>1012</v>
      </c>
      <c r="D4684" s="10" t="s">
        <v>5270</v>
      </c>
    </row>
    <row r="4685" spans="1:4" s="9" customFormat="1" x14ac:dyDescent="0.2">
      <c r="A4685" s="2" t="s">
        <v>8648</v>
      </c>
      <c r="B4685" s="1" t="s">
        <v>8649</v>
      </c>
      <c r="C4685" s="1" t="s">
        <v>1087</v>
      </c>
      <c r="D4685" s="10" t="s">
        <v>5270</v>
      </c>
    </row>
    <row r="4686" spans="1:4" s="9" customFormat="1" x14ac:dyDescent="0.2">
      <c r="A4686" s="2" t="s">
        <v>8650</v>
      </c>
      <c r="B4686" s="1" t="s">
        <v>8651</v>
      </c>
      <c r="C4686" s="1" t="s">
        <v>287</v>
      </c>
      <c r="D4686" s="10" t="s">
        <v>5270</v>
      </c>
    </row>
    <row r="4687" spans="1:4" s="9" customFormat="1" x14ac:dyDescent="0.2">
      <c r="A4687" s="2" t="s">
        <v>8652</v>
      </c>
      <c r="B4687" s="1" t="s">
        <v>8653</v>
      </c>
      <c r="C4687" s="1" t="s">
        <v>1087</v>
      </c>
      <c r="D4687" s="10" t="s">
        <v>5270</v>
      </c>
    </row>
    <row r="4688" spans="1:4" s="9" customFormat="1" x14ac:dyDescent="0.2">
      <c r="A4688" s="2" t="s">
        <v>8654</v>
      </c>
      <c r="B4688" s="1" t="s">
        <v>8655</v>
      </c>
      <c r="C4688" s="1" t="s">
        <v>287</v>
      </c>
      <c r="D4688" s="10" t="s">
        <v>5270</v>
      </c>
    </row>
    <row r="4689" spans="1:4" s="9" customFormat="1" x14ac:dyDescent="0.2">
      <c r="A4689" s="2" t="s">
        <v>8656</v>
      </c>
      <c r="B4689" s="1" t="s">
        <v>8657</v>
      </c>
      <c r="C4689" s="1" t="s">
        <v>153</v>
      </c>
      <c r="D4689" s="10" t="s">
        <v>5270</v>
      </c>
    </row>
    <row r="4690" spans="1:4" s="9" customFormat="1" x14ac:dyDescent="0.2">
      <c r="A4690" s="2" t="s">
        <v>8658</v>
      </c>
      <c r="B4690" s="1" t="s">
        <v>8659</v>
      </c>
      <c r="C4690" s="1" t="s">
        <v>4551</v>
      </c>
      <c r="D4690" s="3">
        <v>66</v>
      </c>
    </row>
    <row r="4691" spans="1:4" s="9" customFormat="1" x14ac:dyDescent="0.2">
      <c r="A4691" s="2" t="s">
        <v>8660</v>
      </c>
      <c r="B4691" s="1" t="s">
        <v>8661</v>
      </c>
      <c r="C4691" s="1" t="s">
        <v>39</v>
      </c>
      <c r="D4691" s="3">
        <v>66</v>
      </c>
    </row>
    <row r="4692" spans="1:4" s="9" customFormat="1" x14ac:dyDescent="0.2">
      <c r="A4692" s="2" t="s">
        <v>8662</v>
      </c>
      <c r="B4692" s="1" t="s">
        <v>8663</v>
      </c>
      <c r="C4692" s="1" t="s">
        <v>39</v>
      </c>
      <c r="D4692" s="10" t="s">
        <v>5270</v>
      </c>
    </row>
    <row r="4693" spans="1:4" s="9" customFormat="1" x14ac:dyDescent="0.2">
      <c r="A4693" s="2" t="s">
        <v>8664</v>
      </c>
      <c r="B4693" s="1" t="s">
        <v>8665</v>
      </c>
      <c r="C4693" s="1" t="s">
        <v>153</v>
      </c>
      <c r="D4693" s="10" t="s">
        <v>5270</v>
      </c>
    </row>
    <row r="4694" spans="1:4" s="9" customFormat="1" x14ac:dyDescent="0.2">
      <c r="A4694" s="2" t="s">
        <v>8666</v>
      </c>
      <c r="B4694" s="1" t="s">
        <v>8667</v>
      </c>
      <c r="C4694" s="1" t="s">
        <v>153</v>
      </c>
      <c r="D4694" s="10" t="s">
        <v>5270</v>
      </c>
    </row>
    <row r="4695" spans="1:4" s="9" customFormat="1" x14ac:dyDescent="0.2">
      <c r="A4695" s="2" t="s">
        <v>8668</v>
      </c>
      <c r="B4695" s="1" t="s">
        <v>8669</v>
      </c>
      <c r="C4695" s="1" t="s">
        <v>153</v>
      </c>
      <c r="D4695" s="10" t="s">
        <v>5270</v>
      </c>
    </row>
    <row r="4696" spans="1:4" s="9" customFormat="1" x14ac:dyDescent="0.2">
      <c r="A4696" s="2" t="s">
        <v>8670</v>
      </c>
      <c r="B4696" s="1" t="s">
        <v>8671</v>
      </c>
      <c r="C4696" s="1" t="s">
        <v>8672</v>
      </c>
      <c r="D4696" s="10" t="s">
        <v>5270</v>
      </c>
    </row>
    <row r="4697" spans="1:4" s="9" customFormat="1" x14ac:dyDescent="0.2">
      <c r="A4697" s="2" t="s">
        <v>8673</v>
      </c>
      <c r="B4697" s="1" t="s">
        <v>8674</v>
      </c>
      <c r="C4697" s="1" t="s">
        <v>39</v>
      </c>
      <c r="D4697" s="10" t="s">
        <v>5270</v>
      </c>
    </row>
    <row r="4698" spans="1:4" s="9" customFormat="1" x14ac:dyDescent="0.2">
      <c r="A4698" s="2" t="s">
        <v>8675</v>
      </c>
      <c r="B4698" s="1" t="s">
        <v>8676</v>
      </c>
      <c r="C4698" s="1" t="s">
        <v>5678</v>
      </c>
      <c r="D4698" s="10" t="s">
        <v>5270</v>
      </c>
    </row>
    <row r="4699" spans="1:4" s="9" customFormat="1" x14ac:dyDescent="0.2">
      <c r="A4699" s="2" t="s">
        <v>8677</v>
      </c>
      <c r="B4699" s="1" t="s">
        <v>8678</v>
      </c>
      <c r="C4699" s="1" t="s">
        <v>8679</v>
      </c>
      <c r="D4699" s="10" t="s">
        <v>5270</v>
      </c>
    </row>
    <row r="4700" spans="1:4" s="9" customFormat="1" x14ac:dyDescent="0.2">
      <c r="A4700" s="2" t="s">
        <v>8680</v>
      </c>
      <c r="B4700" s="1" t="s">
        <v>8681</v>
      </c>
      <c r="C4700" s="1" t="s">
        <v>8679</v>
      </c>
      <c r="D4700" s="10" t="s">
        <v>5270</v>
      </c>
    </row>
    <row r="4701" spans="1:4" s="9" customFormat="1" x14ac:dyDescent="0.2">
      <c r="A4701" s="2" t="s">
        <v>8682</v>
      </c>
      <c r="B4701" s="1" t="s">
        <v>8683</v>
      </c>
      <c r="C4701" s="1" t="s">
        <v>33</v>
      </c>
      <c r="D4701" s="10" t="s">
        <v>5270</v>
      </c>
    </row>
    <row r="4702" spans="1:4" s="9" customFormat="1" x14ac:dyDescent="0.2">
      <c r="A4702" s="2" t="s">
        <v>8684</v>
      </c>
      <c r="B4702" s="1" t="s">
        <v>8685</v>
      </c>
      <c r="C4702" s="1" t="s">
        <v>66</v>
      </c>
      <c r="D4702" s="3">
        <v>2500</v>
      </c>
    </row>
    <row r="4703" spans="1:4" s="9" customFormat="1" x14ac:dyDescent="0.2">
      <c r="A4703" s="2" t="s">
        <v>8686</v>
      </c>
      <c r="B4703" s="1" t="s">
        <v>8687</v>
      </c>
      <c r="C4703" s="1" t="s">
        <v>1087</v>
      </c>
      <c r="D4703" s="10" t="s">
        <v>5270</v>
      </c>
    </row>
    <row r="4704" spans="1:4" s="9" customFormat="1" x14ac:dyDescent="0.2">
      <c r="A4704" s="2" t="s">
        <v>8688</v>
      </c>
      <c r="B4704" s="1" t="s">
        <v>8689</v>
      </c>
      <c r="C4704" s="1" t="s">
        <v>1012</v>
      </c>
      <c r="D4704" s="10" t="s">
        <v>5270</v>
      </c>
    </row>
    <row r="4705" spans="1:4" s="9" customFormat="1" x14ac:dyDescent="0.2">
      <c r="A4705" s="2" t="s">
        <v>8690</v>
      </c>
      <c r="B4705" s="1" t="s">
        <v>8691</v>
      </c>
      <c r="C4705" s="1" t="s">
        <v>39</v>
      </c>
      <c r="D4705" s="10" t="s">
        <v>5270</v>
      </c>
    </row>
    <row r="4706" spans="1:4" s="9" customFormat="1" x14ac:dyDescent="0.2">
      <c r="A4706" s="2" t="s">
        <v>8692</v>
      </c>
      <c r="B4706" s="1" t="s">
        <v>8693</v>
      </c>
      <c r="C4706" s="1" t="s">
        <v>8694</v>
      </c>
      <c r="D4706" s="10" t="s">
        <v>5270</v>
      </c>
    </row>
    <row r="4707" spans="1:4" s="9" customFormat="1" x14ac:dyDescent="0.2">
      <c r="A4707" s="2" t="s">
        <v>8695</v>
      </c>
      <c r="B4707" s="1" t="s">
        <v>8696</v>
      </c>
      <c r="C4707" s="1" t="s">
        <v>39</v>
      </c>
      <c r="D4707" s="10" t="s">
        <v>5270</v>
      </c>
    </row>
    <row r="4708" spans="1:4" s="9" customFormat="1" x14ac:dyDescent="0.2">
      <c r="A4708" s="2" t="s">
        <v>8699</v>
      </c>
      <c r="B4708" s="1" t="s">
        <v>8698</v>
      </c>
      <c r="C4708" s="1" t="s">
        <v>39</v>
      </c>
      <c r="D4708" s="3">
        <v>1000</v>
      </c>
    </row>
    <row r="4709" spans="1:4" s="9" customFormat="1" x14ac:dyDescent="0.2">
      <c r="A4709" s="2" t="s">
        <v>8697</v>
      </c>
      <c r="B4709" s="1" t="s">
        <v>8698</v>
      </c>
      <c r="C4709" s="1" t="s">
        <v>8694</v>
      </c>
      <c r="D4709" s="10" t="s">
        <v>5270</v>
      </c>
    </row>
    <row r="4710" spans="1:4" s="9" customFormat="1" x14ac:dyDescent="0.2">
      <c r="A4710" s="2" t="s">
        <v>8700</v>
      </c>
      <c r="B4710" s="1" t="s">
        <v>8701</v>
      </c>
      <c r="C4710" s="1" t="s">
        <v>8702</v>
      </c>
      <c r="D4710" s="3">
        <v>31</v>
      </c>
    </row>
    <row r="4711" spans="1:4" s="9" customFormat="1" x14ac:dyDescent="0.2">
      <c r="A4711" s="2" t="s">
        <v>8703</v>
      </c>
      <c r="B4711" s="1" t="s">
        <v>8704</v>
      </c>
      <c r="C4711" s="1" t="s">
        <v>8694</v>
      </c>
      <c r="D4711" s="10" t="s">
        <v>5270</v>
      </c>
    </row>
    <row r="4712" spans="1:4" s="9" customFormat="1" x14ac:dyDescent="0.2">
      <c r="A4712" s="2" t="s">
        <v>8705</v>
      </c>
      <c r="B4712" s="1" t="s">
        <v>8706</v>
      </c>
      <c r="C4712" s="1" t="s">
        <v>2980</v>
      </c>
      <c r="D4712" s="10" t="s">
        <v>5270</v>
      </c>
    </row>
    <row r="4713" spans="1:4" s="9" customFormat="1" x14ac:dyDescent="0.2">
      <c r="A4713" s="2" t="s">
        <v>8707</v>
      </c>
      <c r="B4713" s="1" t="s">
        <v>8708</v>
      </c>
      <c r="C4713" s="1" t="s">
        <v>2670</v>
      </c>
      <c r="D4713" s="3">
        <v>65</v>
      </c>
    </row>
    <row r="4714" spans="1:4" s="9" customFormat="1" x14ac:dyDescent="0.2">
      <c r="A4714" s="2" t="s">
        <v>8709</v>
      </c>
      <c r="B4714" s="1" t="s">
        <v>8710</v>
      </c>
      <c r="C4714" s="1" t="s">
        <v>86</v>
      </c>
      <c r="D4714" s="10" t="s">
        <v>5270</v>
      </c>
    </row>
    <row r="4715" spans="1:4" s="9" customFormat="1" x14ac:dyDescent="0.2">
      <c r="A4715" s="2" t="s">
        <v>8711</v>
      </c>
      <c r="B4715" s="1" t="s">
        <v>8712</v>
      </c>
      <c r="C4715" s="1" t="s">
        <v>2483</v>
      </c>
      <c r="D4715" s="10" t="s">
        <v>5270</v>
      </c>
    </row>
    <row r="4716" spans="1:4" s="9" customFormat="1" x14ac:dyDescent="0.2">
      <c r="A4716" s="2" t="s">
        <v>8716</v>
      </c>
      <c r="B4716" s="1" t="s">
        <v>8714</v>
      </c>
      <c r="C4716" s="1" t="s">
        <v>2752</v>
      </c>
      <c r="D4716" s="3">
        <v>59</v>
      </c>
    </row>
    <row r="4717" spans="1:4" s="9" customFormat="1" x14ac:dyDescent="0.2">
      <c r="A4717" s="2" t="s">
        <v>8715</v>
      </c>
      <c r="B4717" s="1" t="s">
        <v>8714</v>
      </c>
      <c r="C4717" s="1" t="s">
        <v>2752</v>
      </c>
      <c r="D4717" s="3">
        <v>1000</v>
      </c>
    </row>
    <row r="4718" spans="1:4" s="9" customFormat="1" x14ac:dyDescent="0.2">
      <c r="A4718" s="2" t="s">
        <v>8713</v>
      </c>
      <c r="B4718" s="1" t="s">
        <v>8714</v>
      </c>
      <c r="C4718" s="1" t="s">
        <v>2752</v>
      </c>
      <c r="D4718" s="10" t="s">
        <v>5270</v>
      </c>
    </row>
    <row r="4719" spans="1:4" s="9" customFormat="1" x14ac:dyDescent="0.2">
      <c r="A4719" s="2" t="s">
        <v>8717</v>
      </c>
      <c r="B4719" s="1" t="s">
        <v>8718</v>
      </c>
      <c r="C4719" s="1" t="s">
        <v>2212</v>
      </c>
      <c r="D4719" s="10" t="s">
        <v>5270</v>
      </c>
    </row>
    <row r="4720" spans="1:4" s="9" customFormat="1" x14ac:dyDescent="0.2">
      <c r="A4720" s="2" t="s">
        <v>8719</v>
      </c>
      <c r="B4720" s="1" t="s">
        <v>8718</v>
      </c>
      <c r="C4720" s="1" t="s">
        <v>86</v>
      </c>
      <c r="D4720" s="10" t="s">
        <v>5270</v>
      </c>
    </row>
    <row r="4721" spans="1:4" s="9" customFormat="1" x14ac:dyDescent="0.2">
      <c r="A4721" s="2" t="s">
        <v>8720</v>
      </c>
      <c r="B4721" s="1" t="s">
        <v>8721</v>
      </c>
      <c r="C4721" s="1" t="s">
        <v>33</v>
      </c>
      <c r="D4721" s="3">
        <v>26</v>
      </c>
    </row>
    <row r="4722" spans="1:4" s="9" customFormat="1" x14ac:dyDescent="0.2">
      <c r="A4722" s="2" t="s">
        <v>8722</v>
      </c>
      <c r="B4722" s="1" t="s">
        <v>8723</v>
      </c>
      <c r="C4722" s="1" t="s">
        <v>33</v>
      </c>
      <c r="D4722" s="10" t="s">
        <v>5270</v>
      </c>
    </row>
    <row r="4723" spans="1:4" s="9" customFormat="1" x14ac:dyDescent="0.2">
      <c r="A4723" s="2" t="s">
        <v>8724</v>
      </c>
      <c r="B4723" s="1" t="s">
        <v>8725</v>
      </c>
      <c r="C4723" s="1" t="s">
        <v>33</v>
      </c>
      <c r="D4723" s="10" t="s">
        <v>5270</v>
      </c>
    </row>
    <row r="4724" spans="1:4" s="9" customFormat="1" x14ac:dyDescent="0.2">
      <c r="A4724" s="2" t="s">
        <v>8726</v>
      </c>
      <c r="B4724" s="1" t="s">
        <v>8727</v>
      </c>
      <c r="C4724" s="1" t="s">
        <v>33</v>
      </c>
      <c r="D4724" s="10" t="s">
        <v>5270</v>
      </c>
    </row>
    <row r="4725" spans="1:4" s="9" customFormat="1" x14ac:dyDescent="0.2">
      <c r="A4725" s="2" t="s">
        <v>8728</v>
      </c>
      <c r="B4725" s="1" t="s">
        <v>8729</v>
      </c>
      <c r="C4725" s="1" t="s">
        <v>33</v>
      </c>
      <c r="D4725" s="10" t="s">
        <v>5270</v>
      </c>
    </row>
    <row r="4726" spans="1:4" s="9" customFormat="1" x14ac:dyDescent="0.2">
      <c r="A4726" s="2" t="s">
        <v>8730</v>
      </c>
      <c r="B4726" s="1" t="s">
        <v>8731</v>
      </c>
      <c r="C4726" s="1" t="s">
        <v>33</v>
      </c>
      <c r="D4726" s="3">
        <v>36</v>
      </c>
    </row>
    <row r="4727" spans="1:4" s="9" customFormat="1" x14ac:dyDescent="0.2">
      <c r="A4727" s="2" t="s">
        <v>8732</v>
      </c>
      <c r="B4727" s="1" t="s">
        <v>8733</v>
      </c>
      <c r="C4727" s="1" t="s">
        <v>33</v>
      </c>
      <c r="D4727" s="10" t="s">
        <v>5270</v>
      </c>
    </row>
    <row r="4728" spans="1:4" s="9" customFormat="1" x14ac:dyDescent="0.2">
      <c r="A4728" s="2" t="s">
        <v>8734</v>
      </c>
      <c r="B4728" s="1" t="s">
        <v>8735</v>
      </c>
      <c r="C4728" s="1" t="s">
        <v>33</v>
      </c>
      <c r="D4728" s="3">
        <v>25</v>
      </c>
    </row>
    <row r="4729" spans="1:4" s="9" customFormat="1" x14ac:dyDescent="0.2">
      <c r="A4729" s="2" t="s">
        <v>8736</v>
      </c>
      <c r="B4729" s="1" t="s">
        <v>8737</v>
      </c>
      <c r="C4729" s="1" t="s">
        <v>33</v>
      </c>
      <c r="D4729" s="10" t="s">
        <v>5270</v>
      </c>
    </row>
    <row r="4730" spans="1:4" s="9" customFormat="1" x14ac:dyDescent="0.2">
      <c r="A4730" s="2" t="s">
        <v>8738</v>
      </c>
      <c r="B4730" s="1" t="s">
        <v>8739</v>
      </c>
      <c r="C4730" s="1" t="s">
        <v>33</v>
      </c>
      <c r="D4730" s="3">
        <v>1000</v>
      </c>
    </row>
    <row r="4731" spans="1:4" s="9" customFormat="1" x14ac:dyDescent="0.2">
      <c r="A4731" s="2" t="s">
        <v>8740</v>
      </c>
      <c r="B4731" s="1" t="s">
        <v>8741</v>
      </c>
      <c r="C4731" s="1" t="s">
        <v>2183</v>
      </c>
      <c r="D4731" s="3">
        <v>1500</v>
      </c>
    </row>
    <row r="4732" spans="1:4" s="9" customFormat="1" x14ac:dyDescent="0.2">
      <c r="A4732" s="2" t="s">
        <v>8742</v>
      </c>
      <c r="B4732" s="1" t="s">
        <v>8743</v>
      </c>
      <c r="C4732" s="1" t="s">
        <v>39</v>
      </c>
      <c r="D4732" s="10" t="s">
        <v>5270</v>
      </c>
    </row>
    <row r="4733" spans="1:4" s="9" customFormat="1" x14ac:dyDescent="0.2">
      <c r="A4733" s="2" t="s">
        <v>8744</v>
      </c>
      <c r="B4733" s="1" t="s">
        <v>8745</v>
      </c>
      <c r="C4733" s="1" t="s">
        <v>39</v>
      </c>
      <c r="D4733" s="10" t="s">
        <v>5270</v>
      </c>
    </row>
    <row r="4734" spans="1:4" s="9" customFormat="1" x14ac:dyDescent="0.2">
      <c r="A4734" s="2" t="s">
        <v>8746</v>
      </c>
      <c r="B4734" s="1" t="s">
        <v>8747</v>
      </c>
      <c r="C4734" s="1" t="s">
        <v>7487</v>
      </c>
      <c r="D4734" s="10" t="s">
        <v>5270</v>
      </c>
    </row>
    <row r="4735" spans="1:4" s="9" customFormat="1" x14ac:dyDescent="0.2">
      <c r="A4735" s="2" t="s">
        <v>8748</v>
      </c>
      <c r="B4735" s="1" t="s">
        <v>8749</v>
      </c>
      <c r="C4735" s="1" t="s">
        <v>8750</v>
      </c>
      <c r="D4735" s="10" t="s">
        <v>5270</v>
      </c>
    </row>
    <row r="4736" spans="1:4" s="9" customFormat="1" x14ac:dyDescent="0.2">
      <c r="A4736" s="2" t="s">
        <v>8751</v>
      </c>
      <c r="B4736" s="1" t="s">
        <v>8752</v>
      </c>
      <c r="C4736" s="1" t="s">
        <v>39</v>
      </c>
      <c r="D4736" s="10" t="s">
        <v>5270</v>
      </c>
    </row>
    <row r="4737" spans="1:4" s="9" customFormat="1" x14ac:dyDescent="0.2">
      <c r="A4737" s="2" t="s">
        <v>8753</v>
      </c>
      <c r="B4737" s="1" t="s">
        <v>8754</v>
      </c>
      <c r="C4737" s="1" t="s">
        <v>39</v>
      </c>
      <c r="D4737" s="10" t="s">
        <v>5270</v>
      </c>
    </row>
    <row r="4738" spans="1:4" s="9" customFormat="1" x14ac:dyDescent="0.2">
      <c r="A4738" s="2" t="s">
        <v>8755</v>
      </c>
      <c r="B4738" s="1" t="s">
        <v>8756</v>
      </c>
      <c r="C4738" s="1" t="s">
        <v>39</v>
      </c>
      <c r="D4738" s="10" t="s">
        <v>5270</v>
      </c>
    </row>
    <row r="4739" spans="1:4" s="9" customFormat="1" x14ac:dyDescent="0.2">
      <c r="A4739" s="2" t="s">
        <v>8757</v>
      </c>
      <c r="B4739" s="1" t="s">
        <v>8758</v>
      </c>
      <c r="C4739" s="1" t="s">
        <v>1012</v>
      </c>
      <c r="D4739" s="3">
        <v>2500</v>
      </c>
    </row>
    <row r="4740" spans="1:4" s="9" customFormat="1" x14ac:dyDescent="0.2">
      <c r="A4740" s="2" t="s">
        <v>8759</v>
      </c>
      <c r="B4740" s="1" t="s">
        <v>8760</v>
      </c>
      <c r="C4740" s="1" t="s">
        <v>1012</v>
      </c>
      <c r="D4740" s="10" t="s">
        <v>5270</v>
      </c>
    </row>
    <row r="4741" spans="1:4" s="9" customFormat="1" x14ac:dyDescent="0.2">
      <c r="A4741" s="2" t="s">
        <v>8761</v>
      </c>
      <c r="B4741" s="1" t="s">
        <v>8762</v>
      </c>
      <c r="C4741" s="1" t="s">
        <v>8750</v>
      </c>
      <c r="D4741" s="10" t="s">
        <v>5270</v>
      </c>
    </row>
    <row r="4742" spans="1:4" s="9" customFormat="1" x14ac:dyDescent="0.2">
      <c r="A4742" s="2" t="s">
        <v>8763</v>
      </c>
      <c r="B4742" s="1" t="s">
        <v>8764</v>
      </c>
      <c r="C4742" s="1" t="s">
        <v>39</v>
      </c>
      <c r="D4742" s="10" t="s">
        <v>5270</v>
      </c>
    </row>
    <row r="4743" spans="1:4" s="9" customFormat="1" x14ac:dyDescent="0.2">
      <c r="A4743" s="2" t="s">
        <v>8765</v>
      </c>
      <c r="B4743" s="1" t="s">
        <v>8766</v>
      </c>
      <c r="C4743" s="1" t="s">
        <v>33</v>
      </c>
      <c r="D4743" s="10" t="s">
        <v>5270</v>
      </c>
    </row>
    <row r="4744" spans="1:4" s="9" customFormat="1" x14ac:dyDescent="0.2">
      <c r="A4744" s="2" t="s">
        <v>8767</v>
      </c>
      <c r="B4744" s="1" t="s">
        <v>8768</v>
      </c>
      <c r="C4744" s="1" t="s">
        <v>57</v>
      </c>
      <c r="D4744" s="10" t="s">
        <v>5270</v>
      </c>
    </row>
    <row r="4745" spans="1:4" s="9" customFormat="1" x14ac:dyDescent="0.2">
      <c r="A4745" s="2" t="s">
        <v>8769</v>
      </c>
      <c r="B4745" s="1" t="s">
        <v>8770</v>
      </c>
      <c r="C4745" s="1" t="s">
        <v>8771</v>
      </c>
      <c r="D4745" s="10" t="s">
        <v>5270</v>
      </c>
    </row>
    <row r="4746" spans="1:4" s="9" customFormat="1" x14ac:dyDescent="0.2">
      <c r="A4746" s="2" t="s">
        <v>8772</v>
      </c>
      <c r="B4746" s="1" t="s">
        <v>8773</v>
      </c>
      <c r="C4746" s="1" t="s">
        <v>8774</v>
      </c>
      <c r="D4746" s="10" t="s">
        <v>5270</v>
      </c>
    </row>
    <row r="4747" spans="1:4" s="9" customFormat="1" x14ac:dyDescent="0.2">
      <c r="A4747" s="2" t="s">
        <v>8775</v>
      </c>
      <c r="B4747" s="1" t="s">
        <v>8776</v>
      </c>
      <c r="C4747" s="1" t="s">
        <v>39</v>
      </c>
      <c r="D4747" s="10" t="s">
        <v>5270</v>
      </c>
    </row>
    <row r="4748" spans="1:4" s="9" customFormat="1" x14ac:dyDescent="0.2">
      <c r="A4748" s="2" t="s">
        <v>8777</v>
      </c>
      <c r="B4748" s="1" t="s">
        <v>8778</v>
      </c>
      <c r="C4748" s="1" t="s">
        <v>39</v>
      </c>
      <c r="D4748" s="10" t="s">
        <v>5270</v>
      </c>
    </row>
    <row r="4749" spans="1:4" s="9" customFormat="1" x14ac:dyDescent="0.2">
      <c r="A4749" s="2" t="s">
        <v>8779</v>
      </c>
      <c r="B4749" s="1" t="s">
        <v>8780</v>
      </c>
      <c r="C4749" s="1" t="s">
        <v>5299</v>
      </c>
      <c r="D4749" s="10" t="s">
        <v>5270</v>
      </c>
    </row>
    <row r="4750" spans="1:4" s="9" customFormat="1" x14ac:dyDescent="0.2">
      <c r="A4750" s="2" t="s">
        <v>8781</v>
      </c>
      <c r="B4750" s="1" t="s">
        <v>8782</v>
      </c>
      <c r="C4750" s="1" t="s">
        <v>39</v>
      </c>
      <c r="D4750" s="10" t="s">
        <v>5270</v>
      </c>
    </row>
    <row r="4751" spans="1:4" s="9" customFormat="1" x14ac:dyDescent="0.2">
      <c r="A4751" s="2" t="s">
        <v>8783</v>
      </c>
      <c r="B4751" s="1" t="s">
        <v>8784</v>
      </c>
      <c r="C4751" s="1" t="s">
        <v>5343</v>
      </c>
      <c r="D4751" s="10" t="s">
        <v>5270</v>
      </c>
    </row>
    <row r="4752" spans="1:4" s="9" customFormat="1" x14ac:dyDescent="0.2">
      <c r="A4752" s="2" t="s">
        <v>8785</v>
      </c>
      <c r="B4752" s="1" t="s">
        <v>8786</v>
      </c>
      <c r="C4752" s="1" t="s">
        <v>39</v>
      </c>
      <c r="D4752" s="10" t="s">
        <v>5270</v>
      </c>
    </row>
    <row r="4753" spans="1:4" s="9" customFormat="1" x14ac:dyDescent="0.2">
      <c r="A4753" s="2" t="s">
        <v>8787</v>
      </c>
      <c r="B4753" s="1" t="s">
        <v>8788</v>
      </c>
      <c r="C4753" s="1" t="s">
        <v>39</v>
      </c>
      <c r="D4753" s="10" t="s">
        <v>5270</v>
      </c>
    </row>
    <row r="4754" spans="1:4" s="9" customFormat="1" x14ac:dyDescent="0.2">
      <c r="A4754" s="2" t="s">
        <v>8789</v>
      </c>
      <c r="B4754" s="1" t="s">
        <v>8790</v>
      </c>
      <c r="C4754" s="1" t="s">
        <v>39</v>
      </c>
      <c r="D4754" s="10" t="s">
        <v>5270</v>
      </c>
    </row>
    <row r="4755" spans="1:4" s="9" customFormat="1" x14ac:dyDescent="0.2">
      <c r="A4755" s="2" t="s">
        <v>8791</v>
      </c>
      <c r="B4755" s="1" t="s">
        <v>8792</v>
      </c>
      <c r="C4755" s="1" t="s">
        <v>5343</v>
      </c>
      <c r="D4755" s="10" t="s">
        <v>5270</v>
      </c>
    </row>
    <row r="4756" spans="1:4" s="9" customFormat="1" x14ac:dyDescent="0.2">
      <c r="A4756" s="2" t="s">
        <v>8793</v>
      </c>
      <c r="B4756" s="1" t="s">
        <v>8794</v>
      </c>
      <c r="C4756" s="1" t="s">
        <v>5343</v>
      </c>
      <c r="D4756" s="10" t="s">
        <v>5270</v>
      </c>
    </row>
    <row r="4757" spans="1:4" s="9" customFormat="1" x14ac:dyDescent="0.2">
      <c r="A4757" s="2" t="s">
        <v>8795</v>
      </c>
      <c r="B4757" s="1" t="s">
        <v>8796</v>
      </c>
      <c r="C4757" s="1" t="s">
        <v>5343</v>
      </c>
      <c r="D4757" s="10" t="s">
        <v>5270</v>
      </c>
    </row>
    <row r="4758" spans="1:4" s="9" customFormat="1" x14ac:dyDescent="0.2">
      <c r="A4758" s="2" t="s">
        <v>8797</v>
      </c>
      <c r="B4758" s="1" t="s">
        <v>8798</v>
      </c>
      <c r="C4758" s="1" t="s">
        <v>5343</v>
      </c>
      <c r="D4758" s="10" t="s">
        <v>5270</v>
      </c>
    </row>
    <row r="4759" spans="1:4" s="9" customFormat="1" x14ac:dyDescent="0.2">
      <c r="A4759" s="2" t="s">
        <v>8799</v>
      </c>
      <c r="B4759" s="1" t="s">
        <v>8800</v>
      </c>
      <c r="C4759" s="1" t="s">
        <v>8801</v>
      </c>
      <c r="D4759" s="10" t="s">
        <v>5270</v>
      </c>
    </row>
    <row r="4760" spans="1:4" s="9" customFormat="1" x14ac:dyDescent="0.2">
      <c r="A4760" s="2" t="s">
        <v>8802</v>
      </c>
      <c r="B4760" s="1" t="s">
        <v>8803</v>
      </c>
      <c r="C4760" s="1" t="s">
        <v>380</v>
      </c>
      <c r="D4760" s="10" t="s">
        <v>5270</v>
      </c>
    </row>
    <row r="4761" spans="1:4" s="9" customFormat="1" x14ac:dyDescent="0.2">
      <c r="A4761" s="2" t="s">
        <v>8804</v>
      </c>
      <c r="B4761" s="1" t="s">
        <v>8805</v>
      </c>
      <c r="C4761" s="1" t="s">
        <v>4888</v>
      </c>
      <c r="D4761" s="3">
        <v>25</v>
      </c>
    </row>
    <row r="4762" spans="1:4" s="9" customFormat="1" x14ac:dyDescent="0.2">
      <c r="A4762" s="2" t="s">
        <v>8806</v>
      </c>
      <c r="B4762" s="1" t="s">
        <v>8807</v>
      </c>
      <c r="C4762" s="1" t="s">
        <v>39</v>
      </c>
      <c r="D4762" s="3">
        <v>25</v>
      </c>
    </row>
    <row r="4763" spans="1:4" s="9" customFormat="1" x14ac:dyDescent="0.2">
      <c r="A4763" s="2" t="s">
        <v>8808</v>
      </c>
      <c r="B4763" s="1" t="s">
        <v>8807</v>
      </c>
      <c r="C4763" s="1" t="s">
        <v>380</v>
      </c>
      <c r="D4763" s="10" t="s">
        <v>5270</v>
      </c>
    </row>
    <row r="4764" spans="1:4" s="9" customFormat="1" x14ac:dyDescent="0.2">
      <c r="A4764" s="2" t="s">
        <v>8809</v>
      </c>
      <c r="B4764" s="1" t="s">
        <v>8810</v>
      </c>
      <c r="C4764" s="1" t="s">
        <v>380</v>
      </c>
      <c r="D4764" s="10" t="s">
        <v>5270</v>
      </c>
    </row>
    <row r="4765" spans="1:4" s="9" customFormat="1" x14ac:dyDescent="0.2">
      <c r="A4765" s="2" t="s">
        <v>8811</v>
      </c>
      <c r="B4765" s="1" t="s">
        <v>8812</v>
      </c>
      <c r="C4765" s="1" t="s">
        <v>380</v>
      </c>
      <c r="D4765" s="10" t="s">
        <v>5270</v>
      </c>
    </row>
    <row r="4766" spans="1:4" s="9" customFormat="1" x14ac:dyDescent="0.2">
      <c r="A4766" s="2" t="s">
        <v>8813</v>
      </c>
      <c r="B4766" s="1" t="s">
        <v>8814</v>
      </c>
      <c r="C4766" s="1" t="s">
        <v>380</v>
      </c>
      <c r="D4766" s="10" t="s">
        <v>5270</v>
      </c>
    </row>
    <row r="4767" spans="1:4" s="9" customFormat="1" x14ac:dyDescent="0.2">
      <c r="A4767" s="2" t="s">
        <v>8815</v>
      </c>
      <c r="B4767" s="1" t="s">
        <v>8816</v>
      </c>
      <c r="C4767" s="1" t="s">
        <v>2212</v>
      </c>
      <c r="D4767" s="10" t="s">
        <v>5270</v>
      </c>
    </row>
    <row r="4768" spans="1:4" s="9" customFormat="1" x14ac:dyDescent="0.2">
      <c r="A4768" s="2" t="s">
        <v>8817</v>
      </c>
      <c r="B4768" s="1" t="s">
        <v>8818</v>
      </c>
      <c r="C4768" s="1" t="s">
        <v>2212</v>
      </c>
      <c r="D4768" s="10" t="s">
        <v>5270</v>
      </c>
    </row>
    <row r="4769" spans="1:4" s="9" customFormat="1" x14ac:dyDescent="0.2">
      <c r="A4769" s="2" t="s">
        <v>8819</v>
      </c>
      <c r="B4769" s="1" t="s">
        <v>8820</v>
      </c>
      <c r="C4769" s="1" t="s">
        <v>2212</v>
      </c>
      <c r="D4769" s="10" t="s">
        <v>5270</v>
      </c>
    </row>
    <row r="4770" spans="1:4" s="9" customFormat="1" x14ac:dyDescent="0.2">
      <c r="A4770" s="2" t="s">
        <v>8821</v>
      </c>
      <c r="B4770" s="1" t="s">
        <v>8822</v>
      </c>
      <c r="C4770" s="1" t="s">
        <v>2212</v>
      </c>
      <c r="D4770" s="3">
        <v>27</v>
      </c>
    </row>
    <row r="4771" spans="1:4" s="9" customFormat="1" x14ac:dyDescent="0.2">
      <c r="A4771" s="2" t="s">
        <v>8823</v>
      </c>
      <c r="B4771" s="1" t="s">
        <v>8824</v>
      </c>
      <c r="C4771" s="1" t="s">
        <v>39</v>
      </c>
      <c r="D4771" s="10" t="s">
        <v>5270</v>
      </c>
    </row>
    <row r="4772" spans="1:4" s="9" customFormat="1" x14ac:dyDescent="0.2">
      <c r="A4772" s="2" t="s">
        <v>8825</v>
      </c>
      <c r="B4772" s="1" t="s">
        <v>8826</v>
      </c>
      <c r="C4772" s="1" t="s">
        <v>39</v>
      </c>
      <c r="D4772" s="10" t="s">
        <v>5270</v>
      </c>
    </row>
    <row r="4773" spans="1:4" s="9" customFormat="1" x14ac:dyDescent="0.2">
      <c r="A4773" s="2" t="s">
        <v>8827</v>
      </c>
      <c r="B4773" s="1" t="s">
        <v>8828</v>
      </c>
      <c r="C4773" s="1" t="s">
        <v>2212</v>
      </c>
      <c r="D4773" s="3">
        <v>48</v>
      </c>
    </row>
    <row r="4774" spans="1:4" s="9" customFormat="1" x14ac:dyDescent="0.2">
      <c r="A4774" s="2" t="s">
        <v>8829</v>
      </c>
      <c r="B4774" s="1" t="s">
        <v>8830</v>
      </c>
      <c r="C4774" s="1" t="s">
        <v>2212</v>
      </c>
      <c r="D4774" s="10" t="s">
        <v>5270</v>
      </c>
    </row>
    <row r="4775" spans="1:4" s="9" customFormat="1" x14ac:dyDescent="0.2">
      <c r="A4775" s="2" t="s">
        <v>8831</v>
      </c>
      <c r="B4775" s="1" t="s">
        <v>8832</v>
      </c>
      <c r="C4775" s="1" t="s">
        <v>2212</v>
      </c>
      <c r="D4775" s="10" t="s">
        <v>5270</v>
      </c>
    </row>
    <row r="4776" spans="1:4" s="9" customFormat="1" x14ac:dyDescent="0.2">
      <c r="A4776" s="2" t="s">
        <v>8833</v>
      </c>
      <c r="B4776" s="1" t="s">
        <v>8834</v>
      </c>
      <c r="C4776" s="1" t="s">
        <v>2212</v>
      </c>
      <c r="D4776" s="10" t="s">
        <v>5270</v>
      </c>
    </row>
    <row r="4777" spans="1:4" s="9" customFormat="1" x14ac:dyDescent="0.2">
      <c r="A4777" s="2" t="s">
        <v>8835</v>
      </c>
      <c r="B4777" s="1" t="s">
        <v>8836</v>
      </c>
      <c r="C4777" s="1" t="s">
        <v>39</v>
      </c>
      <c r="D4777" s="10" t="s">
        <v>5270</v>
      </c>
    </row>
    <row r="4778" spans="1:4" s="9" customFormat="1" x14ac:dyDescent="0.2">
      <c r="A4778" s="2" t="s">
        <v>8837</v>
      </c>
      <c r="B4778" s="1" t="s">
        <v>8838</v>
      </c>
      <c r="C4778" s="1" t="s">
        <v>2212</v>
      </c>
      <c r="D4778" s="10" t="s">
        <v>5270</v>
      </c>
    </row>
    <row r="4779" spans="1:4" s="9" customFormat="1" x14ac:dyDescent="0.2">
      <c r="A4779" s="2" t="s">
        <v>8839</v>
      </c>
      <c r="B4779" s="1" t="s">
        <v>8840</v>
      </c>
      <c r="C4779" s="1" t="s">
        <v>2212</v>
      </c>
      <c r="D4779" s="10" t="s">
        <v>5270</v>
      </c>
    </row>
    <row r="4780" spans="1:4" s="9" customFormat="1" x14ac:dyDescent="0.2">
      <c r="A4780" s="2" t="s">
        <v>8841</v>
      </c>
      <c r="B4780" s="1" t="s">
        <v>8842</v>
      </c>
      <c r="C4780" s="1" t="s">
        <v>2212</v>
      </c>
      <c r="D4780" s="10" t="s">
        <v>5270</v>
      </c>
    </row>
    <row r="4781" spans="1:4" s="9" customFormat="1" x14ac:dyDescent="0.2">
      <c r="A4781" s="2" t="s">
        <v>8843</v>
      </c>
      <c r="B4781" s="1" t="s">
        <v>8844</v>
      </c>
      <c r="C4781" s="1" t="s">
        <v>3877</v>
      </c>
      <c r="D4781" s="10" t="s">
        <v>5270</v>
      </c>
    </row>
    <row r="4782" spans="1:4" s="9" customFormat="1" x14ac:dyDescent="0.2">
      <c r="A4782" s="2" t="s">
        <v>8845</v>
      </c>
      <c r="B4782" s="1" t="s">
        <v>8846</v>
      </c>
      <c r="C4782" s="1" t="s">
        <v>2212</v>
      </c>
      <c r="D4782" s="10" t="s">
        <v>5270</v>
      </c>
    </row>
    <row r="4783" spans="1:4" s="9" customFormat="1" x14ac:dyDescent="0.2">
      <c r="A4783" s="2" t="s">
        <v>8847</v>
      </c>
      <c r="B4783" s="1" t="s">
        <v>8848</v>
      </c>
      <c r="C4783" s="1" t="s">
        <v>2212</v>
      </c>
      <c r="D4783" s="3">
        <v>23</v>
      </c>
    </row>
    <row r="4784" spans="1:4" s="9" customFormat="1" x14ac:dyDescent="0.2">
      <c r="A4784" s="2" t="s">
        <v>8849</v>
      </c>
      <c r="B4784" s="1" t="s">
        <v>8850</v>
      </c>
      <c r="C4784" s="1" t="s">
        <v>2212</v>
      </c>
      <c r="D4784" s="10" t="s">
        <v>5270</v>
      </c>
    </row>
    <row r="4785" spans="1:4" s="9" customFormat="1" x14ac:dyDescent="0.2">
      <c r="A4785" s="2" t="s">
        <v>8851</v>
      </c>
      <c r="B4785" s="1" t="s">
        <v>8852</v>
      </c>
      <c r="C4785" s="1" t="s">
        <v>2212</v>
      </c>
      <c r="D4785" s="10" t="s">
        <v>5270</v>
      </c>
    </row>
    <row r="4786" spans="1:4" s="9" customFormat="1" x14ac:dyDescent="0.2">
      <c r="A4786" s="2" t="s">
        <v>8853</v>
      </c>
      <c r="B4786" s="1" t="s">
        <v>8854</v>
      </c>
      <c r="C4786" s="1" t="s">
        <v>2212</v>
      </c>
      <c r="D4786" s="10" t="s">
        <v>5270</v>
      </c>
    </row>
    <row r="4787" spans="1:4" s="9" customFormat="1" x14ac:dyDescent="0.2">
      <c r="A4787" s="2" t="s">
        <v>8855</v>
      </c>
      <c r="B4787" s="1" t="s">
        <v>8856</v>
      </c>
      <c r="C4787" s="1" t="s">
        <v>2212</v>
      </c>
      <c r="D4787" s="10" t="s">
        <v>5270</v>
      </c>
    </row>
    <row r="4788" spans="1:4" s="9" customFormat="1" x14ac:dyDescent="0.2">
      <c r="A4788" s="2" t="s">
        <v>8857</v>
      </c>
      <c r="B4788" s="1" t="s">
        <v>8858</v>
      </c>
      <c r="C4788" s="1" t="s">
        <v>2212</v>
      </c>
      <c r="D4788" s="10" t="s">
        <v>5270</v>
      </c>
    </row>
    <row r="4789" spans="1:4" s="9" customFormat="1" x14ac:dyDescent="0.2">
      <c r="A4789" s="2" t="s">
        <v>8859</v>
      </c>
      <c r="B4789" s="1" t="s">
        <v>8860</v>
      </c>
      <c r="C4789" s="1" t="s">
        <v>2212</v>
      </c>
      <c r="D4789" s="10" t="s">
        <v>5270</v>
      </c>
    </row>
    <row r="4790" spans="1:4" s="9" customFormat="1" x14ac:dyDescent="0.2">
      <c r="A4790" s="2" t="s">
        <v>8861</v>
      </c>
      <c r="B4790" s="1" t="s">
        <v>8862</v>
      </c>
      <c r="C4790" s="1" t="s">
        <v>2212</v>
      </c>
      <c r="D4790" s="10" t="s">
        <v>5270</v>
      </c>
    </row>
    <row r="4791" spans="1:4" s="9" customFormat="1" x14ac:dyDescent="0.2">
      <c r="A4791" s="2" t="s">
        <v>8863</v>
      </c>
      <c r="B4791" s="1" t="s">
        <v>8864</v>
      </c>
      <c r="C4791" s="1" t="s">
        <v>2212</v>
      </c>
      <c r="D4791" s="10" t="s">
        <v>5270</v>
      </c>
    </row>
    <row r="4792" spans="1:4" s="9" customFormat="1" x14ac:dyDescent="0.2">
      <c r="A4792" s="2" t="s">
        <v>8865</v>
      </c>
      <c r="B4792" s="1" t="s">
        <v>8866</v>
      </c>
      <c r="C4792" s="1" t="s">
        <v>39</v>
      </c>
      <c r="D4792" s="10" t="s">
        <v>5270</v>
      </c>
    </row>
    <row r="4793" spans="1:4" s="9" customFormat="1" x14ac:dyDescent="0.2">
      <c r="A4793" s="2" t="s">
        <v>8867</v>
      </c>
      <c r="B4793" s="1" t="s">
        <v>8868</v>
      </c>
      <c r="C4793" s="1" t="s">
        <v>2212</v>
      </c>
      <c r="D4793" s="10" t="s">
        <v>5270</v>
      </c>
    </row>
    <row r="4794" spans="1:4" s="9" customFormat="1" x14ac:dyDescent="0.2">
      <c r="A4794" s="2" t="s">
        <v>8869</v>
      </c>
      <c r="B4794" s="1" t="s">
        <v>8870</v>
      </c>
      <c r="C4794" s="1" t="s">
        <v>39</v>
      </c>
      <c r="D4794" s="10" t="s">
        <v>5270</v>
      </c>
    </row>
    <row r="4795" spans="1:4" s="9" customFormat="1" x14ac:dyDescent="0.2">
      <c r="A4795" s="2" t="s">
        <v>8871</v>
      </c>
      <c r="B4795" s="1" t="s">
        <v>8872</v>
      </c>
      <c r="C4795" s="1" t="s">
        <v>3877</v>
      </c>
      <c r="D4795" s="10" t="s">
        <v>5270</v>
      </c>
    </row>
    <row r="4796" spans="1:4" s="9" customFormat="1" x14ac:dyDescent="0.2">
      <c r="A4796" s="2" t="s">
        <v>8873</v>
      </c>
      <c r="B4796" s="1" t="s">
        <v>8874</v>
      </c>
      <c r="C4796" s="1" t="s">
        <v>2212</v>
      </c>
      <c r="D4796" s="10" t="s">
        <v>5270</v>
      </c>
    </row>
    <row r="4797" spans="1:4" s="9" customFormat="1" x14ac:dyDescent="0.2">
      <c r="A4797" s="2" t="s">
        <v>8875</v>
      </c>
      <c r="B4797" s="1" t="s">
        <v>8876</v>
      </c>
      <c r="C4797" s="1" t="s">
        <v>2212</v>
      </c>
      <c r="D4797" s="10" t="s">
        <v>5270</v>
      </c>
    </row>
    <row r="4798" spans="1:4" s="9" customFormat="1" x14ac:dyDescent="0.2">
      <c r="A4798" s="2" t="s">
        <v>8877</v>
      </c>
      <c r="B4798" s="1" t="s">
        <v>8878</v>
      </c>
      <c r="C4798" s="1" t="s">
        <v>2212</v>
      </c>
      <c r="D4798" s="10" t="s">
        <v>5270</v>
      </c>
    </row>
    <row r="4799" spans="1:4" s="9" customFormat="1" x14ac:dyDescent="0.2">
      <c r="A4799" s="2" t="s">
        <v>8879</v>
      </c>
      <c r="B4799" s="1" t="s">
        <v>8880</v>
      </c>
      <c r="C4799" s="1" t="s">
        <v>3877</v>
      </c>
      <c r="D4799" s="10" t="s">
        <v>5270</v>
      </c>
    </row>
    <row r="4800" spans="1:4" s="9" customFormat="1" x14ac:dyDescent="0.2">
      <c r="A4800" s="2" t="s">
        <v>8881</v>
      </c>
      <c r="B4800" s="1" t="s">
        <v>8882</v>
      </c>
      <c r="C4800" s="1" t="s">
        <v>2212</v>
      </c>
      <c r="D4800" s="10" t="s">
        <v>5270</v>
      </c>
    </row>
    <row r="4801" spans="1:4" s="9" customFormat="1" x14ac:dyDescent="0.2">
      <c r="A4801" s="2" t="s">
        <v>8883</v>
      </c>
      <c r="B4801" s="1" t="s">
        <v>8884</v>
      </c>
      <c r="C4801" s="1" t="s">
        <v>2212</v>
      </c>
      <c r="D4801" s="10" t="s">
        <v>5270</v>
      </c>
    </row>
    <row r="4802" spans="1:4" s="9" customFormat="1" x14ac:dyDescent="0.2">
      <c r="A4802" s="2" t="s">
        <v>8885</v>
      </c>
      <c r="B4802" s="1" t="s">
        <v>8886</v>
      </c>
      <c r="C4802" s="1" t="s">
        <v>39</v>
      </c>
      <c r="D4802" s="10" t="s">
        <v>5270</v>
      </c>
    </row>
    <row r="4803" spans="1:4" s="9" customFormat="1" x14ac:dyDescent="0.2">
      <c r="A4803" s="2" t="s">
        <v>8887</v>
      </c>
      <c r="B4803" s="1" t="s">
        <v>8888</v>
      </c>
      <c r="C4803" s="1" t="s">
        <v>2212</v>
      </c>
      <c r="D4803" s="10" t="s">
        <v>5270</v>
      </c>
    </row>
    <row r="4804" spans="1:4" s="9" customFormat="1" x14ac:dyDescent="0.2">
      <c r="A4804" s="2" t="s">
        <v>8889</v>
      </c>
      <c r="B4804" s="1" t="s">
        <v>8890</v>
      </c>
      <c r="C4804" s="1" t="s">
        <v>39</v>
      </c>
      <c r="D4804" s="10" t="s">
        <v>5270</v>
      </c>
    </row>
    <row r="4805" spans="1:4" s="9" customFormat="1" x14ac:dyDescent="0.2">
      <c r="A4805" s="2" t="s">
        <v>8891</v>
      </c>
      <c r="B4805" s="1" t="s">
        <v>8892</v>
      </c>
      <c r="C4805" s="1" t="s">
        <v>4499</v>
      </c>
      <c r="D4805" s="10" t="s">
        <v>5270</v>
      </c>
    </row>
    <row r="4806" spans="1:4" s="9" customFormat="1" x14ac:dyDescent="0.2">
      <c r="A4806" s="2" t="s">
        <v>8893</v>
      </c>
      <c r="B4806" s="1" t="s">
        <v>8894</v>
      </c>
      <c r="C4806" s="1" t="s">
        <v>22</v>
      </c>
      <c r="D4806" s="10" t="s">
        <v>5270</v>
      </c>
    </row>
    <row r="4807" spans="1:4" s="9" customFormat="1" x14ac:dyDescent="0.2">
      <c r="A4807" s="2" t="s">
        <v>8895</v>
      </c>
      <c r="B4807" s="1" t="s">
        <v>8896</v>
      </c>
      <c r="C4807" s="1" t="s">
        <v>22</v>
      </c>
      <c r="D4807" s="10" t="s">
        <v>5270</v>
      </c>
    </row>
    <row r="4808" spans="1:4" s="9" customFormat="1" x14ac:dyDescent="0.2">
      <c r="A4808" s="2" t="s">
        <v>8897</v>
      </c>
      <c r="B4808" s="1" t="s">
        <v>8898</v>
      </c>
      <c r="C4808" s="1" t="s">
        <v>22</v>
      </c>
      <c r="D4808" s="10" t="s">
        <v>5270</v>
      </c>
    </row>
    <row r="4809" spans="1:4" s="9" customFormat="1" x14ac:dyDescent="0.2">
      <c r="A4809" s="2" t="s">
        <v>8899</v>
      </c>
      <c r="B4809" s="1" t="s">
        <v>8900</v>
      </c>
      <c r="C4809" s="1" t="s">
        <v>22</v>
      </c>
      <c r="D4809" s="10" t="s">
        <v>5270</v>
      </c>
    </row>
    <row r="4810" spans="1:4" s="9" customFormat="1" x14ac:dyDescent="0.2">
      <c r="A4810" s="2" t="s">
        <v>8901</v>
      </c>
      <c r="B4810" s="1" t="s">
        <v>8902</v>
      </c>
      <c r="C4810" s="1" t="s">
        <v>39</v>
      </c>
      <c r="D4810" s="3">
        <v>66</v>
      </c>
    </row>
    <row r="4811" spans="1:4" s="9" customFormat="1" x14ac:dyDescent="0.2">
      <c r="A4811" s="2" t="s">
        <v>8903</v>
      </c>
      <c r="B4811" s="1" t="s">
        <v>8904</v>
      </c>
      <c r="C4811" s="1" t="s">
        <v>33</v>
      </c>
      <c r="D4811" s="10" t="s">
        <v>5270</v>
      </c>
    </row>
    <row r="4812" spans="1:4" s="9" customFormat="1" x14ac:dyDescent="0.2">
      <c r="A4812" s="2" t="s">
        <v>8905</v>
      </c>
      <c r="B4812" s="1" t="s">
        <v>8906</v>
      </c>
      <c r="C4812" s="1" t="s">
        <v>153</v>
      </c>
      <c r="D4812" s="10" t="s">
        <v>5270</v>
      </c>
    </row>
    <row r="4813" spans="1:4" s="9" customFormat="1" x14ac:dyDescent="0.2">
      <c r="A4813" s="2" t="s">
        <v>8907</v>
      </c>
      <c r="B4813" s="1" t="s">
        <v>8908</v>
      </c>
      <c r="C4813" s="1" t="s">
        <v>153</v>
      </c>
      <c r="D4813" s="10" t="s">
        <v>5270</v>
      </c>
    </row>
    <row r="4814" spans="1:4" s="9" customFormat="1" x14ac:dyDescent="0.2">
      <c r="A4814" s="2" t="s">
        <v>8909</v>
      </c>
      <c r="B4814" s="1" t="s">
        <v>8910</v>
      </c>
      <c r="C4814" s="1" t="s">
        <v>153</v>
      </c>
      <c r="D4814" s="10" t="s">
        <v>5270</v>
      </c>
    </row>
    <row r="4815" spans="1:4" s="9" customFormat="1" x14ac:dyDescent="0.2">
      <c r="A4815" s="2" t="s">
        <v>8911</v>
      </c>
      <c r="B4815" s="1" t="s">
        <v>8912</v>
      </c>
      <c r="C4815" s="1" t="s">
        <v>2752</v>
      </c>
      <c r="D4815" s="10" t="s">
        <v>5270</v>
      </c>
    </row>
    <row r="4816" spans="1:4" s="9" customFormat="1" x14ac:dyDescent="0.2">
      <c r="A4816" s="2" t="s">
        <v>8913</v>
      </c>
      <c r="B4816" s="1" t="s">
        <v>8914</v>
      </c>
      <c r="C4816" s="1" t="s">
        <v>2139</v>
      </c>
      <c r="D4816" s="10" t="s">
        <v>5270</v>
      </c>
    </row>
    <row r="4817" spans="1:4" s="9" customFormat="1" x14ac:dyDescent="0.2">
      <c r="A4817" s="2" t="s">
        <v>8915</v>
      </c>
      <c r="B4817" s="1" t="s">
        <v>8916</v>
      </c>
      <c r="C4817" s="1" t="s">
        <v>469</v>
      </c>
      <c r="D4817" s="10" t="s">
        <v>5270</v>
      </c>
    </row>
    <row r="4818" spans="1:4" s="9" customFormat="1" x14ac:dyDescent="0.2">
      <c r="A4818" s="2" t="s">
        <v>8917</v>
      </c>
      <c r="B4818" s="1" t="s">
        <v>8918</v>
      </c>
      <c r="C4818" s="1" t="s">
        <v>2139</v>
      </c>
      <c r="D4818" s="10" t="s">
        <v>5270</v>
      </c>
    </row>
    <row r="4819" spans="1:4" s="9" customFormat="1" x14ac:dyDescent="0.2">
      <c r="A4819" s="2" t="s">
        <v>8919</v>
      </c>
      <c r="B4819" s="1" t="s">
        <v>8920</v>
      </c>
      <c r="C4819" s="1" t="s">
        <v>469</v>
      </c>
      <c r="D4819" s="10" t="s">
        <v>5270</v>
      </c>
    </row>
    <row r="4820" spans="1:4" s="9" customFormat="1" x14ac:dyDescent="0.2">
      <c r="A4820" s="2" t="s">
        <v>8921</v>
      </c>
      <c r="B4820" s="1" t="s">
        <v>8922</v>
      </c>
      <c r="C4820" s="1" t="s">
        <v>153</v>
      </c>
      <c r="D4820" s="10" t="s">
        <v>5270</v>
      </c>
    </row>
    <row r="4821" spans="1:4" s="9" customFormat="1" x14ac:dyDescent="0.2">
      <c r="A4821" s="2" t="s">
        <v>8923</v>
      </c>
      <c r="B4821" s="1" t="s">
        <v>8924</v>
      </c>
      <c r="C4821" s="1" t="s">
        <v>39</v>
      </c>
      <c r="D4821" s="10" t="s">
        <v>5270</v>
      </c>
    </row>
    <row r="4822" spans="1:4" s="9" customFormat="1" x14ac:dyDescent="0.2">
      <c r="A4822" s="2" t="s">
        <v>8925</v>
      </c>
      <c r="B4822" s="1" t="s">
        <v>8926</v>
      </c>
      <c r="C4822" s="1" t="s">
        <v>39</v>
      </c>
      <c r="D4822" s="10" t="s">
        <v>5270</v>
      </c>
    </row>
    <row r="4823" spans="1:4" s="9" customFormat="1" x14ac:dyDescent="0.2">
      <c r="A4823" s="2" t="s">
        <v>8927</v>
      </c>
      <c r="B4823" s="1" t="s">
        <v>8928</v>
      </c>
      <c r="C4823" s="1" t="s">
        <v>39</v>
      </c>
      <c r="D4823" s="10" t="s">
        <v>5270</v>
      </c>
    </row>
    <row r="4824" spans="1:4" s="9" customFormat="1" x14ac:dyDescent="0.2">
      <c r="A4824" s="2" t="s">
        <v>8929</v>
      </c>
      <c r="B4824" s="1" t="s">
        <v>8930</v>
      </c>
      <c r="C4824" s="1" t="s">
        <v>39</v>
      </c>
      <c r="D4824" s="10" t="s">
        <v>5270</v>
      </c>
    </row>
    <row r="4825" spans="1:4" s="9" customFormat="1" x14ac:dyDescent="0.2">
      <c r="A4825" s="2" t="s">
        <v>8931</v>
      </c>
      <c r="B4825" s="1" t="s">
        <v>8932</v>
      </c>
      <c r="C4825" s="1" t="s">
        <v>39</v>
      </c>
      <c r="D4825" s="10" t="s">
        <v>5270</v>
      </c>
    </row>
    <row r="4826" spans="1:4" s="9" customFormat="1" x14ac:dyDescent="0.2">
      <c r="A4826" s="2" t="s">
        <v>8933</v>
      </c>
      <c r="B4826" s="1" t="s">
        <v>8934</v>
      </c>
      <c r="C4826" s="1" t="s">
        <v>39</v>
      </c>
      <c r="D4826" s="10" t="s">
        <v>5270</v>
      </c>
    </row>
    <row r="4827" spans="1:4" s="9" customFormat="1" x14ac:dyDescent="0.2">
      <c r="A4827" s="2" t="s">
        <v>8935</v>
      </c>
      <c r="B4827" s="1" t="s">
        <v>8936</v>
      </c>
      <c r="C4827" s="1" t="s">
        <v>33</v>
      </c>
      <c r="D4827" s="10" t="s">
        <v>5270</v>
      </c>
    </row>
    <row r="4828" spans="1:4" s="9" customFormat="1" x14ac:dyDescent="0.2">
      <c r="A4828" s="2" t="s">
        <v>8937</v>
      </c>
      <c r="B4828" s="1" t="s">
        <v>8938</v>
      </c>
      <c r="C4828" s="1" t="s">
        <v>33</v>
      </c>
      <c r="D4828" s="10" t="s">
        <v>5270</v>
      </c>
    </row>
    <row r="4829" spans="1:4" s="9" customFormat="1" x14ac:dyDescent="0.2">
      <c r="A4829" s="2" t="s">
        <v>8939</v>
      </c>
      <c r="B4829" s="1" t="s">
        <v>8940</v>
      </c>
      <c r="C4829" s="1" t="s">
        <v>33</v>
      </c>
      <c r="D4829" s="10" t="s">
        <v>5270</v>
      </c>
    </row>
    <row r="4830" spans="1:4" s="9" customFormat="1" x14ac:dyDescent="0.2">
      <c r="A4830" s="2" t="s">
        <v>8941</v>
      </c>
      <c r="B4830" s="1" t="s">
        <v>8942</v>
      </c>
      <c r="C4830" s="1" t="s">
        <v>33</v>
      </c>
      <c r="D4830" s="10" t="s">
        <v>5270</v>
      </c>
    </row>
    <row r="4831" spans="1:4" s="9" customFormat="1" x14ac:dyDescent="0.2">
      <c r="A4831" s="2" t="s">
        <v>8943</v>
      </c>
      <c r="B4831" s="1" t="s">
        <v>8944</v>
      </c>
      <c r="C4831" s="1" t="s">
        <v>33</v>
      </c>
      <c r="D4831" s="10" t="s">
        <v>5270</v>
      </c>
    </row>
    <row r="4832" spans="1:4" s="9" customFormat="1" x14ac:dyDescent="0.2">
      <c r="A4832" s="2" t="s">
        <v>8945</v>
      </c>
      <c r="B4832" s="1" t="s">
        <v>8946</v>
      </c>
      <c r="C4832" s="1" t="s">
        <v>33</v>
      </c>
      <c r="D4832" s="10" t="s">
        <v>5270</v>
      </c>
    </row>
    <row r="4833" spans="1:4" s="9" customFormat="1" x14ac:dyDescent="0.2">
      <c r="A4833" s="2" t="s">
        <v>8947</v>
      </c>
      <c r="B4833" s="1" t="s">
        <v>8948</v>
      </c>
      <c r="C4833" s="1" t="s">
        <v>33</v>
      </c>
      <c r="D4833" s="10" t="s">
        <v>5270</v>
      </c>
    </row>
    <row r="4834" spans="1:4" s="9" customFormat="1" x14ac:dyDescent="0.2">
      <c r="A4834" s="2" t="s">
        <v>8949</v>
      </c>
      <c r="B4834" s="1" t="s">
        <v>8950</v>
      </c>
      <c r="C4834" s="1" t="s">
        <v>33</v>
      </c>
      <c r="D4834" s="10" t="s">
        <v>5270</v>
      </c>
    </row>
    <row r="4835" spans="1:4" s="9" customFormat="1" x14ac:dyDescent="0.2">
      <c r="A4835" s="2" t="s">
        <v>8951</v>
      </c>
      <c r="B4835" s="1" t="s">
        <v>8952</v>
      </c>
      <c r="C4835" s="1" t="s">
        <v>153</v>
      </c>
      <c r="D4835" s="10" t="s">
        <v>5270</v>
      </c>
    </row>
    <row r="4836" spans="1:4" s="9" customFormat="1" x14ac:dyDescent="0.2">
      <c r="A4836" s="2" t="s">
        <v>8953</v>
      </c>
      <c r="B4836" s="1" t="s">
        <v>8954</v>
      </c>
      <c r="C4836" s="1" t="s">
        <v>2775</v>
      </c>
      <c r="D4836" s="10" t="s">
        <v>5270</v>
      </c>
    </row>
    <row r="4837" spans="1:4" s="9" customFormat="1" x14ac:dyDescent="0.2">
      <c r="A4837" s="2" t="s">
        <v>8955</v>
      </c>
      <c r="B4837" s="1" t="s">
        <v>8956</v>
      </c>
      <c r="C4837" s="1" t="s">
        <v>2775</v>
      </c>
      <c r="D4837" s="10" t="s">
        <v>5270</v>
      </c>
    </row>
    <row r="4838" spans="1:4" s="9" customFormat="1" x14ac:dyDescent="0.2">
      <c r="A4838" s="2" t="s">
        <v>8957</v>
      </c>
      <c r="B4838" s="1" t="s">
        <v>8958</v>
      </c>
      <c r="C4838" s="1" t="s">
        <v>2775</v>
      </c>
      <c r="D4838" s="10" t="s">
        <v>5270</v>
      </c>
    </row>
    <row r="4839" spans="1:4" s="9" customFormat="1" x14ac:dyDescent="0.2">
      <c r="A4839" s="2" t="s">
        <v>8959</v>
      </c>
      <c r="B4839" s="1" t="s">
        <v>8960</v>
      </c>
      <c r="C4839" s="1" t="s">
        <v>2775</v>
      </c>
      <c r="D4839" s="10" t="s">
        <v>5270</v>
      </c>
    </row>
    <row r="4840" spans="1:4" s="9" customFormat="1" x14ac:dyDescent="0.2">
      <c r="A4840" s="2" t="s">
        <v>8961</v>
      </c>
      <c r="B4840" s="1" t="s">
        <v>8962</v>
      </c>
      <c r="C4840" s="1" t="s">
        <v>2775</v>
      </c>
      <c r="D4840" s="10" t="s">
        <v>5270</v>
      </c>
    </row>
    <row r="4841" spans="1:4" s="9" customFormat="1" x14ac:dyDescent="0.2">
      <c r="A4841" s="2" t="s">
        <v>8963</v>
      </c>
      <c r="B4841" s="1" t="s">
        <v>8964</v>
      </c>
      <c r="C4841" s="1" t="s">
        <v>2269</v>
      </c>
      <c r="D4841" s="10" t="s">
        <v>5270</v>
      </c>
    </row>
    <row r="4842" spans="1:4" s="9" customFormat="1" x14ac:dyDescent="0.2">
      <c r="A4842" s="2" t="s">
        <v>8965</v>
      </c>
      <c r="B4842" s="1" t="s">
        <v>8966</v>
      </c>
      <c r="C4842" s="1" t="s">
        <v>2775</v>
      </c>
      <c r="D4842" s="10" t="s">
        <v>5270</v>
      </c>
    </row>
    <row r="4843" spans="1:4" s="9" customFormat="1" x14ac:dyDescent="0.2">
      <c r="A4843" s="2" t="s">
        <v>8967</v>
      </c>
      <c r="B4843" s="1" t="s">
        <v>8968</v>
      </c>
      <c r="C4843" s="1" t="s">
        <v>2775</v>
      </c>
      <c r="D4843" s="10" t="s">
        <v>5270</v>
      </c>
    </row>
    <row r="4844" spans="1:4" s="9" customFormat="1" x14ac:dyDescent="0.2">
      <c r="A4844" s="2" t="s">
        <v>8969</v>
      </c>
      <c r="B4844" s="1" t="s">
        <v>8970</v>
      </c>
      <c r="C4844" s="1" t="s">
        <v>2775</v>
      </c>
      <c r="D4844" s="10" t="s">
        <v>5270</v>
      </c>
    </row>
    <row r="4845" spans="1:4" s="9" customFormat="1" x14ac:dyDescent="0.2">
      <c r="A4845" s="2" t="s">
        <v>8971</v>
      </c>
      <c r="B4845" s="1" t="s">
        <v>8972</v>
      </c>
      <c r="C4845" s="1" t="s">
        <v>2775</v>
      </c>
      <c r="D4845" s="10" t="s">
        <v>5270</v>
      </c>
    </row>
    <row r="4846" spans="1:4" s="9" customFormat="1" x14ac:dyDescent="0.2">
      <c r="A4846" s="2" t="s">
        <v>8973</v>
      </c>
      <c r="B4846" s="1" t="s">
        <v>8974</v>
      </c>
      <c r="C4846" s="1" t="s">
        <v>2269</v>
      </c>
      <c r="D4846" s="10" t="s">
        <v>5270</v>
      </c>
    </row>
    <row r="4847" spans="1:4" s="9" customFormat="1" x14ac:dyDescent="0.2">
      <c r="A4847" s="2" t="s">
        <v>8975</v>
      </c>
      <c r="B4847" s="1" t="s">
        <v>8976</v>
      </c>
      <c r="C4847" s="1" t="s">
        <v>2269</v>
      </c>
      <c r="D4847" s="3">
        <v>100</v>
      </c>
    </row>
    <row r="4848" spans="1:4" s="9" customFormat="1" x14ac:dyDescent="0.2">
      <c r="A4848" s="2" t="s">
        <v>8977</v>
      </c>
      <c r="B4848" s="1" t="s">
        <v>8978</v>
      </c>
      <c r="C4848" s="1" t="s">
        <v>2775</v>
      </c>
      <c r="D4848" s="10" t="s">
        <v>5270</v>
      </c>
    </row>
    <row r="4849" spans="1:4" s="9" customFormat="1" x14ac:dyDescent="0.2">
      <c r="A4849" s="2" t="s">
        <v>8979</v>
      </c>
      <c r="B4849" s="1" t="s">
        <v>8980</v>
      </c>
      <c r="C4849" s="1" t="s">
        <v>39</v>
      </c>
      <c r="D4849" s="10" t="s">
        <v>5270</v>
      </c>
    </row>
    <row r="4850" spans="1:4" s="9" customFormat="1" x14ac:dyDescent="0.2">
      <c r="A4850" s="2" t="s">
        <v>8981</v>
      </c>
      <c r="B4850" s="1" t="s">
        <v>8980</v>
      </c>
      <c r="C4850" s="1" t="s">
        <v>2269</v>
      </c>
      <c r="D4850" s="10" t="s">
        <v>5270</v>
      </c>
    </row>
    <row r="4851" spans="1:4" s="9" customFormat="1" x14ac:dyDescent="0.2">
      <c r="A4851" s="2" t="s">
        <v>8982</v>
      </c>
      <c r="B4851" s="1" t="s">
        <v>8983</v>
      </c>
      <c r="C4851" s="1" t="s">
        <v>2269</v>
      </c>
      <c r="D4851" s="10" t="s">
        <v>5270</v>
      </c>
    </row>
    <row r="4852" spans="1:4" s="9" customFormat="1" x14ac:dyDescent="0.2">
      <c r="A4852" s="2" t="s">
        <v>8984</v>
      </c>
      <c r="B4852" s="1" t="s">
        <v>8985</v>
      </c>
      <c r="C4852" s="1" t="s">
        <v>2269</v>
      </c>
      <c r="D4852" s="3">
        <v>2500</v>
      </c>
    </row>
    <row r="4853" spans="1:4" s="9" customFormat="1" x14ac:dyDescent="0.2">
      <c r="A4853" s="2" t="s">
        <v>8986</v>
      </c>
      <c r="B4853" s="1" t="s">
        <v>8987</v>
      </c>
      <c r="C4853" s="1" t="s">
        <v>33</v>
      </c>
      <c r="D4853" s="10" t="s">
        <v>5270</v>
      </c>
    </row>
    <row r="4854" spans="1:4" s="9" customFormat="1" x14ac:dyDescent="0.2">
      <c r="A4854" s="2" t="s">
        <v>8988</v>
      </c>
      <c r="B4854" s="1" t="s">
        <v>8989</v>
      </c>
      <c r="C4854" s="1" t="s">
        <v>33</v>
      </c>
      <c r="D4854" s="10" t="s">
        <v>5270</v>
      </c>
    </row>
    <row r="4855" spans="1:4" s="9" customFormat="1" x14ac:dyDescent="0.2">
      <c r="A4855" s="2" t="s">
        <v>8990</v>
      </c>
      <c r="B4855" s="1" t="s">
        <v>8991</v>
      </c>
      <c r="C4855" s="1" t="s">
        <v>33</v>
      </c>
      <c r="D4855" s="10" t="s">
        <v>5270</v>
      </c>
    </row>
    <row r="4856" spans="1:4" s="9" customFormat="1" x14ac:dyDescent="0.2">
      <c r="A4856" s="2" t="s">
        <v>8992</v>
      </c>
      <c r="B4856" s="1" t="s">
        <v>8993</v>
      </c>
      <c r="C4856" s="1" t="s">
        <v>33</v>
      </c>
      <c r="D4856" s="10" t="s">
        <v>5270</v>
      </c>
    </row>
    <row r="4857" spans="1:4" s="9" customFormat="1" x14ac:dyDescent="0.2">
      <c r="A4857" s="2" t="s">
        <v>8994</v>
      </c>
      <c r="B4857" s="1" t="s">
        <v>8995</v>
      </c>
      <c r="C4857" s="1" t="s">
        <v>33</v>
      </c>
      <c r="D4857" s="3">
        <v>2500</v>
      </c>
    </row>
    <row r="4858" spans="1:4" s="9" customFormat="1" x14ac:dyDescent="0.2">
      <c r="A4858" s="2" t="s">
        <v>8996</v>
      </c>
      <c r="B4858" s="1" t="s">
        <v>8997</v>
      </c>
      <c r="C4858" s="1" t="s">
        <v>33</v>
      </c>
      <c r="D4858" s="10" t="s">
        <v>5270</v>
      </c>
    </row>
    <row r="4859" spans="1:4" s="9" customFormat="1" x14ac:dyDescent="0.2">
      <c r="A4859" s="2" t="s">
        <v>8998</v>
      </c>
      <c r="B4859" s="1" t="s">
        <v>8999</v>
      </c>
      <c r="C4859" s="1" t="s">
        <v>33</v>
      </c>
      <c r="D4859" s="10" t="s">
        <v>5270</v>
      </c>
    </row>
    <row r="4860" spans="1:4" s="9" customFormat="1" x14ac:dyDescent="0.2">
      <c r="A4860" s="2" t="s">
        <v>9000</v>
      </c>
      <c r="B4860" s="1" t="s">
        <v>9001</v>
      </c>
      <c r="C4860" s="1" t="s">
        <v>33</v>
      </c>
      <c r="D4860" s="10" t="s">
        <v>5270</v>
      </c>
    </row>
    <row r="4861" spans="1:4" s="9" customFormat="1" x14ac:dyDescent="0.2">
      <c r="A4861" s="2" t="s">
        <v>9002</v>
      </c>
      <c r="B4861" s="1" t="s">
        <v>9003</v>
      </c>
      <c r="C4861" s="1" t="s">
        <v>33</v>
      </c>
      <c r="D4861" s="10" t="s">
        <v>5270</v>
      </c>
    </row>
    <row r="4862" spans="1:4" s="9" customFormat="1" x14ac:dyDescent="0.2">
      <c r="A4862" s="2" t="s">
        <v>9004</v>
      </c>
      <c r="B4862" s="1" t="s">
        <v>9005</v>
      </c>
      <c r="C4862" s="1" t="s">
        <v>33</v>
      </c>
      <c r="D4862" s="3">
        <v>55</v>
      </c>
    </row>
    <row r="4863" spans="1:4" s="9" customFormat="1" x14ac:dyDescent="0.2">
      <c r="A4863" s="2" t="s">
        <v>9006</v>
      </c>
      <c r="B4863" s="1" t="s">
        <v>9007</v>
      </c>
      <c r="C4863" s="1" t="s">
        <v>33</v>
      </c>
      <c r="D4863" s="10" t="s">
        <v>5270</v>
      </c>
    </row>
    <row r="4864" spans="1:4" s="9" customFormat="1" x14ac:dyDescent="0.2">
      <c r="A4864" s="2" t="s">
        <v>9008</v>
      </c>
      <c r="B4864" s="1" t="s">
        <v>9009</v>
      </c>
      <c r="C4864" s="1" t="s">
        <v>33</v>
      </c>
      <c r="D4864" s="10" t="s">
        <v>5270</v>
      </c>
    </row>
    <row r="4865" spans="1:4" s="9" customFormat="1" x14ac:dyDescent="0.2">
      <c r="A4865" s="2" t="s">
        <v>9010</v>
      </c>
      <c r="B4865" s="1" t="s">
        <v>9011</v>
      </c>
      <c r="C4865" s="1" t="s">
        <v>39</v>
      </c>
      <c r="D4865" s="10" t="s">
        <v>5270</v>
      </c>
    </row>
    <row r="4866" spans="1:4" s="9" customFormat="1" x14ac:dyDescent="0.2">
      <c r="A4866" s="2" t="s">
        <v>9012</v>
      </c>
      <c r="B4866" s="1" t="s">
        <v>9013</v>
      </c>
      <c r="C4866" s="1" t="s">
        <v>2775</v>
      </c>
      <c r="D4866" s="10" t="s">
        <v>5270</v>
      </c>
    </row>
    <row r="4867" spans="1:4" s="9" customFormat="1" x14ac:dyDescent="0.2">
      <c r="A4867" s="2" t="s">
        <v>9014</v>
      </c>
      <c r="B4867" s="1" t="s">
        <v>9015</v>
      </c>
      <c r="C4867" s="1" t="s">
        <v>39</v>
      </c>
      <c r="D4867" s="10" t="s">
        <v>5270</v>
      </c>
    </row>
    <row r="4868" spans="1:4" s="9" customFormat="1" x14ac:dyDescent="0.2">
      <c r="A4868" s="2" t="s">
        <v>9016</v>
      </c>
      <c r="B4868" s="1" t="s">
        <v>9017</v>
      </c>
      <c r="C4868" s="1" t="s">
        <v>2269</v>
      </c>
      <c r="D4868" s="10" t="s">
        <v>5270</v>
      </c>
    </row>
    <row r="4869" spans="1:4" s="9" customFormat="1" x14ac:dyDescent="0.2">
      <c r="A4869" s="2" t="s">
        <v>9018</v>
      </c>
      <c r="B4869" s="1" t="s">
        <v>9019</v>
      </c>
      <c r="C4869" s="1" t="s">
        <v>2775</v>
      </c>
      <c r="D4869" s="10" t="s">
        <v>5270</v>
      </c>
    </row>
    <row r="4870" spans="1:4" s="9" customFormat="1" x14ac:dyDescent="0.2">
      <c r="A4870" s="2" t="s">
        <v>9020</v>
      </c>
      <c r="B4870" s="1" t="s">
        <v>9021</v>
      </c>
      <c r="C4870" s="1" t="s">
        <v>2775</v>
      </c>
      <c r="D4870" s="10" t="s">
        <v>5270</v>
      </c>
    </row>
    <row r="4871" spans="1:4" s="9" customFormat="1" x14ac:dyDescent="0.2">
      <c r="A4871" s="2" t="s">
        <v>9022</v>
      </c>
      <c r="B4871" s="1" t="s">
        <v>9023</v>
      </c>
      <c r="C4871" s="1" t="s">
        <v>2775</v>
      </c>
      <c r="D4871" s="10" t="s">
        <v>5270</v>
      </c>
    </row>
    <row r="4872" spans="1:4" s="9" customFormat="1" x14ac:dyDescent="0.2">
      <c r="A4872" s="2" t="s">
        <v>9024</v>
      </c>
      <c r="B4872" s="1" t="s">
        <v>9025</v>
      </c>
      <c r="C4872" s="1" t="s">
        <v>2775</v>
      </c>
      <c r="D4872" s="10" t="s">
        <v>5270</v>
      </c>
    </row>
    <row r="4873" spans="1:4" s="9" customFormat="1" x14ac:dyDescent="0.2">
      <c r="A4873" s="2" t="s">
        <v>9026</v>
      </c>
      <c r="B4873" s="1" t="s">
        <v>9027</v>
      </c>
      <c r="C4873" s="1" t="s">
        <v>39</v>
      </c>
      <c r="D4873" s="10" t="s">
        <v>5270</v>
      </c>
    </row>
    <row r="4874" spans="1:4" s="9" customFormat="1" x14ac:dyDescent="0.2">
      <c r="A4874" s="2" t="s">
        <v>9028</v>
      </c>
      <c r="B4874" s="1" t="s">
        <v>9027</v>
      </c>
      <c r="C4874" s="1" t="s">
        <v>2775</v>
      </c>
      <c r="D4874" s="10" t="s">
        <v>5270</v>
      </c>
    </row>
    <row r="4875" spans="1:4" s="9" customFormat="1" x14ac:dyDescent="0.2">
      <c r="A4875" s="2" t="s">
        <v>9029</v>
      </c>
      <c r="B4875" s="1" t="s">
        <v>9030</v>
      </c>
      <c r="C4875" s="1" t="s">
        <v>2269</v>
      </c>
      <c r="D4875" s="10" t="s">
        <v>5270</v>
      </c>
    </row>
    <row r="4876" spans="1:4" s="9" customFormat="1" x14ac:dyDescent="0.2">
      <c r="A4876" s="2" t="s">
        <v>9031</v>
      </c>
      <c r="B4876" s="1" t="s">
        <v>9032</v>
      </c>
      <c r="C4876" s="1" t="s">
        <v>2269</v>
      </c>
      <c r="D4876" s="10" t="s">
        <v>5270</v>
      </c>
    </row>
    <row r="4877" spans="1:4" s="9" customFormat="1" x14ac:dyDescent="0.2">
      <c r="A4877" s="2" t="s">
        <v>9033</v>
      </c>
      <c r="B4877" s="1" t="s">
        <v>9034</v>
      </c>
      <c r="C4877" s="1" t="s">
        <v>2269</v>
      </c>
      <c r="D4877" s="10" t="s">
        <v>5270</v>
      </c>
    </row>
    <row r="4878" spans="1:4" s="9" customFormat="1" x14ac:dyDescent="0.2">
      <c r="A4878" s="2" t="s">
        <v>9035</v>
      </c>
      <c r="B4878" s="1" t="s">
        <v>9036</v>
      </c>
      <c r="C4878" s="1" t="s">
        <v>2775</v>
      </c>
      <c r="D4878" s="3">
        <v>88</v>
      </c>
    </row>
    <row r="4879" spans="1:4" s="9" customFormat="1" x14ac:dyDescent="0.2">
      <c r="A4879" s="2" t="s">
        <v>9037</v>
      </c>
      <c r="B4879" s="1" t="s">
        <v>9038</v>
      </c>
      <c r="C4879" s="1" t="s">
        <v>2269</v>
      </c>
      <c r="D4879" s="10" t="s">
        <v>5270</v>
      </c>
    </row>
    <row r="4880" spans="1:4" s="9" customFormat="1" x14ac:dyDescent="0.2">
      <c r="A4880" s="2" t="s">
        <v>9039</v>
      </c>
      <c r="B4880" s="1" t="s">
        <v>9040</v>
      </c>
      <c r="C4880" s="1" t="s">
        <v>2775</v>
      </c>
      <c r="D4880" s="10" t="s">
        <v>5270</v>
      </c>
    </row>
    <row r="4881" spans="1:4" s="9" customFormat="1" x14ac:dyDescent="0.2">
      <c r="A4881" s="2" t="s">
        <v>9041</v>
      </c>
      <c r="B4881" s="1" t="s">
        <v>9042</v>
      </c>
      <c r="C4881" s="1" t="s">
        <v>39</v>
      </c>
      <c r="D4881" s="10" t="s">
        <v>5270</v>
      </c>
    </row>
    <row r="4882" spans="1:4" s="9" customFormat="1" x14ac:dyDescent="0.2">
      <c r="A4882" s="2" t="s">
        <v>9043</v>
      </c>
      <c r="B4882" s="1" t="s">
        <v>9044</v>
      </c>
      <c r="C4882" s="1" t="s">
        <v>2775</v>
      </c>
      <c r="D4882" s="10" t="s">
        <v>5270</v>
      </c>
    </row>
    <row r="4883" spans="1:4" s="9" customFormat="1" x14ac:dyDescent="0.2">
      <c r="A4883" s="2" t="s">
        <v>9045</v>
      </c>
      <c r="B4883" s="1" t="s">
        <v>9046</v>
      </c>
      <c r="C4883" s="1" t="s">
        <v>33</v>
      </c>
      <c r="D4883" s="10" t="s">
        <v>5270</v>
      </c>
    </row>
    <row r="4884" spans="1:4" s="9" customFormat="1" x14ac:dyDescent="0.2">
      <c r="A4884" s="2" t="s">
        <v>9047</v>
      </c>
      <c r="B4884" s="1" t="s">
        <v>9048</v>
      </c>
      <c r="C4884" s="1" t="s">
        <v>33</v>
      </c>
      <c r="D4884" s="10" t="s">
        <v>5270</v>
      </c>
    </row>
    <row r="4885" spans="1:4" s="9" customFormat="1" x14ac:dyDescent="0.2">
      <c r="A4885" s="2" t="s">
        <v>9049</v>
      </c>
      <c r="B4885" s="1" t="s">
        <v>9050</v>
      </c>
      <c r="C4885" s="1" t="s">
        <v>153</v>
      </c>
      <c r="D4885" s="10" t="s">
        <v>5270</v>
      </c>
    </row>
    <row r="4886" spans="1:4" s="9" customFormat="1" x14ac:dyDescent="0.2">
      <c r="A4886" s="2" t="s">
        <v>9051</v>
      </c>
      <c r="B4886" s="1" t="s">
        <v>9052</v>
      </c>
      <c r="C4886" s="1" t="s">
        <v>33</v>
      </c>
      <c r="D4886" s="10" t="s">
        <v>5270</v>
      </c>
    </row>
    <row r="4887" spans="1:4" s="9" customFormat="1" x14ac:dyDescent="0.2">
      <c r="A4887" s="2" t="s">
        <v>9053</v>
      </c>
      <c r="B4887" s="1" t="s">
        <v>9054</v>
      </c>
      <c r="C4887" s="1" t="s">
        <v>33</v>
      </c>
      <c r="D4887" s="10" t="s">
        <v>5270</v>
      </c>
    </row>
    <row r="4888" spans="1:4" s="9" customFormat="1" x14ac:dyDescent="0.2">
      <c r="A4888" s="2" t="s">
        <v>9055</v>
      </c>
      <c r="B4888" s="1" t="s">
        <v>9056</v>
      </c>
      <c r="C4888" s="1" t="s">
        <v>33</v>
      </c>
      <c r="D4888" s="3">
        <v>50</v>
      </c>
    </row>
    <row r="4889" spans="1:4" s="9" customFormat="1" x14ac:dyDescent="0.2">
      <c r="A4889" s="2" t="s">
        <v>9057</v>
      </c>
      <c r="B4889" s="1" t="s">
        <v>9058</v>
      </c>
      <c r="C4889" s="1" t="s">
        <v>33</v>
      </c>
      <c r="D4889" s="10" t="s">
        <v>5270</v>
      </c>
    </row>
    <row r="4890" spans="1:4" s="9" customFormat="1" x14ac:dyDescent="0.2">
      <c r="A4890" s="2" t="s">
        <v>9059</v>
      </c>
      <c r="B4890" s="1" t="s">
        <v>9060</v>
      </c>
      <c r="C4890" s="1" t="s">
        <v>2775</v>
      </c>
      <c r="D4890" s="10" t="s">
        <v>5270</v>
      </c>
    </row>
    <row r="4891" spans="1:4" s="9" customFormat="1" x14ac:dyDescent="0.2">
      <c r="A4891" s="2" t="s">
        <v>9061</v>
      </c>
      <c r="B4891" s="1" t="s">
        <v>9062</v>
      </c>
      <c r="C4891" s="1" t="s">
        <v>33</v>
      </c>
      <c r="D4891" s="10" t="s">
        <v>5270</v>
      </c>
    </row>
    <row r="4892" spans="1:4" s="9" customFormat="1" x14ac:dyDescent="0.2">
      <c r="A4892" s="2" t="s">
        <v>9063</v>
      </c>
      <c r="B4892" s="1" t="s">
        <v>9064</v>
      </c>
      <c r="C4892" s="1" t="s">
        <v>33</v>
      </c>
      <c r="D4892" s="10" t="s">
        <v>5270</v>
      </c>
    </row>
    <row r="4893" spans="1:4" s="9" customFormat="1" x14ac:dyDescent="0.2">
      <c r="A4893" s="2" t="s">
        <v>9065</v>
      </c>
      <c r="B4893" s="1" t="s">
        <v>9066</v>
      </c>
      <c r="C4893" s="1" t="s">
        <v>39</v>
      </c>
      <c r="D4893" s="10" t="s">
        <v>5270</v>
      </c>
    </row>
    <row r="4894" spans="1:4" s="9" customFormat="1" x14ac:dyDescent="0.2">
      <c r="A4894" s="2" t="s">
        <v>9067</v>
      </c>
      <c r="B4894" s="1" t="s">
        <v>9068</v>
      </c>
      <c r="C4894" s="1" t="s">
        <v>3877</v>
      </c>
      <c r="D4894" s="10" t="s">
        <v>5270</v>
      </c>
    </row>
    <row r="4895" spans="1:4" s="9" customFormat="1" x14ac:dyDescent="0.2">
      <c r="A4895" s="2" t="s">
        <v>9069</v>
      </c>
      <c r="B4895" s="1" t="s">
        <v>9070</v>
      </c>
      <c r="C4895" s="1" t="s">
        <v>3877</v>
      </c>
      <c r="D4895" s="10" t="s">
        <v>5270</v>
      </c>
    </row>
    <row r="4896" spans="1:4" s="9" customFormat="1" x14ac:dyDescent="0.2">
      <c r="A4896" s="2" t="s">
        <v>9071</v>
      </c>
      <c r="B4896" s="1" t="s">
        <v>9072</v>
      </c>
      <c r="C4896" s="1" t="s">
        <v>3877</v>
      </c>
      <c r="D4896" s="10" t="s">
        <v>5270</v>
      </c>
    </row>
    <row r="4897" spans="1:4" s="9" customFormat="1" x14ac:dyDescent="0.2">
      <c r="A4897" s="2" t="s">
        <v>9073</v>
      </c>
      <c r="B4897" s="1" t="s">
        <v>9074</v>
      </c>
      <c r="C4897" s="1" t="s">
        <v>3877</v>
      </c>
      <c r="D4897" s="10" t="s">
        <v>5270</v>
      </c>
    </row>
    <row r="4898" spans="1:4" s="9" customFormat="1" x14ac:dyDescent="0.2">
      <c r="A4898" s="2" t="s">
        <v>9075</v>
      </c>
      <c r="B4898" s="1" t="s">
        <v>9076</v>
      </c>
      <c r="C4898" s="1" t="s">
        <v>3877</v>
      </c>
      <c r="D4898" s="10" t="s">
        <v>5270</v>
      </c>
    </row>
    <row r="4899" spans="1:4" s="9" customFormat="1" x14ac:dyDescent="0.2">
      <c r="A4899" s="2" t="s">
        <v>9077</v>
      </c>
      <c r="B4899" s="1" t="s">
        <v>9078</v>
      </c>
      <c r="C4899" s="1" t="s">
        <v>39</v>
      </c>
      <c r="D4899" s="10" t="s">
        <v>5270</v>
      </c>
    </row>
    <row r="4900" spans="1:4" s="9" customFormat="1" x14ac:dyDescent="0.2">
      <c r="A4900" s="2" t="s">
        <v>9079</v>
      </c>
      <c r="B4900" s="1" t="s">
        <v>9078</v>
      </c>
      <c r="C4900" s="1" t="s">
        <v>3877</v>
      </c>
      <c r="D4900" s="10" t="s">
        <v>5270</v>
      </c>
    </row>
    <row r="4901" spans="1:4" s="9" customFormat="1" x14ac:dyDescent="0.2">
      <c r="A4901" s="2" t="s">
        <v>9080</v>
      </c>
      <c r="B4901" s="1" t="s">
        <v>9081</v>
      </c>
      <c r="C4901" s="1" t="s">
        <v>107</v>
      </c>
      <c r="D4901" s="10" t="s">
        <v>5270</v>
      </c>
    </row>
    <row r="4902" spans="1:4" s="9" customFormat="1" x14ac:dyDescent="0.2">
      <c r="A4902" s="2" t="s">
        <v>9082</v>
      </c>
      <c r="B4902" s="1" t="s">
        <v>9083</v>
      </c>
      <c r="C4902" s="1" t="s">
        <v>107</v>
      </c>
      <c r="D4902" s="10" t="s">
        <v>5270</v>
      </c>
    </row>
    <row r="4903" spans="1:4" s="9" customFormat="1" x14ac:dyDescent="0.2">
      <c r="A4903" s="2" t="s">
        <v>9084</v>
      </c>
      <c r="B4903" s="1" t="s">
        <v>9085</v>
      </c>
      <c r="C4903" s="1" t="s">
        <v>107</v>
      </c>
      <c r="D4903" s="10" t="s">
        <v>5270</v>
      </c>
    </row>
    <row r="4904" spans="1:4" s="9" customFormat="1" x14ac:dyDescent="0.2">
      <c r="A4904" s="2" t="s">
        <v>9086</v>
      </c>
      <c r="B4904" s="1" t="s">
        <v>9087</v>
      </c>
      <c r="C4904" s="1" t="s">
        <v>4499</v>
      </c>
      <c r="D4904" s="3">
        <v>36</v>
      </c>
    </row>
    <row r="4905" spans="1:4" s="9" customFormat="1" x14ac:dyDescent="0.2">
      <c r="A4905" s="2" t="s">
        <v>9088</v>
      </c>
      <c r="B4905" s="1" t="s">
        <v>9089</v>
      </c>
      <c r="C4905" s="1" t="s">
        <v>9090</v>
      </c>
      <c r="D4905" s="10" t="s">
        <v>5270</v>
      </c>
    </row>
    <row r="4906" spans="1:4" s="9" customFormat="1" x14ac:dyDescent="0.2">
      <c r="A4906" s="2" t="s">
        <v>9091</v>
      </c>
      <c r="B4906" s="1" t="s">
        <v>9092</v>
      </c>
      <c r="C4906" s="1" t="s">
        <v>39</v>
      </c>
      <c r="D4906" s="10" t="s">
        <v>5270</v>
      </c>
    </row>
    <row r="4907" spans="1:4" s="9" customFormat="1" x14ac:dyDescent="0.2">
      <c r="A4907" s="2" t="s">
        <v>9093</v>
      </c>
      <c r="B4907" s="1" t="s">
        <v>9094</v>
      </c>
      <c r="C4907" s="1" t="s">
        <v>39</v>
      </c>
      <c r="D4907" s="10" t="s">
        <v>5270</v>
      </c>
    </row>
    <row r="4908" spans="1:4" s="9" customFormat="1" x14ac:dyDescent="0.2">
      <c r="A4908" s="2" t="s">
        <v>9095</v>
      </c>
      <c r="B4908" s="1" t="s">
        <v>9096</v>
      </c>
      <c r="C4908" s="1" t="s">
        <v>39</v>
      </c>
      <c r="D4908" s="10" t="s">
        <v>5270</v>
      </c>
    </row>
    <row r="4909" spans="1:4" s="9" customFormat="1" x14ac:dyDescent="0.2">
      <c r="A4909" s="2" t="s">
        <v>9097</v>
      </c>
      <c r="B4909" s="1" t="s">
        <v>9098</v>
      </c>
      <c r="C4909" s="1" t="s">
        <v>39</v>
      </c>
      <c r="D4909" s="10" t="s">
        <v>5270</v>
      </c>
    </row>
    <row r="4910" spans="1:4" s="9" customFormat="1" x14ac:dyDescent="0.2">
      <c r="A4910" s="2" t="s">
        <v>9099</v>
      </c>
      <c r="B4910" s="1" t="s">
        <v>9100</v>
      </c>
      <c r="C4910" s="1" t="s">
        <v>2868</v>
      </c>
      <c r="D4910" s="10" t="s">
        <v>5270</v>
      </c>
    </row>
    <row r="4911" spans="1:4" s="9" customFormat="1" x14ac:dyDescent="0.2">
      <c r="A4911" s="2" t="s">
        <v>9101</v>
      </c>
      <c r="B4911" s="1" t="s">
        <v>9102</v>
      </c>
      <c r="C4911" s="1" t="s">
        <v>39</v>
      </c>
      <c r="D4911" s="10" t="s">
        <v>5270</v>
      </c>
    </row>
    <row r="4912" spans="1:4" s="9" customFormat="1" x14ac:dyDescent="0.2">
      <c r="A4912" s="2" t="s">
        <v>9103</v>
      </c>
      <c r="B4912" s="1" t="s">
        <v>9104</v>
      </c>
      <c r="C4912" s="1" t="s">
        <v>9105</v>
      </c>
      <c r="D4912" s="10" t="s">
        <v>5270</v>
      </c>
    </row>
    <row r="4913" spans="1:4" s="9" customFormat="1" x14ac:dyDescent="0.2">
      <c r="A4913" s="2" t="s">
        <v>9106</v>
      </c>
      <c r="B4913" s="1" t="s">
        <v>9107</v>
      </c>
      <c r="C4913" s="1" t="s">
        <v>9105</v>
      </c>
      <c r="D4913" s="10" t="s">
        <v>5270</v>
      </c>
    </row>
    <row r="4914" spans="1:4" s="9" customFormat="1" x14ac:dyDescent="0.2">
      <c r="A4914" s="2" t="s">
        <v>9108</v>
      </c>
      <c r="B4914" s="1" t="s">
        <v>9109</v>
      </c>
      <c r="C4914" s="1" t="s">
        <v>39</v>
      </c>
      <c r="D4914" s="10" t="s">
        <v>5270</v>
      </c>
    </row>
    <row r="4915" spans="1:4" s="9" customFormat="1" x14ac:dyDescent="0.2">
      <c r="A4915" s="2" t="s">
        <v>9110</v>
      </c>
      <c r="B4915" s="1" t="s">
        <v>9111</v>
      </c>
      <c r="C4915" s="1" t="s">
        <v>39</v>
      </c>
      <c r="D4915" s="10" t="s">
        <v>5270</v>
      </c>
    </row>
    <row r="4916" spans="1:4" s="9" customFormat="1" x14ac:dyDescent="0.2">
      <c r="A4916" s="2" t="s">
        <v>9112</v>
      </c>
      <c r="B4916" s="1" t="s">
        <v>9113</v>
      </c>
      <c r="C4916" s="1" t="s">
        <v>9090</v>
      </c>
      <c r="D4916" s="10" t="s">
        <v>5270</v>
      </c>
    </row>
    <row r="4917" spans="1:4" s="9" customFormat="1" x14ac:dyDescent="0.2">
      <c r="A4917" s="2" t="s">
        <v>9114</v>
      </c>
      <c r="B4917" s="1" t="s">
        <v>9115</v>
      </c>
      <c r="C4917" s="1" t="s">
        <v>2679</v>
      </c>
      <c r="D4917" s="10" t="s">
        <v>5270</v>
      </c>
    </row>
    <row r="4918" spans="1:4" s="9" customFormat="1" x14ac:dyDescent="0.2">
      <c r="A4918" s="2" t="s">
        <v>9116</v>
      </c>
      <c r="B4918" s="1" t="s">
        <v>9117</v>
      </c>
      <c r="C4918" s="1" t="s">
        <v>9118</v>
      </c>
      <c r="D4918" s="10" t="s">
        <v>5270</v>
      </c>
    </row>
    <row r="4919" spans="1:4" s="9" customFormat="1" x14ac:dyDescent="0.2">
      <c r="A4919" s="2" t="s">
        <v>9119</v>
      </c>
      <c r="B4919" s="1" t="s">
        <v>9120</v>
      </c>
      <c r="C4919" s="1" t="s">
        <v>2868</v>
      </c>
      <c r="D4919" s="10" t="s">
        <v>5270</v>
      </c>
    </row>
    <row r="4920" spans="1:4" s="9" customFormat="1" x14ac:dyDescent="0.2">
      <c r="A4920" s="2" t="s">
        <v>9121</v>
      </c>
      <c r="B4920" s="1" t="s">
        <v>9122</v>
      </c>
      <c r="C4920" s="1" t="s">
        <v>2868</v>
      </c>
      <c r="D4920" s="10" t="s">
        <v>5270</v>
      </c>
    </row>
    <row r="4921" spans="1:4" s="9" customFormat="1" x14ac:dyDescent="0.2">
      <c r="A4921" s="2" t="s">
        <v>9123</v>
      </c>
      <c r="B4921" s="1" t="s">
        <v>9124</v>
      </c>
      <c r="C4921" s="1" t="s">
        <v>2868</v>
      </c>
      <c r="D4921" s="3">
        <v>26</v>
      </c>
    </row>
    <row r="4922" spans="1:4" s="9" customFormat="1" x14ac:dyDescent="0.2">
      <c r="A4922" s="2" t="s">
        <v>9125</v>
      </c>
      <c r="B4922" s="1" t="s">
        <v>9126</v>
      </c>
      <c r="C4922" s="1" t="s">
        <v>2868</v>
      </c>
      <c r="D4922" s="10" t="s">
        <v>5270</v>
      </c>
    </row>
    <row r="4923" spans="1:4" s="9" customFormat="1" x14ac:dyDescent="0.2">
      <c r="A4923" s="2" t="s">
        <v>9127</v>
      </c>
      <c r="B4923" s="1" t="s">
        <v>9128</v>
      </c>
      <c r="C4923" s="1" t="s">
        <v>2868</v>
      </c>
      <c r="D4923" s="10" t="s">
        <v>5270</v>
      </c>
    </row>
    <row r="4924" spans="1:4" s="9" customFormat="1" x14ac:dyDescent="0.2">
      <c r="A4924" s="2" t="s">
        <v>9129</v>
      </c>
      <c r="B4924" s="1" t="s">
        <v>9130</v>
      </c>
      <c r="C4924" s="1" t="s">
        <v>2868</v>
      </c>
      <c r="D4924" s="3">
        <v>60</v>
      </c>
    </row>
    <row r="4925" spans="1:4" s="9" customFormat="1" x14ac:dyDescent="0.2">
      <c r="A4925" s="2" t="s">
        <v>9131</v>
      </c>
      <c r="B4925" s="1" t="s">
        <v>9132</v>
      </c>
      <c r="C4925" s="1" t="s">
        <v>2868</v>
      </c>
      <c r="D4925" s="3">
        <v>60</v>
      </c>
    </row>
    <row r="4926" spans="1:4" s="9" customFormat="1" x14ac:dyDescent="0.2">
      <c r="A4926" s="2" t="s">
        <v>9133</v>
      </c>
      <c r="B4926" s="1" t="s">
        <v>9134</v>
      </c>
      <c r="C4926" s="1" t="s">
        <v>2868</v>
      </c>
      <c r="D4926" s="10" t="s">
        <v>5270</v>
      </c>
    </row>
    <row r="4927" spans="1:4" s="9" customFormat="1" x14ac:dyDescent="0.2">
      <c r="A4927" s="2" t="s">
        <v>9135</v>
      </c>
      <c r="B4927" s="1" t="s">
        <v>9136</v>
      </c>
      <c r="C4927" s="1" t="s">
        <v>2868</v>
      </c>
      <c r="D4927" s="10" t="s">
        <v>5270</v>
      </c>
    </row>
    <row r="4928" spans="1:4" s="9" customFormat="1" x14ac:dyDescent="0.2">
      <c r="A4928" s="2" t="s">
        <v>9137</v>
      </c>
      <c r="B4928" s="1" t="s">
        <v>9138</v>
      </c>
      <c r="C4928" s="1" t="s">
        <v>2868</v>
      </c>
      <c r="D4928" s="10" t="s">
        <v>5270</v>
      </c>
    </row>
    <row r="4929" spans="1:4" s="9" customFormat="1" x14ac:dyDescent="0.2">
      <c r="A4929" s="2" t="s">
        <v>9139</v>
      </c>
      <c r="B4929" s="1" t="s">
        <v>9140</v>
      </c>
      <c r="C4929" s="1" t="s">
        <v>2868</v>
      </c>
      <c r="D4929" s="3">
        <v>24</v>
      </c>
    </row>
    <row r="4930" spans="1:4" s="9" customFormat="1" x14ac:dyDescent="0.2">
      <c r="A4930" s="2" t="s">
        <v>9141</v>
      </c>
      <c r="B4930" s="1" t="s">
        <v>9142</v>
      </c>
      <c r="C4930" s="1" t="s">
        <v>2868</v>
      </c>
      <c r="D4930" s="10" t="s">
        <v>5270</v>
      </c>
    </row>
    <row r="4931" spans="1:4" s="9" customFormat="1" x14ac:dyDescent="0.2">
      <c r="A4931" s="2" t="s">
        <v>9143</v>
      </c>
      <c r="B4931" s="1" t="s">
        <v>9144</v>
      </c>
      <c r="C4931" s="1" t="s">
        <v>2868</v>
      </c>
      <c r="D4931" s="10" t="s">
        <v>5270</v>
      </c>
    </row>
    <row r="4932" spans="1:4" s="9" customFormat="1" x14ac:dyDescent="0.2">
      <c r="A4932" s="2" t="s">
        <v>9145</v>
      </c>
      <c r="B4932" s="1" t="s">
        <v>9146</v>
      </c>
      <c r="C4932" s="1" t="s">
        <v>2868</v>
      </c>
      <c r="D4932" s="10" t="s">
        <v>5270</v>
      </c>
    </row>
    <row r="4933" spans="1:4" s="9" customFormat="1" x14ac:dyDescent="0.2">
      <c r="A4933" s="2" t="s">
        <v>9147</v>
      </c>
      <c r="B4933" s="1" t="s">
        <v>9148</v>
      </c>
      <c r="C4933" s="1" t="s">
        <v>2868</v>
      </c>
      <c r="D4933" s="10" t="s">
        <v>5270</v>
      </c>
    </row>
    <row r="4934" spans="1:4" s="9" customFormat="1" x14ac:dyDescent="0.2">
      <c r="A4934" s="2" t="s">
        <v>9149</v>
      </c>
      <c r="B4934" s="1" t="s">
        <v>9150</v>
      </c>
      <c r="C4934" s="1" t="s">
        <v>2868</v>
      </c>
      <c r="D4934" s="10" t="s">
        <v>5270</v>
      </c>
    </row>
    <row r="4935" spans="1:4" s="9" customFormat="1" x14ac:dyDescent="0.2">
      <c r="A4935" s="2" t="s">
        <v>9151</v>
      </c>
      <c r="B4935" s="1" t="s">
        <v>9152</v>
      </c>
      <c r="C4935" s="1" t="s">
        <v>2868</v>
      </c>
      <c r="D4935" s="10" t="s">
        <v>5270</v>
      </c>
    </row>
    <row r="4936" spans="1:4" s="9" customFormat="1" x14ac:dyDescent="0.2">
      <c r="A4936" s="2" t="s">
        <v>9153</v>
      </c>
      <c r="B4936" s="1" t="s">
        <v>9154</v>
      </c>
      <c r="C4936" s="1" t="s">
        <v>2868</v>
      </c>
      <c r="D4936" s="10" t="s">
        <v>5270</v>
      </c>
    </row>
    <row r="4937" spans="1:4" s="9" customFormat="1" x14ac:dyDescent="0.2">
      <c r="A4937" s="2" t="s">
        <v>9155</v>
      </c>
      <c r="B4937" s="1" t="s">
        <v>9156</v>
      </c>
      <c r="C4937" s="1" t="s">
        <v>2868</v>
      </c>
      <c r="D4937" s="10" t="s">
        <v>5270</v>
      </c>
    </row>
    <row r="4938" spans="1:4" s="9" customFormat="1" x14ac:dyDescent="0.2">
      <c r="A4938" s="2" t="s">
        <v>9157</v>
      </c>
      <c r="B4938" s="1" t="s">
        <v>9158</v>
      </c>
      <c r="C4938" s="1" t="s">
        <v>2868</v>
      </c>
      <c r="D4938" s="3">
        <v>26</v>
      </c>
    </row>
    <row r="4939" spans="1:4" s="9" customFormat="1" x14ac:dyDescent="0.2">
      <c r="A4939" s="2" t="s">
        <v>9159</v>
      </c>
      <c r="B4939" s="1" t="s">
        <v>9160</v>
      </c>
      <c r="C4939" s="1" t="s">
        <v>2868</v>
      </c>
      <c r="D4939" s="10" t="s">
        <v>5270</v>
      </c>
    </row>
    <row r="4940" spans="1:4" s="9" customFormat="1" x14ac:dyDescent="0.2">
      <c r="A4940" s="2" t="s">
        <v>9161</v>
      </c>
      <c r="B4940" s="1" t="s">
        <v>9162</v>
      </c>
      <c r="C4940" s="1" t="s">
        <v>2868</v>
      </c>
      <c r="D4940" s="10" t="s">
        <v>5270</v>
      </c>
    </row>
    <row r="4941" spans="1:4" s="9" customFormat="1" x14ac:dyDescent="0.2">
      <c r="A4941" s="2" t="s">
        <v>9163</v>
      </c>
      <c r="B4941" s="1" t="s">
        <v>9164</v>
      </c>
      <c r="C4941" s="1" t="s">
        <v>2868</v>
      </c>
      <c r="D4941" s="10" t="s">
        <v>5270</v>
      </c>
    </row>
    <row r="4942" spans="1:4" s="9" customFormat="1" x14ac:dyDescent="0.2">
      <c r="A4942" s="2" t="s">
        <v>9165</v>
      </c>
      <c r="B4942" s="1" t="s">
        <v>9166</v>
      </c>
      <c r="C4942" s="1" t="s">
        <v>2868</v>
      </c>
      <c r="D4942" s="10" t="s">
        <v>5270</v>
      </c>
    </row>
    <row r="4943" spans="1:4" s="9" customFormat="1" x14ac:dyDescent="0.2">
      <c r="A4943" s="2" t="s">
        <v>9167</v>
      </c>
      <c r="B4943" s="1" t="s">
        <v>9168</v>
      </c>
      <c r="C4943" s="1" t="s">
        <v>2868</v>
      </c>
      <c r="D4943" s="10" t="s">
        <v>5270</v>
      </c>
    </row>
    <row r="4944" spans="1:4" s="9" customFormat="1" x14ac:dyDescent="0.2">
      <c r="A4944" s="2" t="s">
        <v>9169</v>
      </c>
      <c r="B4944" s="1" t="s">
        <v>9170</v>
      </c>
      <c r="C4944" s="1" t="s">
        <v>2868</v>
      </c>
      <c r="D4944" s="10" t="s">
        <v>5270</v>
      </c>
    </row>
    <row r="4945" spans="1:4" s="9" customFormat="1" x14ac:dyDescent="0.2">
      <c r="A4945" s="2" t="s">
        <v>9171</v>
      </c>
      <c r="B4945" s="1" t="s">
        <v>9172</v>
      </c>
      <c r="C4945" s="1" t="s">
        <v>2868</v>
      </c>
      <c r="D4945" s="10" t="s">
        <v>5270</v>
      </c>
    </row>
    <row r="4946" spans="1:4" s="9" customFormat="1" x14ac:dyDescent="0.2">
      <c r="A4946" s="2" t="s">
        <v>9173</v>
      </c>
      <c r="B4946" s="1" t="s">
        <v>9174</v>
      </c>
      <c r="C4946" s="1" t="s">
        <v>2868</v>
      </c>
      <c r="D4946" s="10" t="s">
        <v>5270</v>
      </c>
    </row>
    <row r="4947" spans="1:4" s="9" customFormat="1" x14ac:dyDescent="0.2">
      <c r="A4947" s="2" t="s">
        <v>9175</v>
      </c>
      <c r="B4947" s="1" t="s">
        <v>9176</v>
      </c>
      <c r="C4947" s="1" t="s">
        <v>2868</v>
      </c>
      <c r="D4947" s="10" t="s">
        <v>5270</v>
      </c>
    </row>
    <row r="4948" spans="1:4" s="9" customFormat="1" x14ac:dyDescent="0.2">
      <c r="A4948" s="2" t="s">
        <v>9177</v>
      </c>
      <c r="B4948" s="1" t="s">
        <v>9178</v>
      </c>
      <c r="C4948" s="1" t="s">
        <v>2868</v>
      </c>
      <c r="D4948" s="10" t="s">
        <v>5270</v>
      </c>
    </row>
    <row r="4949" spans="1:4" s="9" customFormat="1" x14ac:dyDescent="0.2">
      <c r="A4949" s="2" t="s">
        <v>9179</v>
      </c>
      <c r="B4949" s="1" t="s">
        <v>9180</v>
      </c>
      <c r="C4949" s="1" t="s">
        <v>2868</v>
      </c>
      <c r="D4949" s="10" t="s">
        <v>5270</v>
      </c>
    </row>
    <row r="4950" spans="1:4" s="9" customFormat="1" x14ac:dyDescent="0.2">
      <c r="A4950" s="2" t="s">
        <v>9181</v>
      </c>
      <c r="B4950" s="1" t="s">
        <v>9182</v>
      </c>
      <c r="C4950" s="1" t="s">
        <v>2868</v>
      </c>
      <c r="D4950" s="10" t="s">
        <v>5270</v>
      </c>
    </row>
    <row r="4951" spans="1:4" s="9" customFormat="1" x14ac:dyDescent="0.2">
      <c r="A4951" s="2" t="s">
        <v>9183</v>
      </c>
      <c r="B4951" s="1" t="s">
        <v>9184</v>
      </c>
      <c r="C4951" s="1" t="s">
        <v>2868</v>
      </c>
      <c r="D4951" s="3">
        <v>15</v>
      </c>
    </row>
    <row r="4952" spans="1:4" s="9" customFormat="1" x14ac:dyDescent="0.2">
      <c r="A4952" s="2" t="s">
        <v>9185</v>
      </c>
      <c r="B4952" s="1" t="s">
        <v>9186</v>
      </c>
      <c r="C4952" s="1" t="s">
        <v>2868</v>
      </c>
      <c r="D4952" s="3">
        <v>15</v>
      </c>
    </row>
    <row r="4953" spans="1:4" s="9" customFormat="1" x14ac:dyDescent="0.2">
      <c r="A4953" s="2" t="s">
        <v>9187</v>
      </c>
      <c r="B4953" s="1" t="s">
        <v>9188</v>
      </c>
      <c r="C4953" s="1" t="s">
        <v>2868</v>
      </c>
      <c r="D4953" s="10" t="s">
        <v>5270</v>
      </c>
    </row>
    <row r="4954" spans="1:4" s="9" customFormat="1" x14ac:dyDescent="0.2">
      <c r="A4954" s="2" t="s">
        <v>9189</v>
      </c>
      <c r="B4954" s="1" t="s">
        <v>9190</v>
      </c>
      <c r="C4954" s="1" t="s">
        <v>2868</v>
      </c>
      <c r="D4954" s="10" t="s">
        <v>5270</v>
      </c>
    </row>
    <row r="4955" spans="1:4" s="9" customFormat="1" x14ac:dyDescent="0.2">
      <c r="A4955" s="2" t="s">
        <v>9191</v>
      </c>
      <c r="B4955" s="1" t="s">
        <v>9192</v>
      </c>
      <c r="C4955" s="1" t="s">
        <v>2868</v>
      </c>
      <c r="D4955" s="10" t="s">
        <v>5270</v>
      </c>
    </row>
    <row r="4956" spans="1:4" s="9" customFormat="1" x14ac:dyDescent="0.2">
      <c r="A4956" s="2" t="s">
        <v>9193</v>
      </c>
      <c r="B4956" s="1" t="s">
        <v>9194</v>
      </c>
      <c r="C4956" s="1" t="s">
        <v>2868</v>
      </c>
      <c r="D4956" s="3">
        <v>250</v>
      </c>
    </row>
    <row r="4957" spans="1:4" s="9" customFormat="1" x14ac:dyDescent="0.2">
      <c r="A4957" s="2" t="s">
        <v>9195</v>
      </c>
      <c r="B4957" s="1" t="s">
        <v>9196</v>
      </c>
      <c r="C4957" s="1" t="s">
        <v>2868</v>
      </c>
      <c r="D4957" s="3">
        <v>66</v>
      </c>
    </row>
    <row r="4958" spans="1:4" s="9" customFormat="1" x14ac:dyDescent="0.2">
      <c r="A4958" s="2" t="s">
        <v>9197</v>
      </c>
      <c r="B4958" s="1" t="s">
        <v>9198</v>
      </c>
      <c r="C4958" s="1" t="s">
        <v>2868</v>
      </c>
      <c r="D4958" s="10" t="s">
        <v>5270</v>
      </c>
    </row>
    <row r="4959" spans="1:4" s="9" customFormat="1" x14ac:dyDescent="0.2">
      <c r="A4959" s="2" t="s">
        <v>9199</v>
      </c>
      <c r="B4959" s="1" t="s">
        <v>9200</v>
      </c>
      <c r="C4959" s="1" t="s">
        <v>2868</v>
      </c>
      <c r="D4959" s="10" t="s">
        <v>5270</v>
      </c>
    </row>
    <row r="4960" spans="1:4" s="9" customFormat="1" x14ac:dyDescent="0.2">
      <c r="A4960" s="2" t="s">
        <v>9201</v>
      </c>
      <c r="B4960" s="1" t="s">
        <v>9202</v>
      </c>
      <c r="C4960" s="1" t="s">
        <v>2868</v>
      </c>
      <c r="D4960" s="10" t="s">
        <v>5270</v>
      </c>
    </row>
    <row r="4961" spans="1:4" s="9" customFormat="1" x14ac:dyDescent="0.2">
      <c r="A4961" s="2" t="s">
        <v>9203</v>
      </c>
      <c r="B4961" s="1" t="s">
        <v>9204</v>
      </c>
      <c r="C4961" s="1" t="s">
        <v>9205</v>
      </c>
      <c r="D4961" s="10" t="s">
        <v>5270</v>
      </c>
    </row>
    <row r="4962" spans="1:4" s="9" customFormat="1" x14ac:dyDescent="0.2">
      <c r="A4962" s="2" t="s">
        <v>9206</v>
      </c>
      <c r="B4962" s="1" t="s">
        <v>9207</v>
      </c>
      <c r="C4962" s="1" t="s">
        <v>9208</v>
      </c>
      <c r="D4962" s="10" t="s">
        <v>5270</v>
      </c>
    </row>
    <row r="4963" spans="1:4" s="9" customFormat="1" x14ac:dyDescent="0.2">
      <c r="A4963" s="2" t="s">
        <v>9209</v>
      </c>
      <c r="B4963" s="1" t="s">
        <v>9210</v>
      </c>
      <c r="C4963" s="1" t="s">
        <v>9208</v>
      </c>
      <c r="D4963" s="10" t="s">
        <v>5270</v>
      </c>
    </row>
    <row r="4964" spans="1:4" s="9" customFormat="1" x14ac:dyDescent="0.2">
      <c r="A4964" s="2" t="s">
        <v>9211</v>
      </c>
      <c r="B4964" s="1" t="s">
        <v>9212</v>
      </c>
      <c r="C4964" s="1" t="s">
        <v>9208</v>
      </c>
      <c r="D4964" s="10" t="s">
        <v>5270</v>
      </c>
    </row>
    <row r="4965" spans="1:4" s="9" customFormat="1" x14ac:dyDescent="0.2">
      <c r="A4965" s="2" t="s">
        <v>9213</v>
      </c>
      <c r="B4965" s="1" t="s">
        <v>9214</v>
      </c>
      <c r="C4965" s="1" t="s">
        <v>9208</v>
      </c>
      <c r="D4965" s="10" t="s">
        <v>5270</v>
      </c>
    </row>
    <row r="4966" spans="1:4" s="9" customFormat="1" x14ac:dyDescent="0.2">
      <c r="A4966" s="2" t="s">
        <v>9215</v>
      </c>
      <c r="B4966" s="1" t="s">
        <v>9216</v>
      </c>
      <c r="C4966" s="1" t="s">
        <v>66</v>
      </c>
      <c r="D4966" s="10" t="s">
        <v>5270</v>
      </c>
    </row>
    <row r="4967" spans="1:4" s="9" customFormat="1" x14ac:dyDescent="0.2">
      <c r="A4967" s="2" t="s">
        <v>9217</v>
      </c>
      <c r="B4967" s="1" t="s">
        <v>9218</v>
      </c>
      <c r="C4967" s="1" t="s">
        <v>9219</v>
      </c>
      <c r="D4967" s="10" t="s">
        <v>5270</v>
      </c>
    </row>
    <row r="4968" spans="1:4" s="9" customFormat="1" x14ac:dyDescent="0.2">
      <c r="A4968" s="2" t="s">
        <v>9220</v>
      </c>
      <c r="B4968" s="1" t="s">
        <v>9221</v>
      </c>
      <c r="C4968" s="1" t="s">
        <v>66</v>
      </c>
      <c r="D4968" s="10" t="s">
        <v>5270</v>
      </c>
    </row>
    <row r="4969" spans="1:4" s="9" customFormat="1" x14ac:dyDescent="0.2">
      <c r="A4969" s="2" t="s">
        <v>9222</v>
      </c>
      <c r="B4969" s="1" t="s">
        <v>9223</v>
      </c>
      <c r="C4969" s="1" t="s">
        <v>19</v>
      </c>
      <c r="D4969" s="10" t="s">
        <v>5270</v>
      </c>
    </row>
    <row r="4970" spans="1:4" s="9" customFormat="1" x14ac:dyDescent="0.2">
      <c r="A4970" s="2" t="s">
        <v>9224</v>
      </c>
      <c r="B4970" s="1" t="s">
        <v>9225</v>
      </c>
      <c r="C4970" s="1" t="s">
        <v>39</v>
      </c>
      <c r="D4970" s="10" t="s">
        <v>5270</v>
      </c>
    </row>
    <row r="4971" spans="1:4" s="9" customFormat="1" x14ac:dyDescent="0.2">
      <c r="A4971" s="2" t="s">
        <v>9226</v>
      </c>
      <c r="B4971" s="1" t="s">
        <v>9227</v>
      </c>
      <c r="C4971" s="1" t="s">
        <v>308</v>
      </c>
      <c r="D4971" s="10" t="s">
        <v>5270</v>
      </c>
    </row>
    <row r="4972" spans="1:4" s="9" customFormat="1" x14ac:dyDescent="0.2">
      <c r="A4972" s="2" t="s">
        <v>9228</v>
      </c>
      <c r="B4972" s="1" t="s">
        <v>9229</v>
      </c>
      <c r="C4972" s="1" t="s">
        <v>86</v>
      </c>
      <c r="D4972" s="3">
        <v>800</v>
      </c>
    </row>
    <row r="4973" spans="1:4" s="9" customFormat="1" x14ac:dyDescent="0.2">
      <c r="A4973" s="2" t="s">
        <v>9230</v>
      </c>
      <c r="B4973" s="1" t="s">
        <v>9231</v>
      </c>
      <c r="C4973" s="1" t="s">
        <v>86</v>
      </c>
      <c r="D4973" s="3">
        <v>2500</v>
      </c>
    </row>
    <row r="4974" spans="1:4" s="9" customFormat="1" x14ac:dyDescent="0.2">
      <c r="A4974" s="2" t="s">
        <v>9232</v>
      </c>
      <c r="B4974" s="1" t="s">
        <v>9233</v>
      </c>
      <c r="C4974" s="1" t="s">
        <v>86</v>
      </c>
      <c r="D4974" s="10" t="s">
        <v>5270</v>
      </c>
    </row>
    <row r="4975" spans="1:4" s="9" customFormat="1" x14ac:dyDescent="0.2">
      <c r="A4975" s="2" t="s">
        <v>9234</v>
      </c>
      <c r="B4975" s="1" t="s">
        <v>9235</v>
      </c>
      <c r="C4975" s="1" t="s">
        <v>86</v>
      </c>
      <c r="D4975" s="10" t="s">
        <v>5270</v>
      </c>
    </row>
    <row r="4976" spans="1:4" s="9" customFormat="1" x14ac:dyDescent="0.2">
      <c r="A4976" s="2" t="s">
        <v>9236</v>
      </c>
      <c r="B4976" s="1" t="s">
        <v>9237</v>
      </c>
      <c r="C4976" s="1" t="s">
        <v>86</v>
      </c>
      <c r="D4976" s="10" t="s">
        <v>5270</v>
      </c>
    </row>
    <row r="4977" spans="1:4" s="9" customFormat="1" x14ac:dyDescent="0.2">
      <c r="A4977" s="2" t="s">
        <v>9238</v>
      </c>
      <c r="B4977" s="1" t="s">
        <v>9239</v>
      </c>
      <c r="C4977" s="1" t="s">
        <v>86</v>
      </c>
      <c r="D4977" s="10" t="s">
        <v>5270</v>
      </c>
    </row>
    <row r="4978" spans="1:4" s="9" customFormat="1" x14ac:dyDescent="0.2">
      <c r="A4978" s="2" t="s">
        <v>9240</v>
      </c>
      <c r="B4978" s="1" t="s">
        <v>9241</v>
      </c>
      <c r="C4978" s="1" t="s">
        <v>86</v>
      </c>
      <c r="D4978" s="10" t="s">
        <v>5270</v>
      </c>
    </row>
    <row r="4979" spans="1:4" s="9" customFormat="1" x14ac:dyDescent="0.2">
      <c r="A4979" s="2" t="s">
        <v>9242</v>
      </c>
      <c r="B4979" s="1" t="s">
        <v>9243</v>
      </c>
      <c r="C4979" s="1" t="s">
        <v>86</v>
      </c>
      <c r="D4979" s="10" t="s">
        <v>5270</v>
      </c>
    </row>
    <row r="4980" spans="1:4" s="9" customFormat="1" x14ac:dyDescent="0.2">
      <c r="A4980" s="2" t="s">
        <v>9244</v>
      </c>
      <c r="B4980" s="1" t="s">
        <v>9245</v>
      </c>
      <c r="C4980" s="1" t="s">
        <v>86</v>
      </c>
      <c r="D4980" s="3">
        <v>2500</v>
      </c>
    </row>
    <row r="4981" spans="1:4" s="9" customFormat="1" x14ac:dyDescent="0.2">
      <c r="A4981" s="2" t="s">
        <v>9246</v>
      </c>
      <c r="B4981" s="1" t="s">
        <v>9247</v>
      </c>
      <c r="C4981" s="1" t="s">
        <v>86</v>
      </c>
      <c r="D4981" s="10" t="s">
        <v>5270</v>
      </c>
    </row>
    <row r="4982" spans="1:4" s="9" customFormat="1" x14ac:dyDescent="0.2">
      <c r="A4982" s="2" t="s">
        <v>9248</v>
      </c>
      <c r="B4982" s="1" t="s">
        <v>9249</v>
      </c>
      <c r="C4982" s="1" t="s">
        <v>86</v>
      </c>
      <c r="D4982" s="10" t="s">
        <v>5270</v>
      </c>
    </row>
    <row r="4983" spans="1:4" s="9" customFormat="1" x14ac:dyDescent="0.2">
      <c r="A4983" s="2" t="s">
        <v>9250</v>
      </c>
      <c r="B4983" s="1" t="s">
        <v>9251</v>
      </c>
      <c r="C4983" s="1" t="s">
        <v>2679</v>
      </c>
      <c r="D4983" s="10" t="s">
        <v>5270</v>
      </c>
    </row>
    <row r="4984" spans="1:4" s="9" customFormat="1" x14ac:dyDescent="0.2">
      <c r="A4984" s="2" t="s">
        <v>9252</v>
      </c>
      <c r="B4984" s="1" t="s">
        <v>9253</v>
      </c>
      <c r="C4984" s="1" t="s">
        <v>86</v>
      </c>
      <c r="D4984" s="10" t="s">
        <v>5270</v>
      </c>
    </row>
    <row r="4985" spans="1:4" s="9" customFormat="1" x14ac:dyDescent="0.2">
      <c r="A4985" s="2" t="s">
        <v>9254</v>
      </c>
      <c r="B4985" s="1" t="s">
        <v>9255</v>
      </c>
      <c r="C4985" s="1" t="s">
        <v>86</v>
      </c>
      <c r="D4985" s="10" t="s">
        <v>5270</v>
      </c>
    </row>
    <row r="4986" spans="1:4" s="9" customFormat="1" x14ac:dyDescent="0.2">
      <c r="A4986" s="2" t="s">
        <v>9256</v>
      </c>
      <c r="B4986" s="1" t="s">
        <v>9257</v>
      </c>
      <c r="C4986" s="1" t="s">
        <v>86</v>
      </c>
      <c r="D4986" s="10" t="s">
        <v>5270</v>
      </c>
    </row>
    <row r="4987" spans="1:4" s="9" customFormat="1" x14ac:dyDescent="0.2">
      <c r="A4987" s="2" t="s">
        <v>9258</v>
      </c>
      <c r="B4987" s="1" t="s">
        <v>9259</v>
      </c>
      <c r="C4987" s="1" t="s">
        <v>86</v>
      </c>
      <c r="D4987" s="10" t="s">
        <v>5270</v>
      </c>
    </row>
    <row r="4988" spans="1:4" s="9" customFormat="1" x14ac:dyDescent="0.2">
      <c r="A4988" s="2" t="s">
        <v>9260</v>
      </c>
      <c r="B4988" s="1" t="s">
        <v>9261</v>
      </c>
      <c r="C4988" s="1" t="s">
        <v>86</v>
      </c>
      <c r="D4988" s="10" t="s">
        <v>5270</v>
      </c>
    </row>
    <row r="4989" spans="1:4" s="9" customFormat="1" x14ac:dyDescent="0.2">
      <c r="A4989" s="2" t="s">
        <v>9262</v>
      </c>
      <c r="B4989" s="1" t="s">
        <v>9263</v>
      </c>
      <c r="C4989" s="1" t="s">
        <v>86</v>
      </c>
      <c r="D4989" s="10" t="s">
        <v>5270</v>
      </c>
    </row>
    <row r="4990" spans="1:4" s="9" customFormat="1" x14ac:dyDescent="0.2">
      <c r="A4990" s="2" t="s">
        <v>9264</v>
      </c>
      <c r="B4990" s="1" t="s">
        <v>9265</v>
      </c>
      <c r="C4990" s="1" t="s">
        <v>39</v>
      </c>
      <c r="D4990" s="10" t="s">
        <v>5270</v>
      </c>
    </row>
    <row r="4991" spans="1:4" s="9" customFormat="1" x14ac:dyDescent="0.2">
      <c r="A4991" s="2" t="s">
        <v>9266</v>
      </c>
      <c r="B4991" s="1" t="s">
        <v>9267</v>
      </c>
      <c r="C4991" s="1" t="s">
        <v>86</v>
      </c>
      <c r="D4991" s="10" t="s">
        <v>5270</v>
      </c>
    </row>
    <row r="4992" spans="1:4" s="9" customFormat="1" x14ac:dyDescent="0.2">
      <c r="A4992" s="2" t="s">
        <v>9268</v>
      </c>
      <c r="B4992" s="1" t="s">
        <v>9269</v>
      </c>
      <c r="C4992" s="1" t="s">
        <v>86</v>
      </c>
      <c r="D4992" s="10" t="s">
        <v>5270</v>
      </c>
    </row>
    <row r="4993" spans="1:4" s="9" customFormat="1" x14ac:dyDescent="0.2">
      <c r="A4993" s="2" t="s">
        <v>9270</v>
      </c>
      <c r="B4993" s="1" t="s">
        <v>9271</v>
      </c>
      <c r="C4993" s="1" t="s">
        <v>86</v>
      </c>
      <c r="D4993" s="3">
        <v>2500</v>
      </c>
    </row>
    <row r="4994" spans="1:4" s="9" customFormat="1" x14ac:dyDescent="0.2">
      <c r="A4994" s="2" t="s">
        <v>9272</v>
      </c>
      <c r="B4994" s="1" t="s">
        <v>9273</v>
      </c>
      <c r="C4994" s="1" t="s">
        <v>86</v>
      </c>
      <c r="D4994" s="3">
        <v>2500</v>
      </c>
    </row>
    <row r="4995" spans="1:4" s="9" customFormat="1" x14ac:dyDescent="0.2">
      <c r="A4995" s="2" t="s">
        <v>9274</v>
      </c>
      <c r="B4995" s="1" t="s">
        <v>9275</v>
      </c>
      <c r="C4995" s="1" t="s">
        <v>5466</v>
      </c>
      <c r="D4995" s="10" t="s">
        <v>5270</v>
      </c>
    </row>
    <row r="4996" spans="1:4" s="9" customFormat="1" x14ac:dyDescent="0.2">
      <c r="A4996" s="2" t="s">
        <v>9276</v>
      </c>
      <c r="B4996" s="1" t="s">
        <v>9277</v>
      </c>
      <c r="C4996" s="1" t="s">
        <v>86</v>
      </c>
      <c r="D4996" s="10" t="s">
        <v>5270</v>
      </c>
    </row>
    <row r="4997" spans="1:4" s="9" customFormat="1" x14ac:dyDescent="0.2">
      <c r="A4997" s="2" t="s">
        <v>9278</v>
      </c>
      <c r="B4997" s="1" t="s">
        <v>9279</v>
      </c>
      <c r="C4997" s="1" t="s">
        <v>9280</v>
      </c>
      <c r="D4997" s="10" t="s">
        <v>5270</v>
      </c>
    </row>
    <row r="4998" spans="1:4" s="9" customFormat="1" x14ac:dyDescent="0.2">
      <c r="A4998" s="2" t="s">
        <v>9281</v>
      </c>
      <c r="B4998" s="1" t="s">
        <v>9282</v>
      </c>
      <c r="C4998" s="1" t="s">
        <v>39</v>
      </c>
      <c r="D4998" s="10" t="s">
        <v>5270</v>
      </c>
    </row>
    <row r="4999" spans="1:4" s="9" customFormat="1" x14ac:dyDescent="0.2">
      <c r="A4999" s="2" t="s">
        <v>9283</v>
      </c>
      <c r="B4999" s="1" t="s">
        <v>9284</v>
      </c>
      <c r="C4999" s="1" t="s">
        <v>39</v>
      </c>
      <c r="D4999" s="10" t="s">
        <v>5270</v>
      </c>
    </row>
    <row r="5000" spans="1:4" s="9" customFormat="1" x14ac:dyDescent="0.2">
      <c r="A5000" s="2" t="s">
        <v>9285</v>
      </c>
      <c r="B5000" s="1" t="s">
        <v>9286</v>
      </c>
      <c r="C5000" s="1" t="s">
        <v>86</v>
      </c>
      <c r="D5000" s="10" t="s">
        <v>5270</v>
      </c>
    </row>
    <row r="5001" spans="1:4" s="9" customFormat="1" x14ac:dyDescent="0.2">
      <c r="A5001" s="2" t="s">
        <v>9287</v>
      </c>
      <c r="B5001" s="1" t="s">
        <v>2903</v>
      </c>
      <c r="C5001" s="1" t="s">
        <v>86</v>
      </c>
      <c r="D5001" s="10" t="s">
        <v>5270</v>
      </c>
    </row>
    <row r="5002" spans="1:4" s="9" customFormat="1" x14ac:dyDescent="0.2">
      <c r="A5002" s="2" t="s">
        <v>9288</v>
      </c>
      <c r="B5002" s="1" t="s">
        <v>9289</v>
      </c>
      <c r="C5002" s="1" t="s">
        <v>86</v>
      </c>
      <c r="D5002" s="10" t="s">
        <v>5270</v>
      </c>
    </row>
    <row r="5003" spans="1:4" s="9" customFormat="1" x14ac:dyDescent="0.2">
      <c r="A5003" s="2" t="s">
        <v>9290</v>
      </c>
      <c r="B5003" s="1" t="s">
        <v>9291</v>
      </c>
      <c r="C5003" s="1" t="s">
        <v>86</v>
      </c>
      <c r="D5003" s="10" t="s">
        <v>5270</v>
      </c>
    </row>
    <row r="5004" spans="1:4" s="9" customFormat="1" x14ac:dyDescent="0.2">
      <c r="A5004" s="2" t="s">
        <v>9292</v>
      </c>
      <c r="B5004" s="1" t="s">
        <v>9293</v>
      </c>
      <c r="C5004" s="1" t="s">
        <v>39</v>
      </c>
      <c r="D5004" s="10" t="s">
        <v>5270</v>
      </c>
    </row>
    <row r="5005" spans="1:4" s="9" customFormat="1" x14ac:dyDescent="0.2">
      <c r="A5005" s="2" t="s">
        <v>9294</v>
      </c>
      <c r="B5005" s="1" t="s">
        <v>9295</v>
      </c>
      <c r="C5005" s="1" t="s">
        <v>39</v>
      </c>
      <c r="D5005" s="3">
        <v>58</v>
      </c>
    </row>
    <row r="5006" spans="1:4" s="9" customFormat="1" x14ac:dyDescent="0.2">
      <c r="A5006" s="2" t="s">
        <v>9296</v>
      </c>
      <c r="B5006" s="1" t="s">
        <v>9297</v>
      </c>
      <c r="C5006" s="1" t="s">
        <v>39</v>
      </c>
      <c r="D5006" s="10" t="s">
        <v>5270</v>
      </c>
    </row>
    <row r="5007" spans="1:4" s="9" customFormat="1" x14ac:dyDescent="0.2">
      <c r="A5007" s="2" t="s">
        <v>9298</v>
      </c>
      <c r="B5007" s="1" t="s">
        <v>9299</v>
      </c>
      <c r="C5007" s="1" t="s">
        <v>86</v>
      </c>
      <c r="D5007" s="10" t="s">
        <v>5270</v>
      </c>
    </row>
    <row r="5008" spans="1:4" s="9" customFormat="1" x14ac:dyDescent="0.2">
      <c r="A5008" s="2" t="s">
        <v>9300</v>
      </c>
      <c r="B5008" s="1" t="s">
        <v>9301</v>
      </c>
      <c r="C5008" s="1" t="s">
        <v>86</v>
      </c>
      <c r="D5008" s="10" t="s">
        <v>5270</v>
      </c>
    </row>
    <row r="5009" spans="1:4" s="9" customFormat="1" x14ac:dyDescent="0.2">
      <c r="A5009" s="2" t="s">
        <v>9302</v>
      </c>
      <c r="B5009" s="1" t="s">
        <v>9303</v>
      </c>
      <c r="C5009" s="1" t="s">
        <v>39</v>
      </c>
      <c r="D5009" s="10" t="s">
        <v>5270</v>
      </c>
    </row>
    <row r="5010" spans="1:4" s="9" customFormat="1" x14ac:dyDescent="0.2">
      <c r="A5010" s="2" t="s">
        <v>9304</v>
      </c>
      <c r="B5010" s="1" t="s">
        <v>9305</v>
      </c>
      <c r="C5010" s="1" t="s">
        <v>86</v>
      </c>
      <c r="D5010" s="10" t="s">
        <v>5270</v>
      </c>
    </row>
    <row r="5011" spans="1:4" s="9" customFormat="1" x14ac:dyDescent="0.2">
      <c r="A5011" s="2" t="s">
        <v>9306</v>
      </c>
      <c r="B5011" s="1" t="s">
        <v>9307</v>
      </c>
      <c r="C5011" s="1" t="s">
        <v>9308</v>
      </c>
      <c r="D5011" s="10" t="s">
        <v>5270</v>
      </c>
    </row>
    <row r="5012" spans="1:4" s="9" customFormat="1" x14ac:dyDescent="0.2">
      <c r="A5012" s="2" t="s">
        <v>9309</v>
      </c>
      <c r="B5012" s="1" t="s">
        <v>9310</v>
      </c>
      <c r="C5012" s="1" t="s">
        <v>9308</v>
      </c>
      <c r="D5012" s="10" t="s">
        <v>5270</v>
      </c>
    </row>
    <row r="5013" spans="1:4" s="9" customFormat="1" x14ac:dyDescent="0.2">
      <c r="A5013" s="2" t="s">
        <v>9311</v>
      </c>
      <c r="B5013" s="1" t="s">
        <v>9312</v>
      </c>
      <c r="C5013" s="1" t="s">
        <v>124</v>
      </c>
      <c r="D5013" s="10" t="s">
        <v>5270</v>
      </c>
    </row>
    <row r="5014" spans="1:4" s="9" customFormat="1" x14ac:dyDescent="0.2">
      <c r="A5014" s="2" t="s">
        <v>9313</v>
      </c>
      <c r="B5014" s="1" t="s">
        <v>9314</v>
      </c>
      <c r="C5014" s="1" t="s">
        <v>124</v>
      </c>
      <c r="D5014" s="10" t="s">
        <v>5270</v>
      </c>
    </row>
    <row r="5015" spans="1:4" s="9" customFormat="1" x14ac:dyDescent="0.2">
      <c r="A5015" s="2" t="s">
        <v>9315</v>
      </c>
      <c r="B5015" s="1" t="s">
        <v>9316</v>
      </c>
      <c r="C5015" s="1" t="s">
        <v>124</v>
      </c>
      <c r="D5015" s="10" t="s">
        <v>5270</v>
      </c>
    </row>
    <row r="5016" spans="1:4" s="9" customFormat="1" x14ac:dyDescent="0.2">
      <c r="A5016" s="2" t="s">
        <v>9317</v>
      </c>
      <c r="B5016" s="1" t="s">
        <v>9318</v>
      </c>
      <c r="C5016" s="1" t="s">
        <v>124</v>
      </c>
      <c r="D5016" s="10" t="s">
        <v>5270</v>
      </c>
    </row>
    <row r="5017" spans="1:4" s="9" customFormat="1" x14ac:dyDescent="0.2">
      <c r="A5017" s="2" t="s">
        <v>9319</v>
      </c>
      <c r="B5017" s="1" t="s">
        <v>9320</v>
      </c>
      <c r="C5017" s="1" t="s">
        <v>124</v>
      </c>
      <c r="D5017" s="10" t="s">
        <v>5270</v>
      </c>
    </row>
    <row r="5018" spans="1:4" s="9" customFormat="1" x14ac:dyDescent="0.2">
      <c r="A5018" s="2" t="s">
        <v>9321</v>
      </c>
      <c r="B5018" s="1" t="s">
        <v>9322</v>
      </c>
      <c r="C5018" s="1" t="s">
        <v>124</v>
      </c>
      <c r="D5018" s="10" t="s">
        <v>5270</v>
      </c>
    </row>
    <row r="5019" spans="1:4" s="9" customFormat="1" x14ac:dyDescent="0.2">
      <c r="A5019" s="2" t="s">
        <v>9323</v>
      </c>
      <c r="B5019" s="1" t="s">
        <v>9324</v>
      </c>
      <c r="C5019" s="1" t="s">
        <v>8694</v>
      </c>
      <c r="D5019" s="10" t="s">
        <v>5270</v>
      </c>
    </row>
    <row r="5020" spans="1:4" s="9" customFormat="1" x14ac:dyDescent="0.2">
      <c r="A5020" s="2" t="s">
        <v>9325</v>
      </c>
      <c r="B5020" s="1" t="s">
        <v>9326</v>
      </c>
      <c r="C5020" s="1" t="s">
        <v>8694</v>
      </c>
      <c r="D5020" s="10" t="s">
        <v>5270</v>
      </c>
    </row>
    <row r="5021" spans="1:4" s="9" customFormat="1" x14ac:dyDescent="0.2">
      <c r="A5021" s="2" t="s">
        <v>9327</v>
      </c>
      <c r="B5021" s="1" t="s">
        <v>9328</v>
      </c>
      <c r="C5021" s="1" t="s">
        <v>8801</v>
      </c>
      <c r="D5021" s="10" t="s">
        <v>5270</v>
      </c>
    </row>
    <row r="5022" spans="1:4" s="9" customFormat="1" x14ac:dyDescent="0.2">
      <c r="A5022" s="2" t="s">
        <v>9329</v>
      </c>
      <c r="B5022" s="1" t="s">
        <v>9330</v>
      </c>
      <c r="C5022" s="1" t="s">
        <v>9331</v>
      </c>
      <c r="D5022" s="10" t="s">
        <v>5270</v>
      </c>
    </row>
    <row r="5023" spans="1:4" s="9" customFormat="1" x14ac:dyDescent="0.2">
      <c r="A5023" s="2" t="s">
        <v>9332</v>
      </c>
      <c r="B5023" s="1" t="s">
        <v>9333</v>
      </c>
      <c r="C5023" s="1" t="s">
        <v>39</v>
      </c>
      <c r="D5023" s="10" t="s">
        <v>5270</v>
      </c>
    </row>
    <row r="5024" spans="1:4" s="9" customFormat="1" x14ac:dyDescent="0.2">
      <c r="A5024" s="2" t="s">
        <v>9334</v>
      </c>
      <c r="B5024" s="1" t="s">
        <v>9335</v>
      </c>
      <c r="C5024" s="1" t="s">
        <v>9336</v>
      </c>
      <c r="D5024" s="3">
        <v>2500</v>
      </c>
    </row>
    <row r="5025" spans="1:4" s="9" customFormat="1" x14ac:dyDescent="0.2">
      <c r="A5025" s="2" t="s">
        <v>9337</v>
      </c>
      <c r="B5025" s="1" t="s">
        <v>9338</v>
      </c>
      <c r="C5025" s="1" t="s">
        <v>39</v>
      </c>
      <c r="D5025" s="10" t="s">
        <v>5270</v>
      </c>
    </row>
    <row r="5026" spans="1:4" s="9" customFormat="1" x14ac:dyDescent="0.2">
      <c r="A5026" s="2" t="s">
        <v>9339</v>
      </c>
      <c r="B5026" s="1" t="s">
        <v>9340</v>
      </c>
      <c r="C5026" s="1" t="s">
        <v>9341</v>
      </c>
      <c r="D5026" s="10" t="s">
        <v>5270</v>
      </c>
    </row>
    <row r="5027" spans="1:4" s="9" customFormat="1" x14ac:dyDescent="0.2">
      <c r="A5027" s="2" t="s">
        <v>9342</v>
      </c>
      <c r="B5027" s="1" t="s">
        <v>9340</v>
      </c>
      <c r="C5027" s="1" t="s">
        <v>89</v>
      </c>
      <c r="D5027" s="10" t="s">
        <v>5270</v>
      </c>
    </row>
    <row r="5028" spans="1:4" s="9" customFormat="1" x14ac:dyDescent="0.2">
      <c r="A5028" s="2" t="s">
        <v>9343</v>
      </c>
      <c r="B5028" s="1" t="s">
        <v>9344</v>
      </c>
      <c r="C5028" s="1" t="s">
        <v>39</v>
      </c>
      <c r="D5028" s="3">
        <v>1000</v>
      </c>
    </row>
    <row r="5029" spans="1:4" s="9" customFormat="1" x14ac:dyDescent="0.2">
      <c r="A5029" s="2" t="s">
        <v>9345</v>
      </c>
      <c r="B5029" s="1" t="s">
        <v>9346</v>
      </c>
      <c r="C5029" s="1" t="s">
        <v>39</v>
      </c>
      <c r="D5029" s="10" t="s">
        <v>5270</v>
      </c>
    </row>
    <row r="5030" spans="1:4" s="9" customFormat="1" x14ac:dyDescent="0.2">
      <c r="A5030" s="2" t="s">
        <v>9347</v>
      </c>
      <c r="B5030" s="1" t="s">
        <v>9348</v>
      </c>
      <c r="C5030" s="1" t="s">
        <v>9331</v>
      </c>
      <c r="D5030" s="10" t="s">
        <v>5270</v>
      </c>
    </row>
    <row r="5031" spans="1:4" s="9" customFormat="1" x14ac:dyDescent="0.2">
      <c r="A5031" s="2" t="s">
        <v>9351</v>
      </c>
      <c r="B5031" s="1" t="s">
        <v>9350</v>
      </c>
      <c r="C5031" s="1" t="s">
        <v>2926</v>
      </c>
      <c r="D5031" s="3">
        <v>46</v>
      </c>
    </row>
    <row r="5032" spans="1:4" s="9" customFormat="1" x14ac:dyDescent="0.2">
      <c r="A5032" s="2" t="s">
        <v>9349</v>
      </c>
      <c r="B5032" s="1" t="s">
        <v>9350</v>
      </c>
      <c r="C5032" s="1" t="s">
        <v>39</v>
      </c>
      <c r="D5032" s="10" t="s">
        <v>5270</v>
      </c>
    </row>
    <row r="5033" spans="1:4" s="9" customFormat="1" x14ac:dyDescent="0.2">
      <c r="A5033" s="2" t="s">
        <v>9352</v>
      </c>
      <c r="B5033" s="1" t="s">
        <v>9353</v>
      </c>
      <c r="C5033" s="1" t="s">
        <v>2926</v>
      </c>
      <c r="D5033" s="10" t="s">
        <v>5270</v>
      </c>
    </row>
    <row r="5034" spans="1:4" s="9" customFormat="1" x14ac:dyDescent="0.2">
      <c r="A5034" s="2" t="s">
        <v>9354</v>
      </c>
      <c r="B5034" s="1" t="s">
        <v>9355</v>
      </c>
      <c r="C5034" s="1" t="s">
        <v>2926</v>
      </c>
      <c r="D5034" s="10" t="s">
        <v>5270</v>
      </c>
    </row>
    <row r="5035" spans="1:4" s="9" customFormat="1" x14ac:dyDescent="0.2">
      <c r="A5035" s="2" t="s">
        <v>9356</v>
      </c>
      <c r="B5035" s="1" t="s">
        <v>9357</v>
      </c>
      <c r="C5035" s="1" t="s">
        <v>2926</v>
      </c>
      <c r="D5035" s="3">
        <v>37</v>
      </c>
    </row>
    <row r="5036" spans="1:4" s="9" customFormat="1" x14ac:dyDescent="0.2">
      <c r="A5036" s="2" t="s">
        <v>9358</v>
      </c>
      <c r="B5036" s="1" t="s">
        <v>9359</v>
      </c>
      <c r="C5036" s="1" t="s">
        <v>7797</v>
      </c>
      <c r="D5036" s="10" t="s">
        <v>5270</v>
      </c>
    </row>
    <row r="5037" spans="1:4" s="9" customFormat="1" x14ac:dyDescent="0.2">
      <c r="A5037" s="2" t="s">
        <v>9360</v>
      </c>
      <c r="B5037" s="1" t="s">
        <v>9361</v>
      </c>
      <c r="C5037" s="1" t="s">
        <v>153</v>
      </c>
      <c r="D5037" s="10" t="s">
        <v>5270</v>
      </c>
    </row>
    <row r="5038" spans="1:4" s="9" customFormat="1" x14ac:dyDescent="0.2">
      <c r="A5038" s="2" t="s">
        <v>9362</v>
      </c>
      <c r="B5038" s="1" t="s">
        <v>9363</v>
      </c>
      <c r="C5038" s="1" t="s">
        <v>39</v>
      </c>
      <c r="D5038" s="10" t="s">
        <v>5270</v>
      </c>
    </row>
    <row r="5039" spans="1:4" s="9" customFormat="1" x14ac:dyDescent="0.2">
      <c r="A5039" s="2" t="s">
        <v>9364</v>
      </c>
      <c r="B5039" s="1" t="s">
        <v>9365</v>
      </c>
      <c r="C5039" s="1" t="s">
        <v>2269</v>
      </c>
      <c r="D5039" s="10" t="s">
        <v>5270</v>
      </c>
    </row>
    <row r="5040" spans="1:4" s="9" customFormat="1" x14ac:dyDescent="0.2">
      <c r="A5040" s="2" t="s">
        <v>9366</v>
      </c>
      <c r="B5040" s="1" t="s">
        <v>9367</v>
      </c>
      <c r="C5040" s="1" t="s">
        <v>39</v>
      </c>
      <c r="D5040" s="10" t="s">
        <v>5270</v>
      </c>
    </row>
    <row r="5041" spans="1:4" s="9" customFormat="1" x14ac:dyDescent="0.2">
      <c r="A5041" s="2" t="s">
        <v>9368</v>
      </c>
      <c r="B5041" s="1" t="s">
        <v>9369</v>
      </c>
      <c r="C5041" s="1" t="s">
        <v>39</v>
      </c>
      <c r="D5041" s="10" t="s">
        <v>5270</v>
      </c>
    </row>
    <row r="5042" spans="1:4" s="9" customFormat="1" x14ac:dyDescent="0.2">
      <c r="A5042" s="2" t="s">
        <v>9370</v>
      </c>
      <c r="B5042" s="1" t="s">
        <v>9371</v>
      </c>
      <c r="C5042" s="1" t="s">
        <v>9372</v>
      </c>
      <c r="D5042" s="10" t="s">
        <v>5270</v>
      </c>
    </row>
    <row r="5043" spans="1:4" s="9" customFormat="1" x14ac:dyDescent="0.2">
      <c r="A5043" s="2" t="s">
        <v>9373</v>
      </c>
      <c r="B5043" s="1" t="s">
        <v>9374</v>
      </c>
      <c r="C5043" s="1" t="s">
        <v>66</v>
      </c>
      <c r="D5043" s="10" t="s">
        <v>5270</v>
      </c>
    </row>
    <row r="5044" spans="1:4" s="9" customFormat="1" x14ac:dyDescent="0.2">
      <c r="A5044" s="2" t="s">
        <v>9375</v>
      </c>
      <c r="B5044" s="1" t="s">
        <v>9376</v>
      </c>
      <c r="C5044" s="1" t="s">
        <v>2030</v>
      </c>
      <c r="D5044" s="3">
        <v>25</v>
      </c>
    </row>
    <row r="5045" spans="1:4" s="9" customFormat="1" x14ac:dyDescent="0.2">
      <c r="A5045" s="2" t="s">
        <v>9377</v>
      </c>
      <c r="B5045" s="1" t="s">
        <v>9378</v>
      </c>
      <c r="C5045" s="1" t="s">
        <v>427</v>
      </c>
      <c r="D5045" s="10" t="s">
        <v>5270</v>
      </c>
    </row>
    <row r="5046" spans="1:4" s="9" customFormat="1" x14ac:dyDescent="0.2">
      <c r="A5046" s="2" t="s">
        <v>9379</v>
      </c>
      <c r="B5046" s="1" t="s">
        <v>9380</v>
      </c>
      <c r="C5046" s="1" t="s">
        <v>5564</v>
      </c>
      <c r="D5046" s="10" t="s">
        <v>5270</v>
      </c>
    </row>
    <row r="5047" spans="1:4" s="9" customFormat="1" x14ac:dyDescent="0.2">
      <c r="A5047" s="2" t="s">
        <v>9381</v>
      </c>
      <c r="B5047" s="1" t="s">
        <v>9382</v>
      </c>
      <c r="C5047" s="1" t="s">
        <v>5564</v>
      </c>
      <c r="D5047" s="10" t="s">
        <v>5270</v>
      </c>
    </row>
    <row r="5048" spans="1:4" s="9" customFormat="1" x14ac:dyDescent="0.2">
      <c r="A5048" s="2" t="s">
        <v>9383</v>
      </c>
      <c r="B5048" s="1" t="s">
        <v>9384</v>
      </c>
      <c r="C5048" s="1" t="s">
        <v>39</v>
      </c>
      <c r="D5048" s="3">
        <v>3000</v>
      </c>
    </row>
    <row r="5049" spans="1:4" s="9" customFormat="1" x14ac:dyDescent="0.2">
      <c r="A5049" s="2" t="s">
        <v>9385</v>
      </c>
      <c r="B5049" s="1" t="s">
        <v>9386</v>
      </c>
      <c r="C5049" s="1" t="s">
        <v>39</v>
      </c>
      <c r="D5049" s="10" t="s">
        <v>5270</v>
      </c>
    </row>
    <row r="5050" spans="1:4" s="9" customFormat="1" x14ac:dyDescent="0.2">
      <c r="A5050" s="2" t="s">
        <v>9387</v>
      </c>
      <c r="B5050" s="1" t="s">
        <v>9388</v>
      </c>
      <c r="C5050" s="1" t="s">
        <v>8801</v>
      </c>
      <c r="D5050" s="10" t="s">
        <v>5270</v>
      </c>
    </row>
    <row r="5051" spans="1:4" s="9" customFormat="1" x14ac:dyDescent="0.2">
      <c r="A5051" s="2" t="s">
        <v>9389</v>
      </c>
      <c r="B5051" s="1" t="s">
        <v>9388</v>
      </c>
      <c r="C5051" s="1" t="s">
        <v>9390</v>
      </c>
      <c r="D5051" s="10" t="s">
        <v>5270</v>
      </c>
    </row>
    <row r="5052" spans="1:4" s="9" customFormat="1" x14ac:dyDescent="0.2">
      <c r="A5052" s="2" t="s">
        <v>9391</v>
      </c>
      <c r="B5052" s="1" t="s">
        <v>9392</v>
      </c>
      <c r="C5052" s="1" t="s">
        <v>5343</v>
      </c>
      <c r="D5052" s="10" t="s">
        <v>5270</v>
      </c>
    </row>
    <row r="5053" spans="1:4" s="9" customFormat="1" x14ac:dyDescent="0.2">
      <c r="A5053" s="2" t="s">
        <v>9393</v>
      </c>
      <c r="B5053" s="1" t="s">
        <v>9394</v>
      </c>
      <c r="C5053" s="1" t="s">
        <v>39</v>
      </c>
      <c r="D5053" s="10" t="s">
        <v>5270</v>
      </c>
    </row>
    <row r="5054" spans="1:4" s="9" customFormat="1" x14ac:dyDescent="0.2">
      <c r="A5054" s="2" t="s">
        <v>9395</v>
      </c>
      <c r="B5054" s="1" t="s">
        <v>9396</v>
      </c>
      <c r="C5054" s="1" t="s">
        <v>39</v>
      </c>
      <c r="D5054" s="10" t="s">
        <v>5270</v>
      </c>
    </row>
    <row r="5055" spans="1:4" s="9" customFormat="1" x14ac:dyDescent="0.2">
      <c r="A5055" s="2" t="s">
        <v>9397</v>
      </c>
      <c r="B5055" s="1" t="s">
        <v>9398</v>
      </c>
      <c r="C5055" s="1" t="s">
        <v>39</v>
      </c>
      <c r="D5055" s="10" t="s">
        <v>5270</v>
      </c>
    </row>
    <row r="5056" spans="1:4" s="9" customFormat="1" x14ac:dyDescent="0.2">
      <c r="A5056" s="2" t="s">
        <v>9399</v>
      </c>
      <c r="B5056" s="1" t="s">
        <v>9400</v>
      </c>
      <c r="C5056" s="1" t="s">
        <v>9401</v>
      </c>
      <c r="D5056" s="3">
        <v>66</v>
      </c>
    </row>
    <row r="5057" spans="1:4" s="9" customFormat="1" x14ac:dyDescent="0.2">
      <c r="A5057" s="2" t="s">
        <v>9402</v>
      </c>
      <c r="B5057" s="1" t="s">
        <v>9403</v>
      </c>
      <c r="C5057" s="1" t="s">
        <v>33</v>
      </c>
      <c r="D5057" s="10" t="s">
        <v>5270</v>
      </c>
    </row>
    <row r="5058" spans="1:4" s="9" customFormat="1" x14ac:dyDescent="0.2">
      <c r="A5058" s="2" t="s">
        <v>9404</v>
      </c>
      <c r="B5058" s="1" t="s">
        <v>9405</v>
      </c>
      <c r="C5058" s="1" t="s">
        <v>86</v>
      </c>
      <c r="D5058" s="3">
        <v>50</v>
      </c>
    </row>
    <row r="5059" spans="1:4" s="9" customFormat="1" x14ac:dyDescent="0.2">
      <c r="A5059" s="2" t="s">
        <v>9406</v>
      </c>
      <c r="B5059" s="1" t="s">
        <v>9407</v>
      </c>
      <c r="C5059" s="1" t="s">
        <v>308</v>
      </c>
      <c r="D5059" s="10" t="s">
        <v>5270</v>
      </c>
    </row>
    <row r="5060" spans="1:4" s="9" customFormat="1" x14ac:dyDescent="0.2">
      <c r="A5060" s="2" t="s">
        <v>9408</v>
      </c>
      <c r="B5060" s="1" t="s">
        <v>9409</v>
      </c>
      <c r="C5060" s="1" t="s">
        <v>2670</v>
      </c>
      <c r="D5060" s="10" t="s">
        <v>5270</v>
      </c>
    </row>
    <row r="5061" spans="1:4" s="9" customFormat="1" x14ac:dyDescent="0.2">
      <c r="A5061" s="2" t="s">
        <v>9410</v>
      </c>
      <c r="B5061" s="1" t="s">
        <v>9411</v>
      </c>
      <c r="C5061" s="1" t="s">
        <v>2661</v>
      </c>
      <c r="D5061" s="10" t="s">
        <v>5270</v>
      </c>
    </row>
    <row r="5062" spans="1:4" s="9" customFormat="1" x14ac:dyDescent="0.2">
      <c r="A5062" s="2" t="s">
        <v>9412</v>
      </c>
      <c r="B5062" s="1" t="s">
        <v>9413</v>
      </c>
      <c r="C5062" s="1" t="s">
        <v>86</v>
      </c>
      <c r="D5062" s="10" t="s">
        <v>5270</v>
      </c>
    </row>
    <row r="5063" spans="1:4" s="9" customFormat="1" x14ac:dyDescent="0.2">
      <c r="A5063" s="2" t="s">
        <v>9414</v>
      </c>
      <c r="B5063" s="1" t="s">
        <v>9415</v>
      </c>
      <c r="C5063" s="1" t="s">
        <v>9416</v>
      </c>
      <c r="D5063" s="10" t="s">
        <v>5270</v>
      </c>
    </row>
    <row r="5064" spans="1:4" s="9" customFormat="1" x14ac:dyDescent="0.2">
      <c r="A5064" s="2" t="s">
        <v>9417</v>
      </c>
      <c r="B5064" s="1" t="s">
        <v>9418</v>
      </c>
      <c r="C5064" s="1" t="s">
        <v>39</v>
      </c>
      <c r="D5064" s="10" t="s">
        <v>5270</v>
      </c>
    </row>
    <row r="5065" spans="1:4" s="9" customFormat="1" x14ac:dyDescent="0.2">
      <c r="A5065" s="2" t="s">
        <v>9419</v>
      </c>
      <c r="B5065" s="1" t="s">
        <v>9420</v>
      </c>
      <c r="C5065" s="1" t="s">
        <v>436</v>
      </c>
      <c r="D5065" s="10" t="s">
        <v>5270</v>
      </c>
    </row>
    <row r="5066" spans="1:4" s="9" customFormat="1" x14ac:dyDescent="0.2">
      <c r="A5066" s="2" t="s">
        <v>9424</v>
      </c>
      <c r="B5066" s="1" t="s">
        <v>9422</v>
      </c>
      <c r="C5066" s="1" t="s">
        <v>2237</v>
      </c>
      <c r="D5066" s="10" t="s">
        <v>5270</v>
      </c>
    </row>
    <row r="5067" spans="1:4" s="9" customFormat="1" x14ac:dyDescent="0.2">
      <c r="A5067" s="2" t="s">
        <v>9421</v>
      </c>
      <c r="B5067" s="1" t="s">
        <v>9422</v>
      </c>
      <c r="C5067" s="1" t="s">
        <v>9423</v>
      </c>
      <c r="D5067" s="10" t="s">
        <v>5270</v>
      </c>
    </row>
    <row r="5068" spans="1:4" s="9" customFormat="1" x14ac:dyDescent="0.2">
      <c r="A5068" s="2" t="s">
        <v>9425</v>
      </c>
      <c r="B5068" s="1" t="s">
        <v>9426</v>
      </c>
      <c r="C5068" s="1" t="s">
        <v>86</v>
      </c>
      <c r="D5068" s="10" t="s">
        <v>5270</v>
      </c>
    </row>
    <row r="5069" spans="1:4" s="9" customFormat="1" x14ac:dyDescent="0.2">
      <c r="A5069" s="2" t="s">
        <v>9427</v>
      </c>
      <c r="B5069" s="1" t="s">
        <v>9428</v>
      </c>
      <c r="C5069" s="1" t="s">
        <v>5698</v>
      </c>
      <c r="D5069" s="3">
        <v>100</v>
      </c>
    </row>
    <row r="5070" spans="1:4" s="9" customFormat="1" x14ac:dyDescent="0.2">
      <c r="A5070" s="2" t="s">
        <v>9429</v>
      </c>
      <c r="B5070" s="1" t="s">
        <v>9430</v>
      </c>
      <c r="C5070" s="1" t="s">
        <v>5698</v>
      </c>
      <c r="D5070" s="10" t="s">
        <v>5270</v>
      </c>
    </row>
    <row r="5071" spans="1:4" s="9" customFormat="1" x14ac:dyDescent="0.2">
      <c r="A5071" s="2" t="s">
        <v>9431</v>
      </c>
      <c r="B5071" s="1" t="s">
        <v>9432</v>
      </c>
      <c r="C5071" s="1" t="s">
        <v>39</v>
      </c>
      <c r="D5071" s="10" t="s">
        <v>5270</v>
      </c>
    </row>
    <row r="5072" spans="1:4" s="9" customFormat="1" x14ac:dyDescent="0.2">
      <c r="A5072" s="2" t="s">
        <v>9433</v>
      </c>
      <c r="B5072" s="1" t="s">
        <v>9434</v>
      </c>
      <c r="C5072" s="1" t="s">
        <v>39</v>
      </c>
      <c r="D5072" s="10" t="s">
        <v>5270</v>
      </c>
    </row>
    <row r="5073" spans="1:4" s="9" customFormat="1" x14ac:dyDescent="0.2">
      <c r="A5073" s="2" t="s">
        <v>9435</v>
      </c>
      <c r="B5073" s="1" t="s">
        <v>9436</v>
      </c>
      <c r="C5073" s="1" t="s">
        <v>39</v>
      </c>
      <c r="D5073" s="10" t="s">
        <v>5270</v>
      </c>
    </row>
    <row r="5074" spans="1:4" s="9" customFormat="1" x14ac:dyDescent="0.2">
      <c r="A5074" s="2" t="s">
        <v>9437</v>
      </c>
      <c r="B5074" s="1" t="s">
        <v>9438</v>
      </c>
      <c r="C5074" s="1" t="s">
        <v>5698</v>
      </c>
      <c r="D5074" s="10" t="s">
        <v>5270</v>
      </c>
    </row>
    <row r="5075" spans="1:4" s="9" customFormat="1" x14ac:dyDescent="0.2">
      <c r="A5075" s="2" t="s">
        <v>9439</v>
      </c>
      <c r="B5075" s="1" t="s">
        <v>9440</v>
      </c>
      <c r="C5075" s="1" t="s">
        <v>107</v>
      </c>
      <c r="D5075" s="10" t="s">
        <v>5270</v>
      </c>
    </row>
    <row r="5076" spans="1:4" s="9" customFormat="1" x14ac:dyDescent="0.2">
      <c r="A5076" s="2" t="s">
        <v>9441</v>
      </c>
      <c r="B5076" s="1" t="s">
        <v>9442</v>
      </c>
      <c r="C5076" s="1" t="s">
        <v>107</v>
      </c>
      <c r="D5076" s="10" t="s">
        <v>5270</v>
      </c>
    </row>
    <row r="5077" spans="1:4" s="9" customFormat="1" x14ac:dyDescent="0.2">
      <c r="A5077" s="2" t="s">
        <v>9443</v>
      </c>
      <c r="B5077" s="1" t="s">
        <v>9444</v>
      </c>
      <c r="C5077" s="1" t="s">
        <v>107</v>
      </c>
      <c r="D5077" s="3">
        <v>3300</v>
      </c>
    </row>
    <row r="5078" spans="1:4" s="9" customFormat="1" x14ac:dyDescent="0.2">
      <c r="A5078" s="2" t="s">
        <v>9445</v>
      </c>
      <c r="B5078" s="1" t="s">
        <v>9446</v>
      </c>
      <c r="C5078" s="1" t="s">
        <v>25</v>
      </c>
      <c r="D5078" s="10" t="s">
        <v>5270</v>
      </c>
    </row>
    <row r="5079" spans="1:4" s="9" customFormat="1" x14ac:dyDescent="0.2">
      <c r="A5079" s="2" t="s">
        <v>9447</v>
      </c>
      <c r="B5079" s="1" t="s">
        <v>9448</v>
      </c>
      <c r="C5079" s="1" t="s">
        <v>25</v>
      </c>
      <c r="D5079" s="10" t="s">
        <v>5270</v>
      </c>
    </row>
    <row r="5080" spans="1:4" s="9" customFormat="1" x14ac:dyDescent="0.2">
      <c r="A5080" s="2" t="s">
        <v>9449</v>
      </c>
      <c r="B5080" s="1" t="s">
        <v>9450</v>
      </c>
      <c r="C5080" s="1" t="s">
        <v>988</v>
      </c>
      <c r="D5080" s="3">
        <v>18</v>
      </c>
    </row>
    <row r="5081" spans="1:4" s="9" customFormat="1" x14ac:dyDescent="0.2">
      <c r="A5081" s="2" t="s">
        <v>9451</v>
      </c>
      <c r="B5081" s="1" t="s">
        <v>9452</v>
      </c>
      <c r="C5081" s="1" t="s">
        <v>9453</v>
      </c>
      <c r="D5081" s="10" t="s">
        <v>5270</v>
      </c>
    </row>
    <row r="5082" spans="1:4" s="9" customFormat="1" x14ac:dyDescent="0.2">
      <c r="A5082" s="2" t="s">
        <v>9454</v>
      </c>
      <c r="B5082" s="1" t="s">
        <v>9455</v>
      </c>
      <c r="C5082" s="1" t="s">
        <v>2139</v>
      </c>
      <c r="D5082" s="10" t="s">
        <v>5270</v>
      </c>
    </row>
    <row r="5083" spans="1:4" s="9" customFormat="1" x14ac:dyDescent="0.2">
      <c r="A5083" s="2" t="s">
        <v>9456</v>
      </c>
      <c r="B5083" s="1" t="s">
        <v>9457</v>
      </c>
      <c r="C5083" s="1" t="s">
        <v>2139</v>
      </c>
      <c r="D5083" s="10" t="s">
        <v>5270</v>
      </c>
    </row>
    <row r="5084" spans="1:4" s="9" customFormat="1" x14ac:dyDescent="0.2">
      <c r="A5084" s="2" t="s">
        <v>9458</v>
      </c>
      <c r="B5084" s="1" t="s">
        <v>9459</v>
      </c>
      <c r="C5084" s="1" t="s">
        <v>25</v>
      </c>
      <c r="D5084" s="10" t="s">
        <v>5270</v>
      </c>
    </row>
    <row r="5085" spans="1:4" s="9" customFormat="1" x14ac:dyDescent="0.2">
      <c r="A5085" s="2" t="s">
        <v>9460</v>
      </c>
      <c r="B5085" s="1" t="s">
        <v>9461</v>
      </c>
      <c r="C5085" s="1" t="s">
        <v>25</v>
      </c>
      <c r="D5085" s="10" t="s">
        <v>5270</v>
      </c>
    </row>
    <row r="5086" spans="1:4" s="9" customFormat="1" x14ac:dyDescent="0.2">
      <c r="A5086" s="2" t="s">
        <v>9462</v>
      </c>
      <c r="B5086" s="1" t="s">
        <v>9463</v>
      </c>
      <c r="C5086" s="1" t="s">
        <v>25</v>
      </c>
      <c r="D5086" s="10" t="s">
        <v>5270</v>
      </c>
    </row>
    <row r="5087" spans="1:4" s="9" customFormat="1" x14ac:dyDescent="0.2">
      <c r="A5087" s="2" t="s">
        <v>9464</v>
      </c>
      <c r="B5087" s="1" t="s">
        <v>9465</v>
      </c>
      <c r="C5087" s="1" t="s">
        <v>86</v>
      </c>
      <c r="D5087" s="3">
        <v>500</v>
      </c>
    </row>
    <row r="5088" spans="1:4" s="9" customFormat="1" x14ac:dyDescent="0.2">
      <c r="A5088" s="2" t="s">
        <v>9466</v>
      </c>
      <c r="B5088" s="1" t="s">
        <v>9467</v>
      </c>
      <c r="C5088" s="1" t="s">
        <v>9468</v>
      </c>
      <c r="D5088" s="10" t="s">
        <v>5270</v>
      </c>
    </row>
    <row r="5089" spans="1:4" s="9" customFormat="1" x14ac:dyDescent="0.2">
      <c r="A5089" s="2" t="s">
        <v>9469</v>
      </c>
      <c r="B5089" s="1" t="s">
        <v>9470</v>
      </c>
      <c r="C5089" s="1" t="s">
        <v>39</v>
      </c>
      <c r="D5089" s="10" t="s">
        <v>5270</v>
      </c>
    </row>
    <row r="5090" spans="1:4" s="9" customFormat="1" x14ac:dyDescent="0.2">
      <c r="A5090" s="2" t="s">
        <v>9471</v>
      </c>
      <c r="B5090" s="1" t="s">
        <v>9472</v>
      </c>
      <c r="C5090" s="1" t="s">
        <v>39</v>
      </c>
      <c r="D5090" s="10" t="s">
        <v>5270</v>
      </c>
    </row>
    <row r="5091" spans="1:4" s="9" customFormat="1" x14ac:dyDescent="0.2">
      <c r="A5091" s="2" t="s">
        <v>9473</v>
      </c>
      <c r="B5091" s="1" t="s">
        <v>9474</v>
      </c>
      <c r="C5091" s="1" t="s">
        <v>33</v>
      </c>
      <c r="D5091" s="10" t="s">
        <v>5270</v>
      </c>
    </row>
    <row r="5092" spans="1:4" s="9" customFormat="1" x14ac:dyDescent="0.2">
      <c r="A5092" s="2" t="s">
        <v>9475</v>
      </c>
      <c r="B5092" s="1" t="s">
        <v>9476</v>
      </c>
      <c r="C5092" s="1" t="s">
        <v>9423</v>
      </c>
      <c r="D5092" s="10" t="s">
        <v>5270</v>
      </c>
    </row>
    <row r="5093" spans="1:4" s="9" customFormat="1" x14ac:dyDescent="0.2">
      <c r="A5093" s="2" t="s">
        <v>9477</v>
      </c>
      <c r="B5093" s="1" t="s">
        <v>9478</v>
      </c>
      <c r="C5093" s="1" t="s">
        <v>39</v>
      </c>
      <c r="D5093" s="10" t="s">
        <v>5270</v>
      </c>
    </row>
    <row r="5094" spans="1:4" s="9" customFormat="1" x14ac:dyDescent="0.2">
      <c r="A5094" s="2" t="s">
        <v>9479</v>
      </c>
      <c r="B5094" s="1" t="s">
        <v>9480</v>
      </c>
      <c r="C5094" s="1" t="s">
        <v>39</v>
      </c>
      <c r="D5094" s="10" t="s">
        <v>5270</v>
      </c>
    </row>
    <row r="5095" spans="1:4" s="9" customFormat="1" x14ac:dyDescent="0.2">
      <c r="A5095" s="2" t="s">
        <v>9481</v>
      </c>
      <c r="B5095" s="1" t="s">
        <v>9482</v>
      </c>
      <c r="C5095" s="1" t="s">
        <v>100</v>
      </c>
      <c r="D5095" s="10" t="s">
        <v>5270</v>
      </c>
    </row>
    <row r="5096" spans="1:4" s="9" customFormat="1" x14ac:dyDescent="0.2">
      <c r="A5096" s="2" t="s">
        <v>9483</v>
      </c>
      <c r="B5096" s="1" t="s">
        <v>9484</v>
      </c>
      <c r="C5096" s="1" t="s">
        <v>100</v>
      </c>
      <c r="D5096" s="10" t="s">
        <v>5270</v>
      </c>
    </row>
    <row r="5097" spans="1:4" s="9" customFormat="1" x14ac:dyDescent="0.2">
      <c r="A5097" s="2" t="s">
        <v>9485</v>
      </c>
      <c r="B5097" s="1" t="s">
        <v>9486</v>
      </c>
      <c r="C5097" s="1" t="s">
        <v>100</v>
      </c>
      <c r="D5097" s="3">
        <v>31</v>
      </c>
    </row>
    <row r="5098" spans="1:4" s="9" customFormat="1" x14ac:dyDescent="0.2">
      <c r="A5098" s="2" t="s">
        <v>9487</v>
      </c>
      <c r="B5098" s="1" t="s">
        <v>9488</v>
      </c>
      <c r="C5098" s="1" t="s">
        <v>100</v>
      </c>
      <c r="D5098" s="3">
        <v>27</v>
      </c>
    </row>
    <row r="5099" spans="1:4" s="9" customFormat="1" x14ac:dyDescent="0.2">
      <c r="A5099" s="2" t="s">
        <v>9489</v>
      </c>
      <c r="B5099" s="1" t="s">
        <v>9490</v>
      </c>
      <c r="C5099" s="1" t="s">
        <v>100</v>
      </c>
      <c r="D5099" s="3">
        <v>42</v>
      </c>
    </row>
    <row r="5100" spans="1:4" s="9" customFormat="1" x14ac:dyDescent="0.2">
      <c r="A5100" s="2" t="s">
        <v>9491</v>
      </c>
      <c r="B5100" s="1" t="s">
        <v>9492</v>
      </c>
      <c r="C5100" s="1" t="s">
        <v>100</v>
      </c>
      <c r="D5100" s="10" t="s">
        <v>5270</v>
      </c>
    </row>
    <row r="5101" spans="1:4" s="9" customFormat="1" x14ac:dyDescent="0.2">
      <c r="A5101" s="2" t="s">
        <v>9493</v>
      </c>
      <c r="B5101" s="1" t="s">
        <v>9494</v>
      </c>
      <c r="C5101" s="1" t="s">
        <v>100</v>
      </c>
      <c r="D5101" s="3">
        <v>2500</v>
      </c>
    </row>
    <row r="5102" spans="1:4" s="9" customFormat="1" x14ac:dyDescent="0.2">
      <c r="A5102" s="2" t="s">
        <v>9495</v>
      </c>
      <c r="B5102" s="1" t="s">
        <v>9496</v>
      </c>
      <c r="C5102" s="1" t="s">
        <v>100</v>
      </c>
      <c r="D5102" s="3">
        <v>1000</v>
      </c>
    </row>
    <row r="5103" spans="1:4" s="9" customFormat="1" x14ac:dyDescent="0.2">
      <c r="A5103" s="2" t="s">
        <v>9497</v>
      </c>
      <c r="B5103" s="1" t="s">
        <v>9498</v>
      </c>
      <c r="C5103" s="1" t="s">
        <v>100</v>
      </c>
      <c r="D5103" s="10" t="s">
        <v>5270</v>
      </c>
    </row>
    <row r="5104" spans="1:4" s="9" customFormat="1" x14ac:dyDescent="0.2">
      <c r="A5104" s="2" t="s">
        <v>9499</v>
      </c>
      <c r="B5104" s="1" t="s">
        <v>9500</v>
      </c>
      <c r="C5104" s="1" t="s">
        <v>100</v>
      </c>
      <c r="D5104" s="10" t="s">
        <v>5270</v>
      </c>
    </row>
    <row r="5105" spans="1:4" s="9" customFormat="1" x14ac:dyDescent="0.2">
      <c r="A5105" s="2" t="s">
        <v>9501</v>
      </c>
      <c r="B5105" s="1" t="s">
        <v>9502</v>
      </c>
      <c r="C5105" s="1" t="s">
        <v>100</v>
      </c>
      <c r="D5105" s="10" t="s">
        <v>5270</v>
      </c>
    </row>
    <row r="5106" spans="1:4" s="9" customFormat="1" x14ac:dyDescent="0.2">
      <c r="A5106" s="2" t="s">
        <v>9503</v>
      </c>
      <c r="B5106" s="1" t="s">
        <v>9504</v>
      </c>
      <c r="C5106" s="1" t="s">
        <v>100</v>
      </c>
      <c r="D5106" s="3">
        <v>42</v>
      </c>
    </row>
    <row r="5107" spans="1:4" s="9" customFormat="1" x14ac:dyDescent="0.2">
      <c r="A5107" s="2" t="s">
        <v>9505</v>
      </c>
      <c r="B5107" s="1" t="s">
        <v>9504</v>
      </c>
      <c r="C5107" s="1" t="s">
        <v>100</v>
      </c>
      <c r="D5107" s="3">
        <v>42</v>
      </c>
    </row>
    <row r="5108" spans="1:4" s="9" customFormat="1" x14ac:dyDescent="0.2">
      <c r="A5108" s="2" t="s">
        <v>9506</v>
      </c>
      <c r="B5108" s="1" t="s">
        <v>9507</v>
      </c>
      <c r="C5108" s="1" t="s">
        <v>100</v>
      </c>
      <c r="D5108" s="3">
        <v>42</v>
      </c>
    </row>
    <row r="5109" spans="1:4" s="9" customFormat="1" x14ac:dyDescent="0.2">
      <c r="A5109" s="2" t="s">
        <v>9508</v>
      </c>
      <c r="B5109" s="1" t="s">
        <v>9509</v>
      </c>
      <c r="C5109" s="1" t="s">
        <v>100</v>
      </c>
      <c r="D5109" s="10" t="s">
        <v>5270</v>
      </c>
    </row>
    <row r="5110" spans="1:4" s="9" customFormat="1" x14ac:dyDescent="0.2">
      <c r="A5110" s="2" t="s">
        <v>9510</v>
      </c>
      <c r="B5110" s="1" t="s">
        <v>9511</v>
      </c>
      <c r="C5110" s="1" t="s">
        <v>100</v>
      </c>
      <c r="D5110" s="10" t="s">
        <v>5270</v>
      </c>
    </row>
    <row r="5111" spans="1:4" s="9" customFormat="1" x14ac:dyDescent="0.2">
      <c r="A5111" s="2" t="s">
        <v>9512</v>
      </c>
      <c r="B5111" s="1" t="s">
        <v>9513</v>
      </c>
      <c r="C5111" s="1" t="s">
        <v>1087</v>
      </c>
      <c r="D5111" s="3">
        <v>3000</v>
      </c>
    </row>
    <row r="5112" spans="1:4" s="9" customFormat="1" x14ac:dyDescent="0.2">
      <c r="A5112" s="2" t="s">
        <v>9514</v>
      </c>
      <c r="B5112" s="1" t="s">
        <v>9515</v>
      </c>
      <c r="C5112" s="1" t="s">
        <v>66</v>
      </c>
      <c r="D5112" s="3">
        <v>2500</v>
      </c>
    </row>
    <row r="5113" spans="1:4" s="9" customFormat="1" x14ac:dyDescent="0.2">
      <c r="A5113" s="2" t="s">
        <v>9516</v>
      </c>
      <c r="B5113" s="1" t="s">
        <v>9517</v>
      </c>
      <c r="C5113" s="1" t="s">
        <v>39</v>
      </c>
      <c r="D5113" s="10" t="s">
        <v>5270</v>
      </c>
    </row>
    <row r="5114" spans="1:4" s="9" customFormat="1" x14ac:dyDescent="0.2">
      <c r="A5114" s="2" t="s">
        <v>9518</v>
      </c>
      <c r="B5114" s="1" t="s">
        <v>9519</v>
      </c>
      <c r="C5114" s="1" t="s">
        <v>5564</v>
      </c>
      <c r="D5114" s="10" t="s">
        <v>5270</v>
      </c>
    </row>
    <row r="5115" spans="1:4" s="9" customFormat="1" x14ac:dyDescent="0.2">
      <c r="A5115" s="2" t="s">
        <v>9520</v>
      </c>
      <c r="B5115" s="1" t="s">
        <v>9521</v>
      </c>
      <c r="C5115" s="1" t="s">
        <v>2030</v>
      </c>
      <c r="D5115" s="10" t="s">
        <v>5270</v>
      </c>
    </row>
    <row r="5116" spans="1:4" s="9" customFormat="1" x14ac:dyDescent="0.2">
      <c r="A5116" s="2" t="s">
        <v>9522</v>
      </c>
      <c r="B5116" s="1" t="s">
        <v>9523</v>
      </c>
      <c r="C5116" s="1" t="s">
        <v>2030</v>
      </c>
      <c r="D5116" s="10" t="s">
        <v>5270</v>
      </c>
    </row>
    <row r="5117" spans="1:4" s="9" customFormat="1" x14ac:dyDescent="0.2">
      <c r="A5117" s="2" t="s">
        <v>9524</v>
      </c>
      <c r="B5117" s="1" t="s">
        <v>9525</v>
      </c>
      <c r="C5117" s="1" t="s">
        <v>2030</v>
      </c>
      <c r="D5117" s="10" t="s">
        <v>5270</v>
      </c>
    </row>
    <row r="5118" spans="1:4" s="9" customFormat="1" x14ac:dyDescent="0.2">
      <c r="A5118" s="2" t="s">
        <v>9526</v>
      </c>
      <c r="B5118" s="1" t="s">
        <v>9527</v>
      </c>
      <c r="C5118" s="1" t="s">
        <v>2030</v>
      </c>
      <c r="D5118" s="10" t="s">
        <v>5270</v>
      </c>
    </row>
    <row r="5119" spans="1:4" s="9" customFormat="1" x14ac:dyDescent="0.2">
      <c r="A5119" s="2" t="s">
        <v>9528</v>
      </c>
      <c r="B5119" s="1" t="s">
        <v>9529</v>
      </c>
      <c r="C5119" s="1" t="s">
        <v>2030</v>
      </c>
      <c r="D5119" s="10" t="s">
        <v>5270</v>
      </c>
    </row>
    <row r="5120" spans="1:4" s="9" customFormat="1" x14ac:dyDescent="0.2">
      <c r="A5120" s="2" t="s">
        <v>9530</v>
      </c>
      <c r="B5120" s="1" t="s">
        <v>9531</v>
      </c>
      <c r="C5120" s="1" t="s">
        <v>9532</v>
      </c>
      <c r="D5120" s="10" t="s">
        <v>5270</v>
      </c>
    </row>
    <row r="5121" spans="1:4" s="9" customFormat="1" x14ac:dyDescent="0.2">
      <c r="A5121" s="2" t="s">
        <v>9533</v>
      </c>
      <c r="B5121" s="1" t="s">
        <v>9534</v>
      </c>
      <c r="C5121" s="1" t="s">
        <v>2030</v>
      </c>
      <c r="D5121" s="10" t="s">
        <v>5270</v>
      </c>
    </row>
    <row r="5122" spans="1:4" s="9" customFormat="1" x14ac:dyDescent="0.2">
      <c r="A5122" s="2" t="s">
        <v>9535</v>
      </c>
      <c r="B5122" s="1" t="s">
        <v>9536</v>
      </c>
      <c r="C5122" s="1" t="s">
        <v>2030</v>
      </c>
      <c r="D5122" s="3">
        <v>550</v>
      </c>
    </row>
    <row r="5123" spans="1:4" s="9" customFormat="1" x14ac:dyDescent="0.2">
      <c r="A5123" s="2" t="s">
        <v>9537</v>
      </c>
      <c r="B5123" s="1" t="s">
        <v>9538</v>
      </c>
      <c r="C5123" s="1" t="s">
        <v>308</v>
      </c>
      <c r="D5123" s="10" t="s">
        <v>5270</v>
      </c>
    </row>
    <row r="5124" spans="1:4" s="9" customFormat="1" x14ac:dyDescent="0.2">
      <c r="A5124" s="2" t="s">
        <v>9539</v>
      </c>
      <c r="B5124" s="1" t="s">
        <v>9540</v>
      </c>
      <c r="C5124" s="1" t="s">
        <v>2269</v>
      </c>
      <c r="D5124" s="10" t="s">
        <v>5270</v>
      </c>
    </row>
    <row r="5125" spans="1:4" s="9" customFormat="1" x14ac:dyDescent="0.2">
      <c r="A5125" s="2" t="s">
        <v>9541</v>
      </c>
      <c r="B5125" s="1" t="s">
        <v>9542</v>
      </c>
      <c r="C5125" s="1" t="s">
        <v>2483</v>
      </c>
      <c r="D5125" s="10" t="s">
        <v>5270</v>
      </c>
    </row>
    <row r="5126" spans="1:4" s="9" customFormat="1" x14ac:dyDescent="0.2">
      <c r="A5126" s="2" t="s">
        <v>9543</v>
      </c>
      <c r="B5126" s="1" t="s">
        <v>9544</v>
      </c>
      <c r="C5126" s="1" t="s">
        <v>2139</v>
      </c>
      <c r="D5126" s="10" t="s">
        <v>5270</v>
      </c>
    </row>
    <row r="5127" spans="1:4" s="9" customFormat="1" x14ac:dyDescent="0.2">
      <c r="A5127" s="2" t="s">
        <v>9545</v>
      </c>
      <c r="B5127" s="1" t="s">
        <v>9546</v>
      </c>
      <c r="C5127" s="1" t="s">
        <v>2139</v>
      </c>
      <c r="D5127" s="10" t="s">
        <v>5270</v>
      </c>
    </row>
    <row r="5128" spans="1:4" s="9" customFormat="1" x14ac:dyDescent="0.2">
      <c r="A5128" s="2" t="s">
        <v>9547</v>
      </c>
      <c r="B5128" s="1" t="s">
        <v>9548</v>
      </c>
      <c r="C5128" s="1" t="s">
        <v>2139</v>
      </c>
      <c r="D5128" s="10" t="s">
        <v>5270</v>
      </c>
    </row>
    <row r="5129" spans="1:4" s="9" customFormat="1" x14ac:dyDescent="0.2">
      <c r="A5129" s="2" t="s">
        <v>9549</v>
      </c>
      <c r="B5129" s="1" t="s">
        <v>9550</v>
      </c>
      <c r="C5129" s="1" t="s">
        <v>2139</v>
      </c>
      <c r="D5129" s="3">
        <v>1000</v>
      </c>
    </row>
    <row r="5130" spans="1:4" s="9" customFormat="1" x14ac:dyDescent="0.2">
      <c r="A5130" s="2" t="s">
        <v>9551</v>
      </c>
      <c r="B5130" s="1" t="s">
        <v>9552</v>
      </c>
      <c r="C5130" s="1" t="s">
        <v>2139</v>
      </c>
      <c r="D5130" s="10" t="s">
        <v>5270</v>
      </c>
    </row>
    <row r="5131" spans="1:4" s="9" customFormat="1" x14ac:dyDescent="0.2">
      <c r="A5131" s="2" t="s">
        <v>9553</v>
      </c>
      <c r="B5131" s="1" t="s">
        <v>9554</v>
      </c>
      <c r="C5131" s="1" t="s">
        <v>2139</v>
      </c>
      <c r="D5131" s="10" t="s">
        <v>5270</v>
      </c>
    </row>
    <row r="5132" spans="1:4" s="9" customFormat="1" x14ac:dyDescent="0.2">
      <c r="A5132" s="2" t="s">
        <v>9555</v>
      </c>
      <c r="B5132" s="1" t="s">
        <v>9556</v>
      </c>
      <c r="C5132" s="1" t="s">
        <v>2139</v>
      </c>
      <c r="D5132" s="3">
        <v>1000</v>
      </c>
    </row>
    <row r="5133" spans="1:4" s="9" customFormat="1" x14ac:dyDescent="0.2">
      <c r="A5133" s="2" t="s">
        <v>9557</v>
      </c>
      <c r="B5133" s="1" t="s">
        <v>9558</v>
      </c>
      <c r="C5133" s="1" t="s">
        <v>2139</v>
      </c>
      <c r="D5133" s="10" t="s">
        <v>5270</v>
      </c>
    </row>
    <row r="5134" spans="1:4" s="9" customFormat="1" x14ac:dyDescent="0.2">
      <c r="A5134" s="2" t="s">
        <v>9559</v>
      </c>
      <c r="B5134" s="1" t="s">
        <v>9560</v>
      </c>
      <c r="C5134" s="1" t="s">
        <v>2269</v>
      </c>
      <c r="D5134" s="10" t="s">
        <v>5270</v>
      </c>
    </row>
    <row r="5135" spans="1:4" s="9" customFormat="1" x14ac:dyDescent="0.2">
      <c r="A5135" s="2" t="s">
        <v>9561</v>
      </c>
      <c r="B5135" s="1" t="s">
        <v>9562</v>
      </c>
      <c r="C5135" s="1" t="s">
        <v>7598</v>
      </c>
      <c r="D5135" s="10" t="s">
        <v>5270</v>
      </c>
    </row>
    <row r="5136" spans="1:4" s="9" customFormat="1" x14ac:dyDescent="0.2">
      <c r="A5136" s="2" t="s">
        <v>9563</v>
      </c>
      <c r="B5136" s="1" t="s">
        <v>9564</v>
      </c>
      <c r="C5136" s="1" t="s">
        <v>398</v>
      </c>
      <c r="D5136" s="10" t="s">
        <v>5270</v>
      </c>
    </row>
    <row r="5137" spans="1:4" s="9" customFormat="1" x14ac:dyDescent="0.2">
      <c r="A5137" s="2" t="s">
        <v>9565</v>
      </c>
      <c r="B5137" s="1" t="s">
        <v>9566</v>
      </c>
      <c r="C5137" s="1" t="s">
        <v>398</v>
      </c>
      <c r="D5137" s="10" t="s">
        <v>5270</v>
      </c>
    </row>
    <row r="5138" spans="1:4" s="9" customFormat="1" x14ac:dyDescent="0.2">
      <c r="A5138" s="2" t="s">
        <v>9567</v>
      </c>
      <c r="B5138" s="1" t="s">
        <v>9568</v>
      </c>
      <c r="C5138" s="1" t="s">
        <v>7598</v>
      </c>
      <c r="D5138" s="10" t="s">
        <v>5270</v>
      </c>
    </row>
    <row r="5139" spans="1:4" s="9" customFormat="1" x14ac:dyDescent="0.2">
      <c r="A5139" s="2" t="s">
        <v>9569</v>
      </c>
      <c r="B5139" s="1" t="s">
        <v>9570</v>
      </c>
      <c r="C5139" s="1" t="s">
        <v>7598</v>
      </c>
      <c r="D5139" s="10" t="s">
        <v>5270</v>
      </c>
    </row>
    <row r="5140" spans="1:4" s="9" customFormat="1" x14ac:dyDescent="0.2">
      <c r="A5140" s="2" t="s">
        <v>9571</v>
      </c>
      <c r="B5140" s="1" t="s">
        <v>9572</v>
      </c>
      <c r="C5140" s="1" t="s">
        <v>398</v>
      </c>
      <c r="D5140" s="10" t="s">
        <v>5270</v>
      </c>
    </row>
    <row r="5141" spans="1:4" s="9" customFormat="1" x14ac:dyDescent="0.2">
      <c r="A5141" s="2" t="s">
        <v>9573</v>
      </c>
      <c r="B5141" s="1" t="s">
        <v>9574</v>
      </c>
      <c r="C5141" s="1" t="s">
        <v>7598</v>
      </c>
      <c r="D5141" s="10" t="s">
        <v>5270</v>
      </c>
    </row>
    <row r="5142" spans="1:4" s="9" customFormat="1" x14ac:dyDescent="0.2">
      <c r="A5142" s="2" t="s">
        <v>9575</v>
      </c>
      <c r="B5142" s="1" t="s">
        <v>9576</v>
      </c>
      <c r="C5142" s="1" t="s">
        <v>39</v>
      </c>
      <c r="D5142" s="10" t="s">
        <v>5270</v>
      </c>
    </row>
    <row r="5143" spans="1:4" s="9" customFormat="1" x14ac:dyDescent="0.2">
      <c r="A5143" s="2" t="s">
        <v>9577</v>
      </c>
      <c r="B5143" s="1" t="s">
        <v>9578</v>
      </c>
      <c r="C5143" s="1" t="s">
        <v>39</v>
      </c>
      <c r="D5143" s="10" t="s">
        <v>5270</v>
      </c>
    </row>
    <row r="5144" spans="1:4" s="9" customFormat="1" x14ac:dyDescent="0.2">
      <c r="A5144" s="2" t="s">
        <v>9579</v>
      </c>
      <c r="B5144" s="1" t="s">
        <v>9580</v>
      </c>
      <c r="C5144" s="1" t="s">
        <v>398</v>
      </c>
      <c r="D5144" s="10" t="s">
        <v>5270</v>
      </c>
    </row>
    <row r="5145" spans="1:4" s="9" customFormat="1" x14ac:dyDescent="0.2">
      <c r="A5145" s="2" t="s">
        <v>9581</v>
      </c>
      <c r="B5145" s="1" t="s">
        <v>9582</v>
      </c>
      <c r="C5145" s="1" t="s">
        <v>398</v>
      </c>
      <c r="D5145" s="3">
        <v>27</v>
      </c>
    </row>
    <row r="5146" spans="1:4" s="9" customFormat="1" x14ac:dyDescent="0.2">
      <c r="A5146" s="2" t="s">
        <v>9583</v>
      </c>
      <c r="B5146" s="1" t="s">
        <v>9584</v>
      </c>
      <c r="C5146" s="1" t="s">
        <v>398</v>
      </c>
      <c r="D5146" s="10" t="s">
        <v>5270</v>
      </c>
    </row>
    <row r="5147" spans="1:4" s="9" customFormat="1" x14ac:dyDescent="0.2">
      <c r="A5147" s="2" t="s">
        <v>9585</v>
      </c>
      <c r="B5147" s="1" t="s">
        <v>9586</v>
      </c>
      <c r="C5147" s="1" t="s">
        <v>398</v>
      </c>
      <c r="D5147" s="10" t="s">
        <v>5270</v>
      </c>
    </row>
    <row r="5148" spans="1:4" s="9" customFormat="1" x14ac:dyDescent="0.2">
      <c r="A5148" s="2" t="s">
        <v>9587</v>
      </c>
      <c r="B5148" s="1" t="s">
        <v>9588</v>
      </c>
      <c r="C5148" s="1" t="s">
        <v>398</v>
      </c>
      <c r="D5148" s="10" t="s">
        <v>5270</v>
      </c>
    </row>
    <row r="5149" spans="1:4" s="9" customFormat="1" x14ac:dyDescent="0.2">
      <c r="A5149" s="2" t="s">
        <v>9589</v>
      </c>
      <c r="B5149" s="1" t="s">
        <v>9590</v>
      </c>
      <c r="C5149" s="1" t="s">
        <v>398</v>
      </c>
      <c r="D5149" s="10" t="s">
        <v>5270</v>
      </c>
    </row>
    <row r="5150" spans="1:4" s="9" customFormat="1" x14ac:dyDescent="0.2">
      <c r="A5150" s="2" t="s">
        <v>9591</v>
      </c>
      <c r="B5150" s="1" t="s">
        <v>9592</v>
      </c>
      <c r="C5150" s="1" t="s">
        <v>398</v>
      </c>
      <c r="D5150" s="10" t="s">
        <v>5270</v>
      </c>
    </row>
    <row r="5151" spans="1:4" s="9" customFormat="1" x14ac:dyDescent="0.2">
      <c r="A5151" s="2" t="s">
        <v>9593</v>
      </c>
      <c r="B5151" s="1" t="s">
        <v>9594</v>
      </c>
      <c r="C5151" s="1" t="s">
        <v>8801</v>
      </c>
      <c r="D5151" s="10" t="s">
        <v>5270</v>
      </c>
    </row>
    <row r="5152" spans="1:4" s="9" customFormat="1" x14ac:dyDescent="0.2">
      <c r="A5152" s="2" t="s">
        <v>9595</v>
      </c>
      <c r="B5152" s="1" t="s">
        <v>9596</v>
      </c>
      <c r="C5152" s="1" t="s">
        <v>308</v>
      </c>
      <c r="D5152" s="3">
        <v>2000</v>
      </c>
    </row>
    <row r="5153" spans="1:4" s="9" customFormat="1" x14ac:dyDescent="0.2">
      <c r="A5153" s="2" t="s">
        <v>9597</v>
      </c>
      <c r="B5153" s="1" t="s">
        <v>9598</v>
      </c>
      <c r="C5153" s="1" t="s">
        <v>627</v>
      </c>
      <c r="D5153" s="10" t="s">
        <v>5270</v>
      </c>
    </row>
    <row r="5154" spans="1:4" s="9" customFormat="1" x14ac:dyDescent="0.2">
      <c r="A5154" s="2" t="s">
        <v>9599</v>
      </c>
      <c r="B5154" s="1" t="s">
        <v>9600</v>
      </c>
      <c r="C5154" s="1" t="s">
        <v>3102</v>
      </c>
      <c r="D5154" s="10" t="s">
        <v>5270</v>
      </c>
    </row>
    <row r="5155" spans="1:4" s="9" customFormat="1" x14ac:dyDescent="0.2">
      <c r="A5155" s="2" t="s">
        <v>9601</v>
      </c>
      <c r="B5155" s="1" t="s">
        <v>9602</v>
      </c>
      <c r="C5155" s="1" t="s">
        <v>627</v>
      </c>
      <c r="D5155" s="10" t="s">
        <v>5270</v>
      </c>
    </row>
    <row r="5156" spans="1:4" s="9" customFormat="1" x14ac:dyDescent="0.2">
      <c r="A5156" s="2" t="s">
        <v>9603</v>
      </c>
      <c r="B5156" s="1" t="s">
        <v>9604</v>
      </c>
      <c r="C5156" s="1" t="s">
        <v>3102</v>
      </c>
      <c r="D5156" s="3">
        <v>2500</v>
      </c>
    </row>
    <row r="5157" spans="1:4" s="9" customFormat="1" x14ac:dyDescent="0.2">
      <c r="A5157" s="2" t="s">
        <v>9605</v>
      </c>
      <c r="B5157" s="1" t="s">
        <v>9606</v>
      </c>
      <c r="C5157" s="1" t="s">
        <v>627</v>
      </c>
      <c r="D5157" s="10" t="s">
        <v>5270</v>
      </c>
    </row>
    <row r="5158" spans="1:4" s="9" customFormat="1" x14ac:dyDescent="0.2">
      <c r="A5158" s="2" t="s">
        <v>9607</v>
      </c>
      <c r="B5158" s="1" t="s">
        <v>9608</v>
      </c>
      <c r="C5158" s="1" t="s">
        <v>39</v>
      </c>
      <c r="D5158" s="10" t="s">
        <v>5270</v>
      </c>
    </row>
    <row r="5159" spans="1:4" s="9" customFormat="1" x14ac:dyDescent="0.2">
      <c r="A5159" s="2" t="s">
        <v>9609</v>
      </c>
      <c r="B5159" s="1" t="s">
        <v>9610</v>
      </c>
      <c r="C5159" s="1" t="s">
        <v>627</v>
      </c>
      <c r="D5159" s="10" t="s">
        <v>5270</v>
      </c>
    </row>
    <row r="5160" spans="1:4" s="9" customFormat="1" x14ac:dyDescent="0.2">
      <c r="A5160" s="2" t="s">
        <v>9611</v>
      </c>
      <c r="B5160" s="1" t="s">
        <v>9612</v>
      </c>
      <c r="C5160" s="1" t="s">
        <v>39</v>
      </c>
      <c r="D5160" s="10" t="s">
        <v>5270</v>
      </c>
    </row>
    <row r="5161" spans="1:4" s="9" customFormat="1" x14ac:dyDescent="0.2">
      <c r="A5161" s="2" t="s">
        <v>9613</v>
      </c>
      <c r="B5161" s="1" t="s">
        <v>9614</v>
      </c>
      <c r="C5161" s="1" t="s">
        <v>2483</v>
      </c>
      <c r="D5161" s="10" t="s">
        <v>5270</v>
      </c>
    </row>
    <row r="5162" spans="1:4" s="9" customFormat="1" x14ac:dyDescent="0.2">
      <c r="A5162" s="2" t="s">
        <v>9615</v>
      </c>
      <c r="B5162" s="1" t="s">
        <v>9616</v>
      </c>
      <c r="C5162" s="1" t="s">
        <v>39</v>
      </c>
      <c r="D5162" s="10" t="s">
        <v>5270</v>
      </c>
    </row>
    <row r="5163" spans="1:4" s="9" customFormat="1" x14ac:dyDescent="0.2">
      <c r="A5163" s="2" t="s">
        <v>9617</v>
      </c>
      <c r="B5163" s="1" t="s">
        <v>9618</v>
      </c>
      <c r="C5163" s="1" t="s">
        <v>39</v>
      </c>
      <c r="D5163" s="10" t="s">
        <v>5270</v>
      </c>
    </row>
    <row r="5164" spans="1:4" s="9" customFormat="1" x14ac:dyDescent="0.2">
      <c r="A5164" s="2" t="s">
        <v>9619</v>
      </c>
      <c r="B5164" s="1" t="s">
        <v>9620</v>
      </c>
      <c r="C5164" s="1" t="s">
        <v>153</v>
      </c>
      <c r="D5164" s="10" t="s">
        <v>5270</v>
      </c>
    </row>
    <row r="5165" spans="1:4" s="9" customFormat="1" x14ac:dyDescent="0.2">
      <c r="A5165" s="2" t="s">
        <v>9621</v>
      </c>
      <c r="B5165" s="1" t="s">
        <v>9622</v>
      </c>
      <c r="C5165" s="1" t="s">
        <v>39</v>
      </c>
      <c r="D5165" s="10" t="s">
        <v>5270</v>
      </c>
    </row>
    <row r="5166" spans="1:4" s="9" customFormat="1" x14ac:dyDescent="0.2">
      <c r="A5166" s="2" t="s">
        <v>9623</v>
      </c>
      <c r="B5166" s="1" t="s">
        <v>9624</v>
      </c>
      <c r="C5166" s="1" t="s">
        <v>39</v>
      </c>
      <c r="D5166" s="10" t="s">
        <v>5270</v>
      </c>
    </row>
    <row r="5167" spans="1:4" s="9" customFormat="1" x14ac:dyDescent="0.2">
      <c r="A5167" s="2" t="s">
        <v>9625</v>
      </c>
      <c r="B5167" s="1" t="s">
        <v>9626</v>
      </c>
      <c r="C5167" s="1" t="s">
        <v>3117</v>
      </c>
      <c r="D5167" s="10" t="s">
        <v>5270</v>
      </c>
    </row>
    <row r="5168" spans="1:4" s="9" customFormat="1" x14ac:dyDescent="0.2">
      <c r="A5168" s="2" t="s">
        <v>9627</v>
      </c>
      <c r="B5168" s="1" t="s">
        <v>9628</v>
      </c>
      <c r="C5168" s="1" t="s">
        <v>3117</v>
      </c>
      <c r="D5168" s="10" t="s">
        <v>5270</v>
      </c>
    </row>
    <row r="5169" spans="1:4" s="9" customFormat="1" x14ac:dyDescent="0.2">
      <c r="A5169" s="2" t="s">
        <v>9629</v>
      </c>
      <c r="B5169" s="1" t="s">
        <v>9630</v>
      </c>
      <c r="C5169" s="1" t="s">
        <v>3117</v>
      </c>
      <c r="D5169" s="10" t="s">
        <v>5270</v>
      </c>
    </row>
    <row r="5170" spans="1:4" s="9" customFormat="1" x14ac:dyDescent="0.2">
      <c r="A5170" s="2" t="s">
        <v>9631</v>
      </c>
      <c r="B5170" s="1" t="s">
        <v>9632</v>
      </c>
      <c r="C5170" s="1" t="s">
        <v>3117</v>
      </c>
      <c r="D5170" s="10" t="s">
        <v>5270</v>
      </c>
    </row>
    <row r="5171" spans="1:4" s="9" customFormat="1" x14ac:dyDescent="0.2">
      <c r="A5171" s="2" t="s">
        <v>9633</v>
      </c>
      <c r="B5171" s="1" t="s">
        <v>9634</v>
      </c>
      <c r="C5171" s="1" t="s">
        <v>3117</v>
      </c>
      <c r="D5171" s="10" t="s">
        <v>5270</v>
      </c>
    </row>
    <row r="5172" spans="1:4" s="9" customFormat="1" x14ac:dyDescent="0.2">
      <c r="A5172" s="2" t="s">
        <v>9635</v>
      </c>
      <c r="B5172" s="1" t="s">
        <v>9636</v>
      </c>
      <c r="C5172" s="1" t="s">
        <v>3117</v>
      </c>
      <c r="D5172" s="10" t="s">
        <v>5270</v>
      </c>
    </row>
    <row r="5173" spans="1:4" s="9" customFormat="1" x14ac:dyDescent="0.2">
      <c r="A5173" s="2" t="s">
        <v>9637</v>
      </c>
      <c r="B5173" s="1" t="s">
        <v>9638</v>
      </c>
      <c r="C5173" s="1" t="s">
        <v>3117</v>
      </c>
      <c r="D5173" s="10" t="s">
        <v>5270</v>
      </c>
    </row>
    <row r="5174" spans="1:4" s="9" customFormat="1" x14ac:dyDescent="0.2">
      <c r="A5174" s="2" t="s">
        <v>9639</v>
      </c>
      <c r="B5174" s="1" t="s">
        <v>9640</v>
      </c>
      <c r="C5174" s="1" t="s">
        <v>3117</v>
      </c>
      <c r="D5174" s="10" t="s">
        <v>5270</v>
      </c>
    </row>
    <row r="5175" spans="1:4" s="9" customFormat="1" x14ac:dyDescent="0.2">
      <c r="A5175" s="2" t="s">
        <v>9641</v>
      </c>
      <c r="B5175" s="1" t="s">
        <v>9642</v>
      </c>
      <c r="C5175" s="1" t="s">
        <v>404</v>
      </c>
      <c r="D5175" s="10" t="s">
        <v>5270</v>
      </c>
    </row>
    <row r="5176" spans="1:4" s="9" customFormat="1" x14ac:dyDescent="0.2">
      <c r="A5176" s="2" t="s">
        <v>9643</v>
      </c>
      <c r="B5176" s="1" t="s">
        <v>9644</v>
      </c>
      <c r="C5176" s="1" t="s">
        <v>404</v>
      </c>
      <c r="D5176" s="10" t="s">
        <v>5270</v>
      </c>
    </row>
    <row r="5177" spans="1:4" s="9" customFormat="1" x14ac:dyDescent="0.2">
      <c r="A5177" s="2" t="s">
        <v>9645</v>
      </c>
      <c r="B5177" s="1" t="s">
        <v>9646</v>
      </c>
      <c r="C5177" s="1" t="s">
        <v>404</v>
      </c>
      <c r="D5177" s="10" t="s">
        <v>5270</v>
      </c>
    </row>
    <row r="5178" spans="1:4" s="9" customFormat="1" x14ac:dyDescent="0.2">
      <c r="A5178" s="2" t="s">
        <v>9647</v>
      </c>
      <c r="B5178" s="1" t="s">
        <v>9648</v>
      </c>
      <c r="C5178" s="1" t="s">
        <v>404</v>
      </c>
      <c r="D5178" s="10" t="s">
        <v>5270</v>
      </c>
    </row>
    <row r="5179" spans="1:4" s="9" customFormat="1" x14ac:dyDescent="0.2">
      <c r="A5179" s="2" t="s">
        <v>9649</v>
      </c>
      <c r="B5179" s="1" t="s">
        <v>9650</v>
      </c>
      <c r="C5179" s="1" t="s">
        <v>404</v>
      </c>
      <c r="D5179" s="3">
        <v>25</v>
      </c>
    </row>
    <row r="5180" spans="1:4" s="9" customFormat="1" x14ac:dyDescent="0.2">
      <c r="A5180" s="2" t="s">
        <v>9651</v>
      </c>
      <c r="B5180" s="1" t="s">
        <v>9652</v>
      </c>
      <c r="C5180" s="1" t="s">
        <v>404</v>
      </c>
      <c r="D5180" s="10" t="s">
        <v>5270</v>
      </c>
    </row>
    <row r="5181" spans="1:4" s="9" customFormat="1" x14ac:dyDescent="0.2">
      <c r="A5181" s="2" t="s">
        <v>9653</v>
      </c>
      <c r="B5181" s="1" t="s">
        <v>9654</v>
      </c>
      <c r="C5181" s="1" t="s">
        <v>404</v>
      </c>
      <c r="D5181" s="10" t="s">
        <v>5270</v>
      </c>
    </row>
    <row r="5182" spans="1:4" s="9" customFormat="1" x14ac:dyDescent="0.2">
      <c r="A5182" s="2" t="s">
        <v>9655</v>
      </c>
      <c r="B5182" s="1" t="s">
        <v>9656</v>
      </c>
      <c r="C5182" s="1" t="s">
        <v>404</v>
      </c>
      <c r="D5182" s="10" t="s">
        <v>5270</v>
      </c>
    </row>
    <row r="5183" spans="1:4" s="9" customFormat="1" x14ac:dyDescent="0.2">
      <c r="A5183" s="2" t="s">
        <v>9657</v>
      </c>
      <c r="B5183" s="1" t="s">
        <v>9658</v>
      </c>
      <c r="C5183" s="1" t="s">
        <v>404</v>
      </c>
      <c r="D5183" s="10" t="s">
        <v>5270</v>
      </c>
    </row>
    <row r="5184" spans="1:4" s="9" customFormat="1" x14ac:dyDescent="0.2">
      <c r="A5184" s="2" t="s">
        <v>9659</v>
      </c>
      <c r="B5184" s="1" t="s">
        <v>9660</v>
      </c>
      <c r="C5184" s="1" t="s">
        <v>39</v>
      </c>
      <c r="D5184" s="10" t="s">
        <v>5270</v>
      </c>
    </row>
    <row r="5185" spans="1:4" s="9" customFormat="1" x14ac:dyDescent="0.2">
      <c r="A5185" s="2" t="s">
        <v>9661</v>
      </c>
      <c r="B5185" s="1" t="s">
        <v>9662</v>
      </c>
      <c r="C5185" s="1" t="s">
        <v>2139</v>
      </c>
      <c r="D5185" s="10" t="s">
        <v>5270</v>
      </c>
    </row>
    <row r="5186" spans="1:4" s="9" customFormat="1" x14ac:dyDescent="0.2">
      <c r="A5186" s="2" t="s">
        <v>9663</v>
      </c>
      <c r="B5186" s="1" t="s">
        <v>9664</v>
      </c>
      <c r="C5186" s="1" t="s">
        <v>39</v>
      </c>
      <c r="D5186" s="10" t="s">
        <v>5270</v>
      </c>
    </row>
    <row r="5187" spans="1:4" s="9" customFormat="1" x14ac:dyDescent="0.2">
      <c r="A5187" s="2" t="s">
        <v>9665</v>
      </c>
      <c r="B5187" s="1" t="s">
        <v>9666</v>
      </c>
      <c r="C5187" s="1" t="s">
        <v>2139</v>
      </c>
      <c r="D5187" s="10" t="s">
        <v>5270</v>
      </c>
    </row>
    <row r="5188" spans="1:4" s="9" customFormat="1" x14ac:dyDescent="0.2">
      <c r="A5188" s="2" t="s">
        <v>9667</v>
      </c>
      <c r="B5188" s="1" t="s">
        <v>9668</v>
      </c>
      <c r="C5188" s="1" t="s">
        <v>2139</v>
      </c>
      <c r="D5188" s="10" t="s">
        <v>5270</v>
      </c>
    </row>
    <row r="5189" spans="1:4" s="9" customFormat="1" x14ac:dyDescent="0.2">
      <c r="A5189" s="2" t="s">
        <v>9669</v>
      </c>
      <c r="B5189" s="1" t="s">
        <v>9668</v>
      </c>
      <c r="C5189" s="1" t="s">
        <v>2139</v>
      </c>
      <c r="D5189" s="10" t="s">
        <v>5270</v>
      </c>
    </row>
    <row r="5190" spans="1:4" s="9" customFormat="1" x14ac:dyDescent="0.2">
      <c r="A5190" s="2" t="s">
        <v>9670</v>
      </c>
      <c r="B5190" s="1" t="s">
        <v>9671</v>
      </c>
      <c r="C5190" s="1" t="s">
        <v>39</v>
      </c>
      <c r="D5190" s="10" t="s">
        <v>5270</v>
      </c>
    </row>
    <row r="5191" spans="1:4" s="9" customFormat="1" x14ac:dyDescent="0.2">
      <c r="A5191" s="2" t="s">
        <v>9672</v>
      </c>
      <c r="B5191" s="1" t="s">
        <v>9673</v>
      </c>
      <c r="C5191" s="1" t="s">
        <v>2139</v>
      </c>
      <c r="D5191" s="10" t="s">
        <v>5270</v>
      </c>
    </row>
    <row r="5192" spans="1:4" s="9" customFormat="1" x14ac:dyDescent="0.2">
      <c r="A5192" s="2" t="s">
        <v>9674</v>
      </c>
      <c r="B5192" s="1" t="s">
        <v>9675</v>
      </c>
      <c r="C5192" s="1" t="s">
        <v>2139</v>
      </c>
      <c r="D5192" s="3">
        <v>6000</v>
      </c>
    </row>
    <row r="5193" spans="1:4" s="9" customFormat="1" x14ac:dyDescent="0.2">
      <c r="A5193" s="2" t="s">
        <v>9676</v>
      </c>
      <c r="B5193" s="1" t="s">
        <v>9677</v>
      </c>
      <c r="C5193" s="1" t="s">
        <v>2139</v>
      </c>
      <c r="D5193" s="10" t="s">
        <v>5270</v>
      </c>
    </row>
    <row r="5194" spans="1:4" s="9" customFormat="1" x14ac:dyDescent="0.2">
      <c r="A5194" s="2" t="s">
        <v>9678</v>
      </c>
      <c r="B5194" s="1" t="s">
        <v>9679</v>
      </c>
      <c r="C5194" s="1" t="s">
        <v>2139</v>
      </c>
      <c r="D5194" s="10" t="s">
        <v>5270</v>
      </c>
    </row>
    <row r="5195" spans="1:4" s="9" customFormat="1" x14ac:dyDescent="0.2">
      <c r="A5195" s="2" t="s">
        <v>9680</v>
      </c>
      <c r="B5195" s="1" t="s">
        <v>9681</v>
      </c>
      <c r="C5195" s="1" t="s">
        <v>2139</v>
      </c>
      <c r="D5195" s="10" t="s">
        <v>5270</v>
      </c>
    </row>
    <row r="5196" spans="1:4" s="9" customFormat="1" x14ac:dyDescent="0.2">
      <c r="A5196" s="2" t="s">
        <v>9682</v>
      </c>
      <c r="B5196" s="1" t="s">
        <v>9683</v>
      </c>
      <c r="C5196" s="1" t="s">
        <v>2139</v>
      </c>
      <c r="D5196" s="10" t="s">
        <v>5270</v>
      </c>
    </row>
    <row r="5197" spans="1:4" s="9" customFormat="1" x14ac:dyDescent="0.2">
      <c r="A5197" s="2" t="s">
        <v>9684</v>
      </c>
      <c r="B5197" s="1" t="s">
        <v>9685</v>
      </c>
      <c r="C5197" s="1" t="s">
        <v>2139</v>
      </c>
      <c r="D5197" s="10" t="s">
        <v>5270</v>
      </c>
    </row>
    <row r="5198" spans="1:4" s="9" customFormat="1" x14ac:dyDescent="0.2">
      <c r="A5198" s="2" t="s">
        <v>9686</v>
      </c>
      <c r="B5198" s="1" t="s">
        <v>9687</v>
      </c>
      <c r="C5198" s="1" t="s">
        <v>1087</v>
      </c>
      <c r="D5198" s="10" t="s">
        <v>5270</v>
      </c>
    </row>
    <row r="5199" spans="1:4" s="9" customFormat="1" x14ac:dyDescent="0.2">
      <c r="A5199" s="2" t="s">
        <v>9688</v>
      </c>
      <c r="B5199" s="1" t="s">
        <v>9689</v>
      </c>
      <c r="C5199" s="1" t="s">
        <v>39</v>
      </c>
      <c r="D5199" s="10" t="s">
        <v>5270</v>
      </c>
    </row>
    <row r="5200" spans="1:4" s="9" customFormat="1" x14ac:dyDescent="0.2">
      <c r="A5200" s="2" t="s">
        <v>9690</v>
      </c>
      <c r="B5200" s="1" t="s">
        <v>9691</v>
      </c>
      <c r="C5200" s="1" t="s">
        <v>2926</v>
      </c>
      <c r="D5200" s="10" t="s">
        <v>5270</v>
      </c>
    </row>
    <row r="5201" spans="1:4" s="9" customFormat="1" x14ac:dyDescent="0.2">
      <c r="A5201" s="2" t="s">
        <v>9692</v>
      </c>
      <c r="B5201" s="1" t="s">
        <v>9693</v>
      </c>
      <c r="C5201" s="1" t="s">
        <v>2926</v>
      </c>
      <c r="D5201" s="10" t="s">
        <v>5270</v>
      </c>
    </row>
    <row r="5202" spans="1:4" s="9" customFormat="1" x14ac:dyDescent="0.2">
      <c r="A5202" s="2" t="s">
        <v>9694</v>
      </c>
      <c r="B5202" s="1" t="s">
        <v>9695</v>
      </c>
      <c r="C5202" s="1" t="s">
        <v>9696</v>
      </c>
      <c r="D5202" s="10" t="s">
        <v>5270</v>
      </c>
    </row>
    <row r="5203" spans="1:4" s="9" customFormat="1" x14ac:dyDescent="0.2">
      <c r="A5203" s="2" t="s">
        <v>9697</v>
      </c>
      <c r="B5203" s="1" t="s">
        <v>9698</v>
      </c>
      <c r="C5203" s="1" t="s">
        <v>39</v>
      </c>
      <c r="D5203" s="10" t="s">
        <v>5270</v>
      </c>
    </row>
    <row r="5204" spans="1:4" s="9" customFormat="1" x14ac:dyDescent="0.2">
      <c r="A5204" s="2" t="s">
        <v>9699</v>
      </c>
      <c r="B5204" s="1" t="s">
        <v>9700</v>
      </c>
      <c r="C5204" s="1" t="s">
        <v>3163</v>
      </c>
      <c r="D5204" s="10" t="s">
        <v>5270</v>
      </c>
    </row>
    <row r="5205" spans="1:4" s="9" customFormat="1" x14ac:dyDescent="0.2">
      <c r="A5205" s="2" t="s">
        <v>9701</v>
      </c>
      <c r="B5205" s="1" t="s">
        <v>9702</v>
      </c>
      <c r="C5205" s="1" t="s">
        <v>3163</v>
      </c>
      <c r="D5205" s="10" t="s">
        <v>5270</v>
      </c>
    </row>
    <row r="5206" spans="1:4" s="9" customFormat="1" x14ac:dyDescent="0.2">
      <c r="A5206" s="2" t="s">
        <v>9703</v>
      </c>
      <c r="B5206" s="1" t="s">
        <v>9704</v>
      </c>
      <c r="C5206" s="1" t="s">
        <v>3163</v>
      </c>
      <c r="D5206" s="10" t="s">
        <v>5270</v>
      </c>
    </row>
    <row r="5207" spans="1:4" s="9" customFormat="1" x14ac:dyDescent="0.2">
      <c r="A5207" s="2" t="s">
        <v>9705</v>
      </c>
      <c r="B5207" s="1" t="s">
        <v>9706</v>
      </c>
      <c r="C5207" s="1" t="s">
        <v>3163</v>
      </c>
      <c r="D5207" s="10" t="s">
        <v>5270</v>
      </c>
    </row>
    <row r="5208" spans="1:4" s="9" customFormat="1" x14ac:dyDescent="0.2">
      <c r="A5208" s="2" t="s">
        <v>9707</v>
      </c>
      <c r="B5208" s="1" t="s">
        <v>9708</v>
      </c>
      <c r="C5208" s="1" t="s">
        <v>3163</v>
      </c>
      <c r="D5208" s="10" t="s">
        <v>5270</v>
      </c>
    </row>
    <row r="5209" spans="1:4" s="9" customFormat="1" x14ac:dyDescent="0.2">
      <c r="A5209" s="2" t="s">
        <v>9709</v>
      </c>
      <c r="B5209" s="1" t="s">
        <v>9710</v>
      </c>
      <c r="C5209" s="1" t="s">
        <v>66</v>
      </c>
      <c r="D5209" s="10" t="s">
        <v>5270</v>
      </c>
    </row>
    <row r="5210" spans="1:4" s="9" customFormat="1" x14ac:dyDescent="0.2">
      <c r="A5210" s="2" t="s">
        <v>9711</v>
      </c>
      <c r="B5210" s="1" t="s">
        <v>9712</v>
      </c>
      <c r="C5210" s="1" t="s">
        <v>9713</v>
      </c>
      <c r="D5210" s="10" t="s">
        <v>5270</v>
      </c>
    </row>
    <row r="5211" spans="1:4" s="9" customFormat="1" x14ac:dyDescent="0.2">
      <c r="A5211" s="2" t="s">
        <v>9714</v>
      </c>
      <c r="B5211" s="1" t="s">
        <v>9715</v>
      </c>
      <c r="C5211" s="1" t="s">
        <v>39</v>
      </c>
      <c r="D5211" s="10" t="s">
        <v>5270</v>
      </c>
    </row>
    <row r="5212" spans="1:4" s="9" customFormat="1" x14ac:dyDescent="0.2">
      <c r="A5212" s="2" t="s">
        <v>9716</v>
      </c>
      <c r="B5212" s="1" t="s">
        <v>9717</v>
      </c>
      <c r="C5212" s="1" t="s">
        <v>39</v>
      </c>
      <c r="D5212" s="10" t="s">
        <v>5270</v>
      </c>
    </row>
    <row r="5213" spans="1:4" s="9" customFormat="1" x14ac:dyDescent="0.2">
      <c r="A5213" s="2" t="s">
        <v>9718</v>
      </c>
      <c r="B5213" s="1" t="s">
        <v>9719</v>
      </c>
      <c r="C5213" s="1" t="s">
        <v>377</v>
      </c>
      <c r="D5213" s="3">
        <v>1000</v>
      </c>
    </row>
    <row r="5214" spans="1:4" s="9" customFormat="1" x14ac:dyDescent="0.2">
      <c r="A5214" s="2" t="s">
        <v>9720</v>
      </c>
      <c r="B5214" s="1" t="s">
        <v>9721</v>
      </c>
      <c r="C5214" s="1" t="s">
        <v>377</v>
      </c>
      <c r="D5214" s="10" t="s">
        <v>5270</v>
      </c>
    </row>
    <row r="5215" spans="1:4" s="9" customFormat="1" x14ac:dyDescent="0.2">
      <c r="A5215" s="2" t="s">
        <v>9722</v>
      </c>
      <c r="B5215" s="1" t="s">
        <v>9723</v>
      </c>
      <c r="C5215" s="1" t="s">
        <v>377</v>
      </c>
      <c r="D5215" s="10" t="s">
        <v>5270</v>
      </c>
    </row>
    <row r="5216" spans="1:4" s="9" customFormat="1" x14ac:dyDescent="0.2">
      <c r="A5216" s="2" t="s">
        <v>9724</v>
      </c>
      <c r="B5216" s="1" t="s">
        <v>9725</v>
      </c>
      <c r="C5216" s="1" t="s">
        <v>377</v>
      </c>
      <c r="D5216" s="10" t="s">
        <v>5270</v>
      </c>
    </row>
    <row r="5217" spans="1:4" s="9" customFormat="1" x14ac:dyDescent="0.2">
      <c r="A5217" s="2" t="s">
        <v>9726</v>
      </c>
      <c r="B5217" s="1" t="s">
        <v>9727</v>
      </c>
      <c r="C5217" s="1" t="s">
        <v>377</v>
      </c>
      <c r="D5217" s="10" t="s">
        <v>5270</v>
      </c>
    </row>
    <row r="5218" spans="1:4" s="9" customFormat="1" x14ac:dyDescent="0.2">
      <c r="A5218" s="2" t="s">
        <v>9728</v>
      </c>
      <c r="B5218" s="1" t="s">
        <v>9729</v>
      </c>
      <c r="C5218" s="1" t="s">
        <v>377</v>
      </c>
      <c r="D5218" s="10" t="s">
        <v>5270</v>
      </c>
    </row>
    <row r="5219" spans="1:4" s="9" customFormat="1" x14ac:dyDescent="0.2">
      <c r="A5219" s="2" t="s">
        <v>9730</v>
      </c>
      <c r="B5219" s="1" t="s">
        <v>9731</v>
      </c>
      <c r="C5219" s="1" t="s">
        <v>377</v>
      </c>
      <c r="D5219" s="10" t="s">
        <v>5270</v>
      </c>
    </row>
    <row r="5220" spans="1:4" s="9" customFormat="1" x14ac:dyDescent="0.2">
      <c r="A5220" s="2" t="s">
        <v>9732</v>
      </c>
      <c r="B5220" s="1" t="s">
        <v>9733</v>
      </c>
      <c r="C5220" s="1" t="s">
        <v>377</v>
      </c>
      <c r="D5220" s="10" t="s">
        <v>5270</v>
      </c>
    </row>
    <row r="5221" spans="1:4" s="9" customFormat="1" x14ac:dyDescent="0.2">
      <c r="A5221" s="2" t="s">
        <v>9734</v>
      </c>
      <c r="B5221" s="1" t="s">
        <v>9735</v>
      </c>
      <c r="C5221" s="1" t="s">
        <v>377</v>
      </c>
      <c r="D5221" s="3">
        <v>2000</v>
      </c>
    </row>
    <row r="5222" spans="1:4" s="9" customFormat="1" x14ac:dyDescent="0.2">
      <c r="A5222" s="2" t="s">
        <v>9736</v>
      </c>
      <c r="B5222" s="1" t="s">
        <v>9737</v>
      </c>
      <c r="C5222" s="1" t="s">
        <v>377</v>
      </c>
      <c r="D5222" s="10" t="s">
        <v>5270</v>
      </c>
    </row>
    <row r="5223" spans="1:4" s="9" customFormat="1" x14ac:dyDescent="0.2">
      <c r="A5223" s="2" t="s">
        <v>9738</v>
      </c>
      <c r="B5223" s="1" t="s">
        <v>9739</v>
      </c>
      <c r="C5223" s="1" t="s">
        <v>377</v>
      </c>
      <c r="D5223" s="3">
        <v>2000</v>
      </c>
    </row>
    <row r="5224" spans="1:4" s="9" customFormat="1" x14ac:dyDescent="0.2">
      <c r="A5224" s="2" t="s">
        <v>9740</v>
      </c>
      <c r="B5224" s="1" t="s">
        <v>9741</v>
      </c>
      <c r="C5224" s="1" t="s">
        <v>377</v>
      </c>
      <c r="D5224" s="10" t="s">
        <v>5270</v>
      </c>
    </row>
    <row r="5225" spans="1:4" s="9" customFormat="1" x14ac:dyDescent="0.2">
      <c r="A5225" s="2" t="s">
        <v>9742</v>
      </c>
      <c r="B5225" s="1" t="s">
        <v>9743</v>
      </c>
      <c r="C5225" s="1" t="s">
        <v>3210</v>
      </c>
      <c r="D5225" s="10" t="s">
        <v>5270</v>
      </c>
    </row>
    <row r="5226" spans="1:4" s="9" customFormat="1" x14ac:dyDescent="0.2">
      <c r="A5226" s="2" t="s">
        <v>9744</v>
      </c>
      <c r="B5226" s="1" t="s">
        <v>9745</v>
      </c>
      <c r="C5226" s="1" t="s">
        <v>377</v>
      </c>
      <c r="D5226" s="10" t="s">
        <v>5270</v>
      </c>
    </row>
    <row r="5227" spans="1:4" s="9" customFormat="1" x14ac:dyDescent="0.2">
      <c r="A5227" s="2" t="s">
        <v>9746</v>
      </c>
      <c r="B5227" s="1" t="s">
        <v>9747</v>
      </c>
      <c r="C5227" s="1" t="s">
        <v>39</v>
      </c>
      <c r="D5227" s="10" t="s">
        <v>5270</v>
      </c>
    </row>
    <row r="5228" spans="1:4" s="9" customFormat="1" x14ac:dyDescent="0.2">
      <c r="A5228" s="2" t="s">
        <v>9748</v>
      </c>
      <c r="B5228" s="1" t="s">
        <v>9749</v>
      </c>
      <c r="C5228" s="1" t="s">
        <v>377</v>
      </c>
      <c r="D5228" s="3">
        <v>1000</v>
      </c>
    </row>
    <row r="5229" spans="1:4" s="9" customFormat="1" x14ac:dyDescent="0.2">
      <c r="A5229" s="2" t="s">
        <v>9750</v>
      </c>
      <c r="B5229" s="1" t="s">
        <v>9751</v>
      </c>
      <c r="C5229" s="1" t="s">
        <v>377</v>
      </c>
      <c r="D5229" s="10" t="s">
        <v>5270</v>
      </c>
    </row>
    <row r="5230" spans="1:4" s="9" customFormat="1" x14ac:dyDescent="0.2">
      <c r="A5230" s="2" t="s">
        <v>9752</v>
      </c>
      <c r="B5230" s="1" t="s">
        <v>9753</v>
      </c>
      <c r="C5230" s="1" t="s">
        <v>377</v>
      </c>
      <c r="D5230" s="10" t="s">
        <v>5270</v>
      </c>
    </row>
    <row r="5231" spans="1:4" s="9" customFormat="1" x14ac:dyDescent="0.2">
      <c r="A5231" s="2" t="s">
        <v>9754</v>
      </c>
      <c r="B5231" s="1" t="s">
        <v>9755</v>
      </c>
      <c r="C5231" s="1" t="s">
        <v>377</v>
      </c>
      <c r="D5231" s="10" t="s">
        <v>5270</v>
      </c>
    </row>
    <row r="5232" spans="1:4" s="9" customFormat="1" x14ac:dyDescent="0.2">
      <c r="A5232" s="2" t="s">
        <v>9756</v>
      </c>
      <c r="B5232" s="1" t="s">
        <v>9757</v>
      </c>
      <c r="C5232" s="1" t="s">
        <v>377</v>
      </c>
      <c r="D5232" s="10" t="s">
        <v>5270</v>
      </c>
    </row>
    <row r="5233" spans="1:4" s="9" customFormat="1" x14ac:dyDescent="0.2">
      <c r="A5233" s="2" t="s">
        <v>9758</v>
      </c>
      <c r="B5233" s="1" t="s">
        <v>9759</v>
      </c>
      <c r="C5233" s="1" t="s">
        <v>377</v>
      </c>
      <c r="D5233" s="10" t="s">
        <v>5270</v>
      </c>
    </row>
    <row r="5234" spans="1:4" s="9" customFormat="1" x14ac:dyDescent="0.2">
      <c r="A5234" s="2" t="s">
        <v>9760</v>
      </c>
      <c r="B5234" s="1" t="s">
        <v>9761</v>
      </c>
      <c r="C5234" s="1" t="s">
        <v>377</v>
      </c>
      <c r="D5234" s="10" t="s">
        <v>5270</v>
      </c>
    </row>
    <row r="5235" spans="1:4" s="9" customFormat="1" x14ac:dyDescent="0.2">
      <c r="A5235" s="2" t="s">
        <v>9762</v>
      </c>
      <c r="B5235" s="1" t="s">
        <v>9763</v>
      </c>
      <c r="C5235" s="1" t="s">
        <v>377</v>
      </c>
      <c r="D5235" s="10" t="s">
        <v>5270</v>
      </c>
    </row>
    <row r="5236" spans="1:4" s="9" customFormat="1" x14ac:dyDescent="0.2">
      <c r="A5236" s="2" t="s">
        <v>9764</v>
      </c>
      <c r="B5236" s="1" t="s">
        <v>9765</v>
      </c>
      <c r="C5236" s="1" t="s">
        <v>377</v>
      </c>
      <c r="D5236" s="10" t="s">
        <v>5270</v>
      </c>
    </row>
    <row r="5237" spans="1:4" s="9" customFormat="1" x14ac:dyDescent="0.2">
      <c r="A5237" s="2" t="s">
        <v>9766</v>
      </c>
      <c r="B5237" s="1" t="s">
        <v>9767</v>
      </c>
      <c r="C5237" s="1" t="s">
        <v>377</v>
      </c>
      <c r="D5237" s="10" t="s">
        <v>5270</v>
      </c>
    </row>
    <row r="5238" spans="1:4" s="9" customFormat="1" x14ac:dyDescent="0.2">
      <c r="A5238" s="2" t="s">
        <v>9768</v>
      </c>
      <c r="B5238" s="1" t="s">
        <v>9769</v>
      </c>
      <c r="C5238" s="1" t="s">
        <v>377</v>
      </c>
      <c r="D5238" s="10" t="s">
        <v>5270</v>
      </c>
    </row>
    <row r="5239" spans="1:4" s="9" customFormat="1" x14ac:dyDescent="0.2">
      <c r="A5239" s="2" t="s">
        <v>9770</v>
      </c>
      <c r="B5239" s="1" t="s">
        <v>9771</v>
      </c>
      <c r="C5239" s="1" t="s">
        <v>377</v>
      </c>
      <c r="D5239" s="10" t="s">
        <v>5270</v>
      </c>
    </row>
    <row r="5240" spans="1:4" s="9" customFormat="1" x14ac:dyDescent="0.2">
      <c r="A5240" s="2" t="s">
        <v>9772</v>
      </c>
      <c r="B5240" s="1" t="s">
        <v>9773</v>
      </c>
      <c r="C5240" s="1" t="s">
        <v>86</v>
      </c>
      <c r="D5240" s="3">
        <v>2500</v>
      </c>
    </row>
    <row r="5241" spans="1:4" s="9" customFormat="1" x14ac:dyDescent="0.2">
      <c r="A5241" s="2" t="s">
        <v>9774</v>
      </c>
      <c r="B5241" s="1" t="s">
        <v>9775</v>
      </c>
      <c r="C5241" s="1" t="s">
        <v>377</v>
      </c>
      <c r="D5241" s="10" t="s">
        <v>5270</v>
      </c>
    </row>
    <row r="5242" spans="1:4" s="9" customFormat="1" x14ac:dyDescent="0.2">
      <c r="A5242" s="2" t="s">
        <v>9776</v>
      </c>
      <c r="B5242" s="1" t="s">
        <v>9777</v>
      </c>
      <c r="C5242" s="1" t="s">
        <v>86</v>
      </c>
      <c r="D5242" s="10" t="s">
        <v>5270</v>
      </c>
    </row>
    <row r="5243" spans="1:4" s="9" customFormat="1" x14ac:dyDescent="0.2">
      <c r="A5243" s="2" t="s">
        <v>9778</v>
      </c>
      <c r="B5243" s="1" t="s">
        <v>9779</v>
      </c>
      <c r="C5243" s="1" t="s">
        <v>9780</v>
      </c>
      <c r="D5243" s="10" t="s">
        <v>5270</v>
      </c>
    </row>
    <row r="5244" spans="1:4" s="9" customFormat="1" x14ac:dyDescent="0.2">
      <c r="A5244" s="2" t="s">
        <v>9781</v>
      </c>
      <c r="B5244" s="1" t="s">
        <v>9782</v>
      </c>
      <c r="C5244" s="1" t="s">
        <v>9780</v>
      </c>
      <c r="D5244" s="3">
        <v>60</v>
      </c>
    </row>
    <row r="5245" spans="1:4" s="9" customFormat="1" x14ac:dyDescent="0.2">
      <c r="A5245" s="2" t="s">
        <v>9783</v>
      </c>
      <c r="B5245" s="1" t="s">
        <v>9784</v>
      </c>
      <c r="C5245" s="1" t="s">
        <v>9780</v>
      </c>
      <c r="D5245" s="3">
        <v>90</v>
      </c>
    </row>
    <row r="5246" spans="1:4" s="9" customFormat="1" x14ac:dyDescent="0.2">
      <c r="A5246" s="2" t="s">
        <v>9785</v>
      </c>
      <c r="B5246" s="1" t="s">
        <v>9786</v>
      </c>
      <c r="C5246" s="1" t="s">
        <v>3877</v>
      </c>
      <c r="D5246" s="3">
        <v>250</v>
      </c>
    </row>
    <row r="5247" spans="1:4" s="9" customFormat="1" x14ac:dyDescent="0.2">
      <c r="A5247" s="2" t="s">
        <v>9787</v>
      </c>
      <c r="B5247" s="1" t="s">
        <v>9788</v>
      </c>
      <c r="C5247" s="1" t="s">
        <v>39</v>
      </c>
      <c r="D5247" s="10" t="s">
        <v>5270</v>
      </c>
    </row>
    <row r="5248" spans="1:4" s="9" customFormat="1" x14ac:dyDescent="0.2">
      <c r="A5248" s="2" t="s">
        <v>9789</v>
      </c>
      <c r="B5248" s="1" t="s">
        <v>9790</v>
      </c>
      <c r="C5248" s="1" t="s">
        <v>66</v>
      </c>
      <c r="D5248" s="10" t="s">
        <v>5270</v>
      </c>
    </row>
    <row r="5249" spans="1:4" s="9" customFormat="1" x14ac:dyDescent="0.2">
      <c r="A5249" s="2" t="s">
        <v>9791</v>
      </c>
      <c r="B5249" s="1" t="s">
        <v>9792</v>
      </c>
      <c r="C5249" s="1" t="s">
        <v>66</v>
      </c>
      <c r="D5249" s="10" t="s">
        <v>5270</v>
      </c>
    </row>
    <row r="5250" spans="1:4" s="9" customFormat="1" x14ac:dyDescent="0.2">
      <c r="A5250" s="2" t="s">
        <v>9793</v>
      </c>
      <c r="B5250" s="1" t="s">
        <v>9794</v>
      </c>
      <c r="C5250" s="1" t="s">
        <v>39</v>
      </c>
      <c r="D5250" s="10" t="s">
        <v>5270</v>
      </c>
    </row>
    <row r="5251" spans="1:4" s="9" customFormat="1" x14ac:dyDescent="0.2">
      <c r="A5251" s="2" t="s">
        <v>9795</v>
      </c>
      <c r="B5251" s="1" t="s">
        <v>9796</v>
      </c>
      <c r="C5251" s="1" t="s">
        <v>9797</v>
      </c>
      <c r="D5251" s="10" t="s">
        <v>5270</v>
      </c>
    </row>
    <row r="5252" spans="1:4" s="9" customFormat="1" x14ac:dyDescent="0.2">
      <c r="A5252" s="2" t="s">
        <v>9798</v>
      </c>
      <c r="B5252" s="1" t="s">
        <v>9799</v>
      </c>
      <c r="C5252" s="1" t="s">
        <v>9797</v>
      </c>
      <c r="D5252" s="10" t="s">
        <v>5270</v>
      </c>
    </row>
    <row r="5253" spans="1:4" s="9" customFormat="1" x14ac:dyDescent="0.2">
      <c r="A5253" s="2" t="s">
        <v>9800</v>
      </c>
      <c r="B5253" s="1" t="s">
        <v>9801</v>
      </c>
      <c r="C5253" s="1" t="s">
        <v>3210</v>
      </c>
      <c r="D5253" s="10" t="s">
        <v>5270</v>
      </c>
    </row>
    <row r="5254" spans="1:4" s="9" customFormat="1" x14ac:dyDescent="0.2">
      <c r="A5254" s="2" t="s">
        <v>9802</v>
      </c>
      <c r="B5254" s="1" t="s">
        <v>9803</v>
      </c>
      <c r="C5254" s="1" t="s">
        <v>3210</v>
      </c>
      <c r="D5254" s="10" t="s">
        <v>5270</v>
      </c>
    </row>
    <row r="5255" spans="1:4" s="9" customFormat="1" x14ac:dyDescent="0.2">
      <c r="A5255" s="2" t="s">
        <v>9804</v>
      </c>
      <c r="B5255" s="1" t="s">
        <v>9805</v>
      </c>
      <c r="C5255" s="1" t="s">
        <v>377</v>
      </c>
      <c r="D5255" s="10" t="s">
        <v>5270</v>
      </c>
    </row>
    <row r="5256" spans="1:4" s="9" customFormat="1" x14ac:dyDescent="0.2">
      <c r="A5256" s="2" t="s">
        <v>9806</v>
      </c>
      <c r="B5256" s="1" t="s">
        <v>9807</v>
      </c>
      <c r="C5256" s="1" t="s">
        <v>3210</v>
      </c>
      <c r="D5256" s="10" t="s">
        <v>5270</v>
      </c>
    </row>
    <row r="5257" spans="1:4" s="9" customFormat="1" x14ac:dyDescent="0.2">
      <c r="A5257" s="2" t="s">
        <v>9808</v>
      </c>
      <c r="B5257" s="1" t="s">
        <v>9809</v>
      </c>
      <c r="C5257" s="1" t="s">
        <v>377</v>
      </c>
      <c r="D5257" s="10" t="s">
        <v>5270</v>
      </c>
    </row>
    <row r="5258" spans="1:4" s="9" customFormat="1" x14ac:dyDescent="0.2">
      <c r="A5258" s="2" t="s">
        <v>9810</v>
      </c>
      <c r="B5258" s="1" t="s">
        <v>9811</v>
      </c>
      <c r="C5258" s="1" t="s">
        <v>3210</v>
      </c>
      <c r="D5258" s="10" t="s">
        <v>5270</v>
      </c>
    </row>
    <row r="5259" spans="1:4" s="9" customFormat="1" x14ac:dyDescent="0.2">
      <c r="A5259" s="2" t="s">
        <v>9812</v>
      </c>
      <c r="B5259" s="1" t="s">
        <v>9813</v>
      </c>
      <c r="C5259" s="1" t="s">
        <v>3210</v>
      </c>
      <c r="D5259" s="10" t="s">
        <v>5270</v>
      </c>
    </row>
    <row r="5260" spans="1:4" s="9" customFormat="1" x14ac:dyDescent="0.2">
      <c r="A5260" s="2" t="s">
        <v>9814</v>
      </c>
      <c r="B5260" s="1" t="s">
        <v>9815</v>
      </c>
      <c r="C5260" s="1" t="s">
        <v>4107</v>
      </c>
      <c r="D5260" s="10" t="s">
        <v>5270</v>
      </c>
    </row>
    <row r="5261" spans="1:4" s="9" customFormat="1" x14ac:dyDescent="0.2">
      <c r="A5261" s="2" t="s">
        <v>9816</v>
      </c>
      <c r="B5261" s="1" t="s">
        <v>9817</v>
      </c>
      <c r="C5261" s="1" t="s">
        <v>4107</v>
      </c>
      <c r="D5261" s="10" t="s">
        <v>5270</v>
      </c>
    </row>
    <row r="5262" spans="1:4" s="9" customFormat="1" x14ac:dyDescent="0.2">
      <c r="A5262" s="2" t="s">
        <v>9818</v>
      </c>
      <c r="B5262" s="1" t="s">
        <v>9819</v>
      </c>
      <c r="C5262" s="1" t="s">
        <v>4107</v>
      </c>
      <c r="D5262" s="10" t="s">
        <v>5270</v>
      </c>
    </row>
    <row r="5263" spans="1:4" s="9" customFormat="1" x14ac:dyDescent="0.2">
      <c r="A5263" s="2" t="s">
        <v>9820</v>
      </c>
      <c r="B5263" s="1" t="s">
        <v>9821</v>
      </c>
      <c r="C5263" s="1" t="s">
        <v>39</v>
      </c>
      <c r="D5263" s="10" t="s">
        <v>5270</v>
      </c>
    </row>
    <row r="5264" spans="1:4" s="9" customFormat="1" x14ac:dyDescent="0.2">
      <c r="A5264" s="2" t="s">
        <v>9822</v>
      </c>
      <c r="B5264" s="1" t="s">
        <v>9823</v>
      </c>
      <c r="C5264" s="1" t="s">
        <v>4107</v>
      </c>
      <c r="D5264" s="10" t="s">
        <v>5270</v>
      </c>
    </row>
    <row r="5265" spans="1:4" s="9" customFormat="1" x14ac:dyDescent="0.2">
      <c r="A5265" s="2" t="s">
        <v>9824</v>
      </c>
      <c r="B5265" s="1" t="s">
        <v>9825</v>
      </c>
      <c r="C5265" s="1" t="s">
        <v>4107</v>
      </c>
      <c r="D5265" s="10" t="s">
        <v>5270</v>
      </c>
    </row>
    <row r="5266" spans="1:4" s="9" customFormat="1" x14ac:dyDescent="0.2">
      <c r="A5266" s="2" t="s">
        <v>9826</v>
      </c>
      <c r="B5266" s="1" t="s">
        <v>9827</v>
      </c>
      <c r="C5266" s="1" t="s">
        <v>4107</v>
      </c>
      <c r="D5266" s="10" t="s">
        <v>5270</v>
      </c>
    </row>
    <row r="5267" spans="1:4" s="9" customFormat="1" x14ac:dyDescent="0.2">
      <c r="A5267" s="2" t="s">
        <v>9828</v>
      </c>
      <c r="B5267" s="1" t="s">
        <v>9829</v>
      </c>
      <c r="C5267" s="1" t="s">
        <v>107</v>
      </c>
      <c r="D5267" s="10" t="s">
        <v>5270</v>
      </c>
    </row>
    <row r="5268" spans="1:4" s="9" customFormat="1" x14ac:dyDescent="0.2">
      <c r="A5268" s="2" t="s">
        <v>9830</v>
      </c>
      <c r="B5268" s="1" t="s">
        <v>9831</v>
      </c>
      <c r="C5268" s="1" t="s">
        <v>4107</v>
      </c>
      <c r="D5268" s="10" t="s">
        <v>5270</v>
      </c>
    </row>
    <row r="5269" spans="1:4" s="9" customFormat="1" x14ac:dyDescent="0.2">
      <c r="A5269" s="2" t="s">
        <v>9832</v>
      </c>
      <c r="B5269" s="1" t="s">
        <v>9833</v>
      </c>
      <c r="C5269" s="1" t="s">
        <v>4107</v>
      </c>
      <c r="D5269" s="10" t="s">
        <v>5270</v>
      </c>
    </row>
    <row r="5270" spans="1:4" s="9" customFormat="1" x14ac:dyDescent="0.2">
      <c r="A5270" s="2" t="s">
        <v>9834</v>
      </c>
      <c r="B5270" s="1" t="s">
        <v>9835</v>
      </c>
      <c r="C5270" s="1" t="s">
        <v>4107</v>
      </c>
      <c r="D5270" s="10" t="s">
        <v>5270</v>
      </c>
    </row>
    <row r="5271" spans="1:4" s="9" customFormat="1" x14ac:dyDescent="0.2">
      <c r="A5271" s="2" t="s">
        <v>9836</v>
      </c>
      <c r="B5271" s="1" t="s">
        <v>9837</v>
      </c>
      <c r="C5271" s="1" t="s">
        <v>124</v>
      </c>
      <c r="D5271" s="10" t="s">
        <v>5270</v>
      </c>
    </row>
    <row r="5272" spans="1:4" s="9" customFormat="1" x14ac:dyDescent="0.2">
      <c r="A5272" s="2" t="s">
        <v>9838</v>
      </c>
      <c r="B5272" s="1" t="s">
        <v>9839</v>
      </c>
      <c r="C5272" s="1" t="s">
        <v>124</v>
      </c>
      <c r="D5272" s="3">
        <v>36</v>
      </c>
    </row>
    <row r="5273" spans="1:4" s="9" customFormat="1" x14ac:dyDescent="0.2">
      <c r="A5273" s="2" t="s">
        <v>9840</v>
      </c>
      <c r="B5273" s="1" t="s">
        <v>9841</v>
      </c>
      <c r="C5273" s="1" t="s">
        <v>124</v>
      </c>
      <c r="D5273" s="10" t="s">
        <v>5270</v>
      </c>
    </row>
    <row r="5274" spans="1:4" s="9" customFormat="1" x14ac:dyDescent="0.2">
      <c r="A5274" s="2" t="s">
        <v>9842</v>
      </c>
      <c r="B5274" s="1" t="s">
        <v>9843</v>
      </c>
      <c r="C5274" s="1" t="s">
        <v>66</v>
      </c>
      <c r="D5274" s="10" t="s">
        <v>5270</v>
      </c>
    </row>
    <row r="5275" spans="1:4" s="9" customFormat="1" x14ac:dyDescent="0.2">
      <c r="A5275" s="2" t="s">
        <v>9844</v>
      </c>
      <c r="B5275" s="1" t="s">
        <v>9845</v>
      </c>
      <c r="C5275" s="1" t="s">
        <v>3581</v>
      </c>
      <c r="D5275" s="10" t="s">
        <v>5270</v>
      </c>
    </row>
    <row r="5276" spans="1:4" s="9" customFormat="1" x14ac:dyDescent="0.2">
      <c r="A5276" s="2" t="s">
        <v>9846</v>
      </c>
      <c r="B5276" s="1" t="s">
        <v>9847</v>
      </c>
      <c r="C5276" s="1" t="s">
        <v>66</v>
      </c>
      <c r="D5276" s="10" t="s">
        <v>5270</v>
      </c>
    </row>
    <row r="5277" spans="1:4" s="9" customFormat="1" x14ac:dyDescent="0.2">
      <c r="A5277" s="2" t="s">
        <v>9848</v>
      </c>
      <c r="B5277" s="1" t="s">
        <v>9849</v>
      </c>
      <c r="C5277" s="1" t="s">
        <v>4888</v>
      </c>
      <c r="D5277" s="3">
        <v>1000</v>
      </c>
    </row>
    <row r="5278" spans="1:4" s="9" customFormat="1" x14ac:dyDescent="0.2">
      <c r="A5278" s="2" t="s">
        <v>9850</v>
      </c>
      <c r="B5278" s="1" t="s">
        <v>9851</v>
      </c>
      <c r="C5278" s="1" t="s">
        <v>66</v>
      </c>
      <c r="D5278" s="10" t="s">
        <v>5270</v>
      </c>
    </row>
    <row r="5279" spans="1:4" s="9" customFormat="1" x14ac:dyDescent="0.2">
      <c r="A5279" s="2" t="s">
        <v>9852</v>
      </c>
      <c r="B5279" s="1" t="s">
        <v>9853</v>
      </c>
      <c r="C5279" s="1" t="s">
        <v>66</v>
      </c>
      <c r="D5279" s="10" t="s">
        <v>5270</v>
      </c>
    </row>
    <row r="5280" spans="1:4" s="9" customFormat="1" x14ac:dyDescent="0.2">
      <c r="A5280" s="2" t="s">
        <v>9854</v>
      </c>
      <c r="B5280" s="1" t="s">
        <v>9855</v>
      </c>
      <c r="C5280" s="1" t="s">
        <v>66</v>
      </c>
      <c r="D5280" s="3">
        <v>2500</v>
      </c>
    </row>
    <row r="5281" spans="1:4" s="9" customFormat="1" x14ac:dyDescent="0.2">
      <c r="A5281" s="2" t="s">
        <v>9856</v>
      </c>
      <c r="B5281" s="1" t="s">
        <v>9857</v>
      </c>
      <c r="C5281" s="1" t="s">
        <v>66</v>
      </c>
      <c r="D5281" s="3">
        <v>2500</v>
      </c>
    </row>
    <row r="5282" spans="1:4" s="9" customFormat="1" x14ac:dyDescent="0.2">
      <c r="A5282" s="2" t="s">
        <v>9858</v>
      </c>
      <c r="B5282" s="1" t="s">
        <v>9859</v>
      </c>
      <c r="C5282" s="1" t="s">
        <v>5296</v>
      </c>
      <c r="D5282" s="10" t="s">
        <v>5270</v>
      </c>
    </row>
    <row r="5283" spans="1:4" s="9" customFormat="1" x14ac:dyDescent="0.2">
      <c r="A5283" s="2" t="s">
        <v>9860</v>
      </c>
      <c r="B5283" s="1" t="s">
        <v>9861</v>
      </c>
      <c r="C5283" s="1" t="s">
        <v>66</v>
      </c>
      <c r="D5283" s="10" t="s">
        <v>5270</v>
      </c>
    </row>
    <row r="5284" spans="1:4" s="9" customFormat="1" x14ac:dyDescent="0.2">
      <c r="A5284" s="2" t="s">
        <v>9862</v>
      </c>
      <c r="B5284" s="1" t="s">
        <v>9863</v>
      </c>
      <c r="C5284" s="1" t="s">
        <v>988</v>
      </c>
      <c r="D5284" s="10" t="s">
        <v>5270</v>
      </c>
    </row>
    <row r="5285" spans="1:4" s="9" customFormat="1" x14ac:dyDescent="0.2">
      <c r="A5285" s="2" t="s">
        <v>9864</v>
      </c>
      <c r="B5285" s="1" t="s">
        <v>9865</v>
      </c>
      <c r="C5285" s="1" t="s">
        <v>39</v>
      </c>
      <c r="D5285" s="10" t="s">
        <v>5270</v>
      </c>
    </row>
    <row r="5286" spans="1:4" s="9" customFormat="1" x14ac:dyDescent="0.2">
      <c r="A5286" s="2" t="s">
        <v>9866</v>
      </c>
      <c r="B5286" s="1" t="s">
        <v>9867</v>
      </c>
      <c r="C5286" s="1" t="s">
        <v>39</v>
      </c>
      <c r="D5286" s="10" t="s">
        <v>5270</v>
      </c>
    </row>
    <row r="5287" spans="1:4" s="9" customFormat="1" x14ac:dyDescent="0.2">
      <c r="A5287" s="2" t="s">
        <v>9868</v>
      </c>
      <c r="B5287" s="1" t="s">
        <v>9869</v>
      </c>
      <c r="C5287" s="1" t="s">
        <v>9090</v>
      </c>
      <c r="D5287" s="10" t="s">
        <v>5270</v>
      </c>
    </row>
    <row r="5288" spans="1:4" s="9" customFormat="1" x14ac:dyDescent="0.2">
      <c r="A5288" s="2" t="s">
        <v>9870</v>
      </c>
      <c r="B5288" s="1" t="s">
        <v>9871</v>
      </c>
      <c r="C5288" s="1" t="s">
        <v>9090</v>
      </c>
      <c r="D5288" s="10" t="s">
        <v>5270</v>
      </c>
    </row>
    <row r="5289" spans="1:4" s="9" customFormat="1" x14ac:dyDescent="0.2">
      <c r="A5289" s="2" t="s">
        <v>9872</v>
      </c>
      <c r="B5289" s="1" t="s">
        <v>9873</v>
      </c>
      <c r="C5289" s="1" t="s">
        <v>39</v>
      </c>
      <c r="D5289" s="10" t="s">
        <v>5270</v>
      </c>
    </row>
    <row r="5290" spans="1:4" s="9" customFormat="1" x14ac:dyDescent="0.2">
      <c r="A5290" s="2" t="s">
        <v>9874</v>
      </c>
      <c r="B5290" s="1" t="s">
        <v>9875</v>
      </c>
      <c r="C5290" s="1" t="s">
        <v>39</v>
      </c>
      <c r="D5290" s="10" t="s">
        <v>5270</v>
      </c>
    </row>
    <row r="5291" spans="1:4" s="9" customFormat="1" x14ac:dyDescent="0.2">
      <c r="A5291" s="2" t="s">
        <v>9876</v>
      </c>
      <c r="B5291" s="1" t="s">
        <v>9877</v>
      </c>
      <c r="C5291" s="1" t="s">
        <v>39</v>
      </c>
      <c r="D5291" s="10" t="s">
        <v>5270</v>
      </c>
    </row>
    <row r="5292" spans="1:4" s="9" customFormat="1" x14ac:dyDescent="0.2">
      <c r="A5292" s="2" t="s">
        <v>9878</v>
      </c>
      <c r="B5292" s="1" t="s">
        <v>9879</v>
      </c>
      <c r="C5292" s="1" t="s">
        <v>47</v>
      </c>
      <c r="D5292" s="10" t="s">
        <v>5270</v>
      </c>
    </row>
    <row r="5293" spans="1:4" s="9" customFormat="1" x14ac:dyDescent="0.2">
      <c r="A5293" s="2" t="s">
        <v>9880</v>
      </c>
      <c r="B5293" s="1" t="s">
        <v>9881</v>
      </c>
      <c r="C5293" s="1" t="s">
        <v>39</v>
      </c>
      <c r="D5293" s="3">
        <v>60</v>
      </c>
    </row>
    <row r="5294" spans="1:4" s="9" customFormat="1" x14ac:dyDescent="0.2">
      <c r="A5294" s="2" t="s">
        <v>9882</v>
      </c>
      <c r="B5294" s="1" t="s">
        <v>9883</v>
      </c>
      <c r="C5294" s="1" t="s">
        <v>39</v>
      </c>
      <c r="D5294" s="10" t="s">
        <v>5270</v>
      </c>
    </row>
    <row r="5295" spans="1:4" s="9" customFormat="1" x14ac:dyDescent="0.2">
      <c r="A5295" s="2" t="s">
        <v>9884</v>
      </c>
      <c r="B5295" s="1" t="s">
        <v>9885</v>
      </c>
      <c r="C5295" s="1" t="s">
        <v>3169</v>
      </c>
      <c r="D5295" s="10" t="s">
        <v>5270</v>
      </c>
    </row>
    <row r="5296" spans="1:4" s="9" customFormat="1" x14ac:dyDescent="0.2">
      <c r="A5296" s="2" t="s">
        <v>9886</v>
      </c>
      <c r="B5296" s="1" t="s">
        <v>9887</v>
      </c>
      <c r="C5296" s="1" t="s">
        <v>66</v>
      </c>
      <c r="D5296" s="10" t="s">
        <v>5270</v>
      </c>
    </row>
    <row r="5297" spans="1:4" s="9" customFormat="1" x14ac:dyDescent="0.2">
      <c r="A5297" s="2" t="s">
        <v>9888</v>
      </c>
      <c r="B5297" s="1" t="s">
        <v>9889</v>
      </c>
      <c r="C5297" s="1" t="s">
        <v>66</v>
      </c>
      <c r="D5297" s="3">
        <v>2500</v>
      </c>
    </row>
    <row r="5298" spans="1:4" s="9" customFormat="1" x14ac:dyDescent="0.2">
      <c r="A5298" s="2" t="s">
        <v>9890</v>
      </c>
      <c r="B5298" s="1" t="s">
        <v>9891</v>
      </c>
      <c r="C5298" s="1" t="s">
        <v>66</v>
      </c>
      <c r="D5298" s="10" t="s">
        <v>5270</v>
      </c>
    </row>
    <row r="5299" spans="1:4" s="9" customFormat="1" x14ac:dyDescent="0.2">
      <c r="A5299" s="2" t="s">
        <v>9892</v>
      </c>
      <c r="B5299" s="1" t="s">
        <v>9893</v>
      </c>
      <c r="C5299" s="1" t="s">
        <v>9894</v>
      </c>
      <c r="D5299" s="10" t="s">
        <v>5270</v>
      </c>
    </row>
    <row r="5300" spans="1:4" s="9" customFormat="1" x14ac:dyDescent="0.2">
      <c r="A5300" s="2" t="s">
        <v>9895</v>
      </c>
      <c r="B5300" s="1" t="s">
        <v>9896</v>
      </c>
      <c r="C5300" s="1" t="s">
        <v>9894</v>
      </c>
      <c r="D5300" s="3">
        <v>2500</v>
      </c>
    </row>
    <row r="5301" spans="1:4" s="9" customFormat="1" x14ac:dyDescent="0.2">
      <c r="A5301" s="2" t="s">
        <v>9897</v>
      </c>
      <c r="B5301" s="1" t="s">
        <v>9898</v>
      </c>
      <c r="C5301" s="1" t="s">
        <v>66</v>
      </c>
      <c r="D5301" s="10" t="s">
        <v>5270</v>
      </c>
    </row>
    <row r="5302" spans="1:4" s="9" customFormat="1" x14ac:dyDescent="0.2">
      <c r="A5302" s="2" t="s">
        <v>9899</v>
      </c>
      <c r="B5302" s="1" t="s">
        <v>9900</v>
      </c>
      <c r="C5302" s="1" t="s">
        <v>66</v>
      </c>
      <c r="D5302" s="10" t="s">
        <v>5270</v>
      </c>
    </row>
    <row r="5303" spans="1:4" s="9" customFormat="1" x14ac:dyDescent="0.2">
      <c r="A5303" s="2" t="s">
        <v>9901</v>
      </c>
      <c r="B5303" s="1" t="s">
        <v>9902</v>
      </c>
      <c r="C5303" s="1" t="s">
        <v>76</v>
      </c>
      <c r="D5303" s="10" t="s">
        <v>5270</v>
      </c>
    </row>
    <row r="5304" spans="1:4" s="9" customFormat="1" x14ac:dyDescent="0.2">
      <c r="A5304" s="2" t="s">
        <v>9903</v>
      </c>
      <c r="B5304" s="1" t="s">
        <v>9904</v>
      </c>
      <c r="C5304" s="1" t="s">
        <v>39</v>
      </c>
      <c r="D5304" s="10" t="s">
        <v>5270</v>
      </c>
    </row>
    <row r="5305" spans="1:4" s="9" customFormat="1" x14ac:dyDescent="0.2">
      <c r="A5305" s="2" t="s">
        <v>9905</v>
      </c>
      <c r="B5305" s="1" t="s">
        <v>9906</v>
      </c>
      <c r="C5305" s="1" t="s">
        <v>66</v>
      </c>
      <c r="D5305" s="10" t="s">
        <v>5270</v>
      </c>
    </row>
    <row r="5306" spans="1:4" s="9" customFormat="1" x14ac:dyDescent="0.2">
      <c r="A5306" s="2" t="s">
        <v>9907</v>
      </c>
      <c r="B5306" s="1" t="s">
        <v>9908</v>
      </c>
      <c r="C5306" s="1" t="s">
        <v>66</v>
      </c>
      <c r="D5306" s="10" t="s">
        <v>5270</v>
      </c>
    </row>
    <row r="5307" spans="1:4" s="9" customFormat="1" x14ac:dyDescent="0.2">
      <c r="A5307" s="2" t="s">
        <v>9911</v>
      </c>
      <c r="B5307" s="1" t="s">
        <v>9910</v>
      </c>
      <c r="C5307" s="1" t="s">
        <v>33</v>
      </c>
      <c r="D5307" s="10" t="s">
        <v>5270</v>
      </c>
    </row>
    <row r="5308" spans="1:4" s="9" customFormat="1" x14ac:dyDescent="0.2">
      <c r="A5308" s="2" t="s">
        <v>9909</v>
      </c>
      <c r="B5308" s="1" t="s">
        <v>9910</v>
      </c>
      <c r="C5308" s="1" t="s">
        <v>86</v>
      </c>
      <c r="D5308" s="10" t="s">
        <v>5270</v>
      </c>
    </row>
    <row r="5309" spans="1:4" s="9" customFormat="1" x14ac:dyDescent="0.2">
      <c r="A5309" s="2" t="s">
        <v>9912</v>
      </c>
      <c r="B5309" s="1" t="s">
        <v>9913</v>
      </c>
      <c r="C5309" s="1" t="s">
        <v>153</v>
      </c>
      <c r="D5309" s="10" t="s">
        <v>5270</v>
      </c>
    </row>
    <row r="5310" spans="1:4" s="9" customFormat="1" x14ac:dyDescent="0.2">
      <c r="A5310" s="2" t="s">
        <v>9914</v>
      </c>
      <c r="B5310" s="1" t="s">
        <v>9915</v>
      </c>
      <c r="C5310" s="1" t="s">
        <v>33</v>
      </c>
      <c r="D5310" s="3">
        <v>2500</v>
      </c>
    </row>
    <row r="5311" spans="1:4" s="9" customFormat="1" x14ac:dyDescent="0.2">
      <c r="A5311" s="2" t="s">
        <v>9916</v>
      </c>
      <c r="B5311" s="1" t="s">
        <v>9917</v>
      </c>
      <c r="C5311" s="1" t="s">
        <v>2752</v>
      </c>
      <c r="D5311" s="10" t="s">
        <v>5270</v>
      </c>
    </row>
    <row r="5312" spans="1:4" s="9" customFormat="1" x14ac:dyDescent="0.2">
      <c r="A5312" s="2" t="s">
        <v>9918</v>
      </c>
      <c r="B5312" s="1" t="s">
        <v>9919</v>
      </c>
      <c r="C5312" s="1" t="s">
        <v>353</v>
      </c>
      <c r="D5312" s="3">
        <v>30</v>
      </c>
    </row>
    <row r="5313" spans="1:4" s="9" customFormat="1" x14ac:dyDescent="0.2">
      <c r="A5313" s="2" t="s">
        <v>9920</v>
      </c>
      <c r="B5313" s="1" t="s">
        <v>9921</v>
      </c>
      <c r="C5313" s="1" t="s">
        <v>39</v>
      </c>
      <c r="D5313" s="10" t="s">
        <v>5270</v>
      </c>
    </row>
    <row r="5314" spans="1:4" s="9" customFormat="1" x14ac:dyDescent="0.2">
      <c r="A5314" s="2" t="s">
        <v>9922</v>
      </c>
      <c r="B5314" s="1" t="s">
        <v>9923</v>
      </c>
      <c r="C5314" s="1" t="s">
        <v>39</v>
      </c>
      <c r="D5314" s="3">
        <v>2500</v>
      </c>
    </row>
    <row r="5315" spans="1:4" s="9" customFormat="1" x14ac:dyDescent="0.2">
      <c r="A5315" s="2" t="s">
        <v>9924</v>
      </c>
      <c r="B5315" s="1" t="s">
        <v>9925</v>
      </c>
      <c r="C5315" s="1" t="s">
        <v>7557</v>
      </c>
      <c r="D5315" s="3">
        <v>2500</v>
      </c>
    </row>
    <row r="5316" spans="1:4" s="9" customFormat="1" x14ac:dyDescent="0.2">
      <c r="A5316" s="2" t="s">
        <v>9926</v>
      </c>
      <c r="B5316" s="1" t="s">
        <v>9927</v>
      </c>
      <c r="C5316" s="1" t="s">
        <v>9928</v>
      </c>
      <c r="D5316" s="10" t="s">
        <v>5270</v>
      </c>
    </row>
    <row r="5317" spans="1:4" s="9" customFormat="1" x14ac:dyDescent="0.2">
      <c r="A5317" s="2" t="s">
        <v>9929</v>
      </c>
      <c r="B5317" s="1" t="s">
        <v>9930</v>
      </c>
      <c r="C5317" s="1" t="s">
        <v>39</v>
      </c>
      <c r="D5317" s="10" t="s">
        <v>5270</v>
      </c>
    </row>
    <row r="5318" spans="1:4" s="9" customFormat="1" x14ac:dyDescent="0.2">
      <c r="A5318" s="2" t="s">
        <v>9931</v>
      </c>
      <c r="B5318" s="1" t="s">
        <v>9932</v>
      </c>
      <c r="C5318" s="1" t="s">
        <v>4518</v>
      </c>
      <c r="D5318" s="3">
        <v>2500</v>
      </c>
    </row>
    <row r="5319" spans="1:4" s="9" customFormat="1" x14ac:dyDescent="0.2">
      <c r="A5319" s="2" t="s">
        <v>9933</v>
      </c>
      <c r="B5319" s="1" t="s">
        <v>9934</v>
      </c>
      <c r="C5319" s="1" t="s">
        <v>39</v>
      </c>
      <c r="D5319" s="10" t="s">
        <v>5270</v>
      </c>
    </row>
    <row r="5320" spans="1:4" s="9" customFormat="1" x14ac:dyDescent="0.2">
      <c r="A5320" s="2" t="s">
        <v>9935</v>
      </c>
      <c r="B5320" s="1" t="s">
        <v>9936</v>
      </c>
      <c r="C5320" s="1" t="s">
        <v>39</v>
      </c>
      <c r="D5320" s="10" t="s">
        <v>5270</v>
      </c>
    </row>
    <row r="5321" spans="1:4" s="9" customFormat="1" x14ac:dyDescent="0.2">
      <c r="A5321" s="2" t="s">
        <v>9937</v>
      </c>
      <c r="B5321" s="1" t="s">
        <v>9938</v>
      </c>
      <c r="C5321" s="1" t="s">
        <v>39</v>
      </c>
      <c r="D5321" s="10" t="s">
        <v>5270</v>
      </c>
    </row>
    <row r="5322" spans="1:4" s="9" customFormat="1" x14ac:dyDescent="0.2">
      <c r="A5322" s="2" t="s">
        <v>9939</v>
      </c>
      <c r="B5322" s="1" t="s">
        <v>9940</v>
      </c>
      <c r="C5322" s="1" t="s">
        <v>8469</v>
      </c>
      <c r="D5322" s="3">
        <v>2500</v>
      </c>
    </row>
    <row r="5323" spans="1:4" s="9" customFormat="1" x14ac:dyDescent="0.2">
      <c r="A5323" s="2" t="s">
        <v>9941</v>
      </c>
      <c r="B5323" s="1" t="s">
        <v>9942</v>
      </c>
      <c r="C5323" s="1" t="s">
        <v>39</v>
      </c>
      <c r="D5323" s="3">
        <v>78</v>
      </c>
    </row>
    <row r="5324" spans="1:4" s="9" customFormat="1" x14ac:dyDescent="0.2">
      <c r="A5324" s="2" t="s">
        <v>9943</v>
      </c>
      <c r="B5324" s="1" t="s">
        <v>9944</v>
      </c>
      <c r="C5324" s="1" t="s">
        <v>39</v>
      </c>
      <c r="D5324" s="10" t="s">
        <v>5270</v>
      </c>
    </row>
    <row r="5325" spans="1:4" s="9" customFormat="1" x14ac:dyDescent="0.2">
      <c r="A5325" s="2" t="s">
        <v>9945</v>
      </c>
      <c r="B5325" s="1" t="s">
        <v>9946</v>
      </c>
      <c r="C5325" s="1" t="s">
        <v>8469</v>
      </c>
      <c r="D5325" s="3">
        <v>2500</v>
      </c>
    </row>
    <row r="5326" spans="1:4" s="9" customFormat="1" x14ac:dyDescent="0.2">
      <c r="A5326" s="2" t="s">
        <v>9947</v>
      </c>
      <c r="B5326" s="1" t="s">
        <v>9948</v>
      </c>
      <c r="C5326" s="1" t="s">
        <v>39</v>
      </c>
      <c r="D5326" s="3">
        <v>2500</v>
      </c>
    </row>
    <row r="5327" spans="1:4" s="9" customFormat="1" x14ac:dyDescent="0.2">
      <c r="A5327" s="2" t="s">
        <v>9949</v>
      </c>
      <c r="B5327" s="1" t="s">
        <v>9950</v>
      </c>
      <c r="C5327" s="1" t="s">
        <v>9951</v>
      </c>
      <c r="D5327" s="10" t="s">
        <v>5270</v>
      </c>
    </row>
    <row r="5328" spans="1:4" s="9" customFormat="1" x14ac:dyDescent="0.2">
      <c r="A5328" s="2" t="s">
        <v>9952</v>
      </c>
      <c r="B5328" s="1" t="s">
        <v>9950</v>
      </c>
      <c r="C5328" s="1" t="s">
        <v>39</v>
      </c>
      <c r="D5328" s="10" t="s">
        <v>5270</v>
      </c>
    </row>
    <row r="5329" spans="1:4" s="9" customFormat="1" x14ac:dyDescent="0.2">
      <c r="A5329" s="2" t="s">
        <v>9953</v>
      </c>
      <c r="B5329" s="1" t="s">
        <v>9954</v>
      </c>
      <c r="C5329" s="1" t="s">
        <v>39</v>
      </c>
      <c r="D5329" s="10" t="s">
        <v>5270</v>
      </c>
    </row>
    <row r="5330" spans="1:4" s="9" customFormat="1" x14ac:dyDescent="0.2">
      <c r="A5330" s="2" t="s">
        <v>9955</v>
      </c>
      <c r="B5330" s="1" t="s">
        <v>9956</v>
      </c>
      <c r="C5330" s="1" t="s">
        <v>39</v>
      </c>
      <c r="D5330" s="10" t="s">
        <v>5270</v>
      </c>
    </row>
    <row r="5331" spans="1:4" s="9" customFormat="1" x14ac:dyDescent="0.2">
      <c r="A5331" s="2" t="s">
        <v>9957</v>
      </c>
      <c r="B5331" s="1" t="s">
        <v>9958</v>
      </c>
      <c r="C5331" s="1" t="s">
        <v>8469</v>
      </c>
      <c r="D5331" s="3">
        <v>2500</v>
      </c>
    </row>
    <row r="5332" spans="1:4" s="9" customFormat="1" x14ac:dyDescent="0.2">
      <c r="A5332" s="2" t="s">
        <v>9959</v>
      </c>
      <c r="B5332" s="1" t="s">
        <v>9960</v>
      </c>
      <c r="C5332" s="1" t="s">
        <v>39</v>
      </c>
      <c r="D5332" s="3">
        <v>2500</v>
      </c>
    </row>
    <row r="5333" spans="1:4" s="9" customFormat="1" x14ac:dyDescent="0.2">
      <c r="A5333" s="2" t="s">
        <v>9961</v>
      </c>
      <c r="B5333" s="1" t="s">
        <v>9962</v>
      </c>
      <c r="C5333" s="1" t="s">
        <v>39</v>
      </c>
      <c r="D5333" s="10" t="s">
        <v>5270</v>
      </c>
    </row>
    <row r="5334" spans="1:4" s="9" customFormat="1" x14ac:dyDescent="0.2">
      <c r="A5334" s="2" t="s">
        <v>9963</v>
      </c>
      <c r="B5334" s="1" t="s">
        <v>9964</v>
      </c>
      <c r="C5334" s="1" t="s">
        <v>4888</v>
      </c>
      <c r="D5334" s="10" t="s">
        <v>5270</v>
      </c>
    </row>
    <row r="5335" spans="1:4" s="9" customFormat="1" x14ac:dyDescent="0.2">
      <c r="A5335" s="2" t="s">
        <v>9965</v>
      </c>
      <c r="B5335" s="1" t="s">
        <v>9966</v>
      </c>
      <c r="C5335" s="1" t="s">
        <v>8469</v>
      </c>
      <c r="D5335" s="10" t="s">
        <v>5270</v>
      </c>
    </row>
    <row r="5336" spans="1:4" s="9" customFormat="1" x14ac:dyDescent="0.2">
      <c r="A5336" s="2" t="s">
        <v>9967</v>
      </c>
      <c r="B5336" s="1" t="s">
        <v>9968</v>
      </c>
      <c r="C5336" s="1" t="s">
        <v>39</v>
      </c>
      <c r="D5336" s="3">
        <v>2500</v>
      </c>
    </row>
    <row r="5337" spans="1:4" s="9" customFormat="1" x14ac:dyDescent="0.2">
      <c r="A5337" s="2" t="s">
        <v>9969</v>
      </c>
      <c r="B5337" s="1" t="s">
        <v>9970</v>
      </c>
      <c r="C5337" s="1" t="s">
        <v>39</v>
      </c>
      <c r="D5337" s="3">
        <v>2500</v>
      </c>
    </row>
    <row r="5338" spans="1:4" s="9" customFormat="1" x14ac:dyDescent="0.2">
      <c r="A5338" s="2" t="s">
        <v>9971</v>
      </c>
      <c r="B5338" s="1" t="s">
        <v>9972</v>
      </c>
      <c r="C5338" s="1" t="s">
        <v>39</v>
      </c>
      <c r="D5338" s="10" t="s">
        <v>5270</v>
      </c>
    </row>
    <row r="5339" spans="1:4" s="9" customFormat="1" x14ac:dyDescent="0.2">
      <c r="A5339" s="2" t="s">
        <v>9973</v>
      </c>
      <c r="B5339" s="1" t="s">
        <v>9974</v>
      </c>
      <c r="C5339" s="1" t="s">
        <v>8469</v>
      </c>
      <c r="D5339" s="10" t="s">
        <v>5270</v>
      </c>
    </row>
    <row r="5340" spans="1:4" s="9" customFormat="1" x14ac:dyDescent="0.2">
      <c r="A5340" s="2" t="s">
        <v>9975</v>
      </c>
      <c r="B5340" s="1" t="s">
        <v>9976</v>
      </c>
      <c r="C5340" s="1" t="s">
        <v>39</v>
      </c>
      <c r="D5340" s="10" t="s">
        <v>5270</v>
      </c>
    </row>
    <row r="5341" spans="1:4" s="9" customFormat="1" x14ac:dyDescent="0.2">
      <c r="A5341" s="2" t="s">
        <v>9977</v>
      </c>
      <c r="B5341" s="1" t="s">
        <v>9978</v>
      </c>
      <c r="C5341" s="1" t="s">
        <v>39</v>
      </c>
      <c r="D5341" s="10" t="s">
        <v>5270</v>
      </c>
    </row>
    <row r="5342" spans="1:4" s="9" customFormat="1" x14ac:dyDescent="0.2">
      <c r="A5342" s="2" t="s">
        <v>9979</v>
      </c>
      <c r="B5342" s="1" t="s">
        <v>9980</v>
      </c>
      <c r="C5342" s="1" t="s">
        <v>7557</v>
      </c>
      <c r="D5342" s="3">
        <v>2500</v>
      </c>
    </row>
    <row r="5343" spans="1:4" s="9" customFormat="1" x14ac:dyDescent="0.2">
      <c r="A5343" s="2" t="s">
        <v>9981</v>
      </c>
      <c r="B5343" s="1" t="s">
        <v>9982</v>
      </c>
      <c r="C5343" s="1" t="s">
        <v>7557</v>
      </c>
      <c r="D5343" s="10" t="s">
        <v>5270</v>
      </c>
    </row>
    <row r="5344" spans="1:4" s="9" customFormat="1" x14ac:dyDescent="0.2">
      <c r="A5344" s="2" t="s">
        <v>9983</v>
      </c>
      <c r="B5344" s="1" t="s">
        <v>9984</v>
      </c>
      <c r="C5344" s="1" t="s">
        <v>7557</v>
      </c>
      <c r="D5344" s="10" t="s">
        <v>5270</v>
      </c>
    </row>
    <row r="5345" spans="1:4" s="9" customFormat="1" x14ac:dyDescent="0.2">
      <c r="A5345" s="2" t="s">
        <v>9985</v>
      </c>
      <c r="B5345" s="1" t="s">
        <v>9986</v>
      </c>
      <c r="C5345" s="1" t="s">
        <v>39</v>
      </c>
      <c r="D5345" s="10" t="s">
        <v>5270</v>
      </c>
    </row>
    <row r="5346" spans="1:4" s="9" customFormat="1" x14ac:dyDescent="0.2">
      <c r="A5346" s="2" t="s">
        <v>9987</v>
      </c>
      <c r="B5346" s="1" t="s">
        <v>9988</v>
      </c>
      <c r="C5346" s="1" t="s">
        <v>39</v>
      </c>
      <c r="D5346" s="3">
        <v>2500</v>
      </c>
    </row>
    <row r="5347" spans="1:4" s="9" customFormat="1" x14ac:dyDescent="0.2">
      <c r="A5347" s="2" t="s">
        <v>9989</v>
      </c>
      <c r="B5347" s="1" t="s">
        <v>9990</v>
      </c>
      <c r="C5347" s="1" t="s">
        <v>7557</v>
      </c>
      <c r="D5347" s="10" t="s">
        <v>5270</v>
      </c>
    </row>
    <row r="5348" spans="1:4" s="9" customFormat="1" x14ac:dyDescent="0.2">
      <c r="A5348" s="2" t="s">
        <v>9991</v>
      </c>
      <c r="B5348" s="1" t="s">
        <v>9992</v>
      </c>
      <c r="C5348" s="1" t="s">
        <v>7557</v>
      </c>
      <c r="D5348" s="3">
        <v>2500</v>
      </c>
    </row>
    <row r="5349" spans="1:4" s="9" customFormat="1" x14ac:dyDescent="0.2">
      <c r="A5349" s="2" t="s">
        <v>9993</v>
      </c>
      <c r="B5349" s="1" t="s">
        <v>9994</v>
      </c>
      <c r="C5349" s="1" t="s">
        <v>7557</v>
      </c>
      <c r="D5349" s="3">
        <v>2500</v>
      </c>
    </row>
    <row r="5350" spans="1:4" s="9" customFormat="1" x14ac:dyDescent="0.2">
      <c r="A5350" s="2" t="s">
        <v>9995</v>
      </c>
      <c r="B5350" s="1" t="s">
        <v>9996</v>
      </c>
      <c r="C5350" s="1" t="s">
        <v>7557</v>
      </c>
      <c r="D5350" s="3">
        <v>2500</v>
      </c>
    </row>
    <row r="5351" spans="1:4" s="9" customFormat="1" x14ac:dyDescent="0.2">
      <c r="A5351" s="2" t="s">
        <v>9997</v>
      </c>
      <c r="B5351" s="1" t="s">
        <v>9998</v>
      </c>
      <c r="C5351" s="1" t="s">
        <v>7557</v>
      </c>
      <c r="D5351" s="10" t="s">
        <v>5270</v>
      </c>
    </row>
    <row r="5352" spans="1:4" s="9" customFormat="1" x14ac:dyDescent="0.2">
      <c r="A5352" s="2" t="s">
        <v>9999</v>
      </c>
      <c r="B5352" s="1" t="s">
        <v>10000</v>
      </c>
      <c r="C5352" s="1" t="s">
        <v>7557</v>
      </c>
      <c r="D5352" s="3">
        <v>2500</v>
      </c>
    </row>
    <row r="5353" spans="1:4" s="9" customFormat="1" x14ac:dyDescent="0.2">
      <c r="A5353" s="2" t="s">
        <v>10001</v>
      </c>
      <c r="B5353" s="1" t="s">
        <v>10002</v>
      </c>
      <c r="C5353" s="1" t="s">
        <v>7557</v>
      </c>
      <c r="D5353" s="3">
        <v>2500</v>
      </c>
    </row>
    <row r="5354" spans="1:4" s="9" customFormat="1" x14ac:dyDescent="0.2">
      <c r="A5354" s="2" t="s">
        <v>10003</v>
      </c>
      <c r="B5354" s="1" t="s">
        <v>10004</v>
      </c>
      <c r="C5354" s="1" t="s">
        <v>7557</v>
      </c>
      <c r="D5354" s="10" t="s">
        <v>5270</v>
      </c>
    </row>
    <row r="5355" spans="1:4" s="9" customFormat="1" x14ac:dyDescent="0.2">
      <c r="A5355" s="2" t="s">
        <v>10005</v>
      </c>
      <c r="B5355" s="1" t="s">
        <v>10006</v>
      </c>
      <c r="C5355" s="1" t="s">
        <v>7557</v>
      </c>
      <c r="D5355" s="10" t="s">
        <v>5270</v>
      </c>
    </row>
    <row r="5356" spans="1:4" s="9" customFormat="1" x14ac:dyDescent="0.2">
      <c r="A5356" s="2" t="s">
        <v>10007</v>
      </c>
      <c r="B5356" s="1" t="s">
        <v>10008</v>
      </c>
      <c r="C5356" s="1" t="s">
        <v>39</v>
      </c>
      <c r="D5356" s="3">
        <v>4000</v>
      </c>
    </row>
    <row r="5357" spans="1:4" s="9" customFormat="1" x14ac:dyDescent="0.2">
      <c r="A5357" s="2" t="s">
        <v>10009</v>
      </c>
      <c r="B5357" s="1" t="s">
        <v>10010</v>
      </c>
      <c r="C5357" s="1" t="s">
        <v>39</v>
      </c>
      <c r="D5357" s="10" t="s">
        <v>5270</v>
      </c>
    </row>
    <row r="5358" spans="1:4" s="9" customFormat="1" x14ac:dyDescent="0.2">
      <c r="A5358" s="2" t="s">
        <v>10011</v>
      </c>
      <c r="B5358" s="1" t="s">
        <v>10012</v>
      </c>
      <c r="C5358" s="1" t="s">
        <v>39</v>
      </c>
      <c r="D5358" s="10" t="s">
        <v>5270</v>
      </c>
    </row>
    <row r="5359" spans="1:4" s="9" customFormat="1" x14ac:dyDescent="0.2">
      <c r="A5359" s="2" t="s">
        <v>10013</v>
      </c>
      <c r="B5359" s="1" t="s">
        <v>10014</v>
      </c>
      <c r="C5359" s="1" t="s">
        <v>39</v>
      </c>
      <c r="D5359" s="10" t="s">
        <v>5270</v>
      </c>
    </row>
    <row r="5360" spans="1:4" s="9" customFormat="1" x14ac:dyDescent="0.2">
      <c r="A5360" s="2" t="s">
        <v>10015</v>
      </c>
      <c r="B5360" s="1" t="s">
        <v>10016</v>
      </c>
      <c r="C5360" s="1" t="s">
        <v>39</v>
      </c>
      <c r="D5360" s="10" t="s">
        <v>5270</v>
      </c>
    </row>
    <row r="5361" spans="1:4" s="9" customFormat="1" x14ac:dyDescent="0.2">
      <c r="A5361" s="2" t="s">
        <v>10017</v>
      </c>
      <c r="B5361" s="1" t="s">
        <v>10018</v>
      </c>
      <c r="C5361" s="1" t="s">
        <v>39</v>
      </c>
      <c r="D5361" s="3">
        <v>4000</v>
      </c>
    </row>
    <row r="5362" spans="1:4" s="9" customFormat="1" x14ac:dyDescent="0.2">
      <c r="A5362" s="2" t="s">
        <v>10019</v>
      </c>
      <c r="B5362" s="1" t="s">
        <v>10020</v>
      </c>
      <c r="C5362" s="1" t="s">
        <v>39</v>
      </c>
      <c r="D5362" s="10" t="s">
        <v>5270</v>
      </c>
    </row>
    <row r="5363" spans="1:4" s="9" customFormat="1" x14ac:dyDescent="0.2">
      <c r="A5363" s="2" t="s">
        <v>10021</v>
      </c>
      <c r="B5363" s="1" t="s">
        <v>10022</v>
      </c>
      <c r="C5363" s="1" t="s">
        <v>39</v>
      </c>
      <c r="D5363" s="3">
        <v>4000</v>
      </c>
    </row>
    <row r="5364" spans="1:4" s="9" customFormat="1" x14ac:dyDescent="0.2">
      <c r="A5364" s="2" t="s">
        <v>10023</v>
      </c>
      <c r="B5364" s="1" t="s">
        <v>10024</v>
      </c>
      <c r="C5364" s="1" t="s">
        <v>8065</v>
      </c>
      <c r="D5364" s="10" t="s">
        <v>5270</v>
      </c>
    </row>
    <row r="5365" spans="1:4" s="9" customFormat="1" x14ac:dyDescent="0.2">
      <c r="A5365" s="2" t="s">
        <v>10025</v>
      </c>
      <c r="B5365" s="1" t="s">
        <v>10026</v>
      </c>
      <c r="C5365" s="1" t="s">
        <v>8065</v>
      </c>
      <c r="D5365" s="3">
        <v>2500</v>
      </c>
    </row>
    <row r="5366" spans="1:4" s="9" customFormat="1" x14ac:dyDescent="0.2">
      <c r="A5366" s="2" t="s">
        <v>10027</v>
      </c>
      <c r="B5366" s="1" t="s">
        <v>10028</v>
      </c>
      <c r="C5366" s="1" t="s">
        <v>8065</v>
      </c>
      <c r="D5366" s="10" t="s">
        <v>5270</v>
      </c>
    </row>
    <row r="5367" spans="1:4" s="9" customFormat="1" x14ac:dyDescent="0.2">
      <c r="A5367" s="2" t="s">
        <v>10029</v>
      </c>
      <c r="B5367" s="1" t="s">
        <v>10030</v>
      </c>
      <c r="C5367" s="1" t="s">
        <v>8065</v>
      </c>
      <c r="D5367" s="10" t="s">
        <v>5270</v>
      </c>
    </row>
    <row r="5368" spans="1:4" s="9" customFormat="1" x14ac:dyDescent="0.2">
      <c r="A5368" s="2" t="s">
        <v>10031</v>
      </c>
      <c r="B5368" s="1" t="s">
        <v>10032</v>
      </c>
      <c r="C5368" s="1" t="s">
        <v>8065</v>
      </c>
      <c r="D5368" s="10" t="s">
        <v>5270</v>
      </c>
    </row>
    <row r="5369" spans="1:4" s="9" customFormat="1" x14ac:dyDescent="0.2">
      <c r="A5369" s="2" t="s">
        <v>10033</v>
      </c>
      <c r="B5369" s="1" t="s">
        <v>10034</v>
      </c>
      <c r="C5369" s="1" t="s">
        <v>8065</v>
      </c>
      <c r="D5369" s="10" t="s">
        <v>5270</v>
      </c>
    </row>
    <row r="5370" spans="1:4" s="9" customFormat="1" x14ac:dyDescent="0.2">
      <c r="A5370" s="2" t="s">
        <v>10035</v>
      </c>
      <c r="B5370" s="1" t="s">
        <v>10036</v>
      </c>
      <c r="C5370" s="1" t="s">
        <v>8065</v>
      </c>
      <c r="D5370" s="10" t="s">
        <v>5270</v>
      </c>
    </row>
    <row r="5371" spans="1:4" s="9" customFormat="1" x14ac:dyDescent="0.2">
      <c r="A5371" s="2" t="s">
        <v>10037</v>
      </c>
      <c r="B5371" s="1" t="s">
        <v>10038</v>
      </c>
      <c r="C5371" s="1" t="s">
        <v>8065</v>
      </c>
      <c r="D5371" s="3">
        <v>2500</v>
      </c>
    </row>
    <row r="5372" spans="1:4" s="9" customFormat="1" x14ac:dyDescent="0.2">
      <c r="A5372" s="2" t="s">
        <v>10039</v>
      </c>
      <c r="B5372" s="1" t="s">
        <v>10040</v>
      </c>
      <c r="C5372" s="1" t="s">
        <v>33</v>
      </c>
      <c r="D5372" s="10" t="s">
        <v>5270</v>
      </c>
    </row>
    <row r="5373" spans="1:4" s="9" customFormat="1" x14ac:dyDescent="0.2">
      <c r="A5373" s="2" t="s">
        <v>10041</v>
      </c>
      <c r="B5373" s="1" t="s">
        <v>10042</v>
      </c>
      <c r="C5373" s="1" t="s">
        <v>153</v>
      </c>
      <c r="D5373" s="10" t="s">
        <v>5270</v>
      </c>
    </row>
    <row r="5374" spans="1:4" s="9" customFormat="1" x14ac:dyDescent="0.2">
      <c r="A5374" s="2" t="s">
        <v>10043</v>
      </c>
      <c r="B5374" s="1" t="s">
        <v>10044</v>
      </c>
      <c r="C5374" s="1" t="s">
        <v>8065</v>
      </c>
      <c r="D5374" s="10" t="s">
        <v>5270</v>
      </c>
    </row>
    <row r="5375" spans="1:4" s="9" customFormat="1" x14ac:dyDescent="0.2">
      <c r="A5375" s="2" t="s">
        <v>10045</v>
      </c>
      <c r="B5375" s="1" t="s">
        <v>10046</v>
      </c>
      <c r="C5375" s="1" t="s">
        <v>39</v>
      </c>
      <c r="D5375" s="10" t="s">
        <v>5270</v>
      </c>
    </row>
    <row r="5376" spans="1:4" s="9" customFormat="1" x14ac:dyDescent="0.2">
      <c r="A5376" s="2" t="s">
        <v>10047</v>
      </c>
      <c r="B5376" s="1" t="s">
        <v>10048</v>
      </c>
      <c r="C5376" s="1" t="s">
        <v>7557</v>
      </c>
      <c r="D5376" s="10" t="s">
        <v>5270</v>
      </c>
    </row>
    <row r="5377" spans="1:4" s="9" customFormat="1" x14ac:dyDescent="0.2">
      <c r="A5377" s="2" t="s">
        <v>10049</v>
      </c>
      <c r="B5377" s="1" t="s">
        <v>10050</v>
      </c>
      <c r="C5377" s="1" t="s">
        <v>33</v>
      </c>
      <c r="D5377" s="10" t="s">
        <v>5270</v>
      </c>
    </row>
    <row r="5378" spans="1:4" s="9" customFormat="1" x14ac:dyDescent="0.2">
      <c r="A5378" s="2" t="s">
        <v>10051</v>
      </c>
      <c r="B5378" s="1" t="s">
        <v>10052</v>
      </c>
      <c r="C5378" s="1" t="s">
        <v>33</v>
      </c>
      <c r="D5378" s="10" t="s">
        <v>5270</v>
      </c>
    </row>
    <row r="5379" spans="1:4" s="9" customFormat="1" x14ac:dyDescent="0.2">
      <c r="A5379" s="2" t="s">
        <v>10053</v>
      </c>
      <c r="B5379" s="1" t="s">
        <v>10054</v>
      </c>
      <c r="C5379" s="1" t="s">
        <v>66</v>
      </c>
      <c r="D5379" s="10" t="s">
        <v>5270</v>
      </c>
    </row>
    <row r="5380" spans="1:4" s="9" customFormat="1" x14ac:dyDescent="0.2">
      <c r="A5380" s="2" t="s">
        <v>10055</v>
      </c>
      <c r="B5380" s="1" t="s">
        <v>10056</v>
      </c>
      <c r="C5380" s="1" t="s">
        <v>66</v>
      </c>
      <c r="D5380" s="10" t="s">
        <v>5270</v>
      </c>
    </row>
    <row r="5381" spans="1:4" s="9" customFormat="1" x14ac:dyDescent="0.2">
      <c r="A5381" s="2" t="s">
        <v>10057</v>
      </c>
      <c r="B5381" s="1" t="s">
        <v>10058</v>
      </c>
      <c r="C5381" s="1" t="s">
        <v>33</v>
      </c>
      <c r="D5381" s="10" t="s">
        <v>5270</v>
      </c>
    </row>
    <row r="5382" spans="1:4" s="9" customFormat="1" x14ac:dyDescent="0.2">
      <c r="A5382" s="2" t="s">
        <v>10059</v>
      </c>
      <c r="B5382" s="1" t="s">
        <v>10060</v>
      </c>
      <c r="C5382" s="1" t="s">
        <v>54</v>
      </c>
      <c r="D5382" s="10" t="s">
        <v>5270</v>
      </c>
    </row>
    <row r="5383" spans="1:4" s="9" customFormat="1" x14ac:dyDescent="0.2">
      <c r="A5383" s="2" t="s">
        <v>10061</v>
      </c>
      <c r="B5383" s="1" t="s">
        <v>10062</v>
      </c>
      <c r="C5383" s="1" t="s">
        <v>153</v>
      </c>
      <c r="D5383" s="3">
        <v>2500</v>
      </c>
    </row>
    <row r="5384" spans="1:4" s="9" customFormat="1" x14ac:dyDescent="0.2">
      <c r="A5384" s="2" t="s">
        <v>10063</v>
      </c>
      <c r="B5384" s="1" t="s">
        <v>10064</v>
      </c>
      <c r="C5384" s="1" t="s">
        <v>1012</v>
      </c>
      <c r="D5384" s="3">
        <v>2500</v>
      </c>
    </row>
    <row r="5385" spans="1:4" s="9" customFormat="1" x14ac:dyDescent="0.2">
      <c r="A5385" s="2" t="s">
        <v>10065</v>
      </c>
      <c r="B5385" s="1" t="s">
        <v>10066</v>
      </c>
      <c r="C5385" s="1" t="s">
        <v>66</v>
      </c>
      <c r="D5385" s="10" t="s">
        <v>5270</v>
      </c>
    </row>
    <row r="5386" spans="1:4" s="9" customFormat="1" x14ac:dyDescent="0.2">
      <c r="A5386" s="2" t="s">
        <v>10067</v>
      </c>
      <c r="B5386" s="1" t="s">
        <v>10068</v>
      </c>
      <c r="C5386" s="1" t="s">
        <v>1012</v>
      </c>
      <c r="D5386" s="3">
        <v>47</v>
      </c>
    </row>
    <row r="5387" spans="1:4" s="9" customFormat="1" x14ac:dyDescent="0.2">
      <c r="A5387" s="2" t="s">
        <v>10069</v>
      </c>
      <c r="B5387" s="1" t="s">
        <v>10070</v>
      </c>
      <c r="C5387" s="1" t="s">
        <v>33</v>
      </c>
      <c r="D5387" s="3">
        <v>1000</v>
      </c>
    </row>
    <row r="5388" spans="1:4" s="9" customFormat="1" x14ac:dyDescent="0.2">
      <c r="A5388" s="2" t="s">
        <v>10071</v>
      </c>
      <c r="B5388" s="1" t="s">
        <v>10072</v>
      </c>
      <c r="C5388" s="1" t="s">
        <v>33</v>
      </c>
      <c r="D5388" s="10" t="s">
        <v>5270</v>
      </c>
    </row>
    <row r="5389" spans="1:4" s="9" customFormat="1" x14ac:dyDescent="0.2">
      <c r="A5389" s="2" t="s">
        <v>10073</v>
      </c>
      <c r="B5389" s="1" t="s">
        <v>10074</v>
      </c>
      <c r="C5389" s="1" t="s">
        <v>33</v>
      </c>
      <c r="D5389" s="10" t="s">
        <v>5270</v>
      </c>
    </row>
    <row r="5390" spans="1:4" s="9" customFormat="1" x14ac:dyDescent="0.2">
      <c r="A5390" s="2" t="s">
        <v>10075</v>
      </c>
      <c r="B5390" s="1" t="s">
        <v>10076</v>
      </c>
      <c r="C5390" s="1" t="s">
        <v>33</v>
      </c>
      <c r="D5390" s="10" t="s">
        <v>5270</v>
      </c>
    </row>
    <row r="5391" spans="1:4" s="9" customFormat="1" x14ac:dyDescent="0.2">
      <c r="A5391" s="2" t="s">
        <v>10077</v>
      </c>
      <c r="B5391" s="1" t="s">
        <v>10078</v>
      </c>
      <c r="C5391" s="1" t="s">
        <v>33</v>
      </c>
      <c r="D5391" s="3">
        <v>500</v>
      </c>
    </row>
    <row r="5392" spans="1:4" s="9" customFormat="1" x14ac:dyDescent="0.2">
      <c r="A5392" s="2" t="s">
        <v>10079</v>
      </c>
      <c r="B5392" s="1" t="s">
        <v>10080</v>
      </c>
      <c r="C5392" s="1" t="s">
        <v>33</v>
      </c>
      <c r="D5392" s="10" t="s">
        <v>5270</v>
      </c>
    </row>
    <row r="5393" spans="1:4" s="9" customFormat="1" x14ac:dyDescent="0.2">
      <c r="A5393" s="2" t="s">
        <v>10081</v>
      </c>
      <c r="B5393" s="1" t="s">
        <v>10082</v>
      </c>
      <c r="C5393" s="1" t="s">
        <v>33</v>
      </c>
      <c r="D5393" s="10" t="s">
        <v>5270</v>
      </c>
    </row>
    <row r="5394" spans="1:4" s="9" customFormat="1" x14ac:dyDescent="0.2">
      <c r="A5394" s="2" t="s">
        <v>10083</v>
      </c>
      <c r="B5394" s="1" t="s">
        <v>10084</v>
      </c>
      <c r="C5394" s="1" t="s">
        <v>33</v>
      </c>
      <c r="D5394" s="10" t="s">
        <v>5270</v>
      </c>
    </row>
    <row r="5395" spans="1:4" s="9" customFormat="1" x14ac:dyDescent="0.2">
      <c r="A5395" s="2" t="s">
        <v>10085</v>
      </c>
      <c r="B5395" s="1" t="s">
        <v>10086</v>
      </c>
      <c r="C5395" s="1" t="s">
        <v>33</v>
      </c>
      <c r="D5395" s="10" t="s">
        <v>5270</v>
      </c>
    </row>
    <row r="5396" spans="1:4" s="9" customFormat="1" x14ac:dyDescent="0.2">
      <c r="A5396" s="2" t="s">
        <v>10087</v>
      </c>
      <c r="B5396" s="1" t="s">
        <v>10088</v>
      </c>
      <c r="C5396" s="1" t="s">
        <v>153</v>
      </c>
      <c r="D5396" s="10" t="s">
        <v>5270</v>
      </c>
    </row>
    <row r="5397" spans="1:4" s="9" customFormat="1" x14ac:dyDescent="0.2">
      <c r="A5397" s="2" t="s">
        <v>10089</v>
      </c>
      <c r="B5397" s="1" t="s">
        <v>10090</v>
      </c>
      <c r="C5397" s="1" t="s">
        <v>33</v>
      </c>
      <c r="D5397" s="10" t="s">
        <v>5270</v>
      </c>
    </row>
    <row r="5398" spans="1:4" s="9" customFormat="1" x14ac:dyDescent="0.2">
      <c r="A5398" s="2" t="s">
        <v>10091</v>
      </c>
      <c r="B5398" s="1" t="s">
        <v>10092</v>
      </c>
      <c r="C5398" s="1" t="s">
        <v>33</v>
      </c>
      <c r="D5398" s="3">
        <v>500</v>
      </c>
    </row>
    <row r="5399" spans="1:4" s="9" customFormat="1" x14ac:dyDescent="0.2">
      <c r="A5399" s="2" t="s">
        <v>10093</v>
      </c>
      <c r="B5399" s="1" t="s">
        <v>10094</v>
      </c>
      <c r="C5399" s="1" t="s">
        <v>66</v>
      </c>
      <c r="D5399" s="10" t="s">
        <v>5270</v>
      </c>
    </row>
    <row r="5400" spans="1:4" s="9" customFormat="1" x14ac:dyDescent="0.2">
      <c r="A5400" s="2" t="s">
        <v>10095</v>
      </c>
      <c r="B5400" s="1" t="s">
        <v>10096</v>
      </c>
      <c r="C5400" s="1" t="s">
        <v>66</v>
      </c>
      <c r="D5400" s="3">
        <v>100</v>
      </c>
    </row>
    <row r="5401" spans="1:4" s="9" customFormat="1" x14ac:dyDescent="0.2">
      <c r="A5401" s="2" t="s">
        <v>10097</v>
      </c>
      <c r="B5401" s="1" t="s">
        <v>10098</v>
      </c>
      <c r="C5401" s="1" t="s">
        <v>1012</v>
      </c>
      <c r="D5401" s="10" t="s">
        <v>5270</v>
      </c>
    </row>
    <row r="5402" spans="1:4" s="9" customFormat="1" x14ac:dyDescent="0.2">
      <c r="A5402" s="2" t="s">
        <v>10099</v>
      </c>
      <c r="B5402" s="1" t="s">
        <v>10100</v>
      </c>
      <c r="C5402" s="1" t="s">
        <v>33</v>
      </c>
      <c r="D5402" s="10" t="s">
        <v>5270</v>
      </c>
    </row>
    <row r="5403" spans="1:4" s="9" customFormat="1" x14ac:dyDescent="0.2">
      <c r="A5403" s="2" t="s">
        <v>10101</v>
      </c>
      <c r="B5403" s="1" t="s">
        <v>10102</v>
      </c>
      <c r="C5403" s="1" t="s">
        <v>33</v>
      </c>
      <c r="D5403" s="10" t="s">
        <v>5270</v>
      </c>
    </row>
    <row r="5404" spans="1:4" s="9" customFormat="1" x14ac:dyDescent="0.2">
      <c r="A5404" s="2" t="s">
        <v>10103</v>
      </c>
      <c r="B5404" s="1" t="s">
        <v>10104</v>
      </c>
      <c r="C5404" s="1" t="s">
        <v>39</v>
      </c>
      <c r="D5404" s="10" t="s">
        <v>5270</v>
      </c>
    </row>
    <row r="5405" spans="1:4" s="9" customFormat="1" x14ac:dyDescent="0.2">
      <c r="A5405" s="2" t="s">
        <v>10105</v>
      </c>
      <c r="B5405" s="1" t="s">
        <v>10106</v>
      </c>
      <c r="C5405" s="1" t="s">
        <v>33</v>
      </c>
      <c r="D5405" s="10" t="s">
        <v>5270</v>
      </c>
    </row>
    <row r="5406" spans="1:4" s="9" customFormat="1" x14ac:dyDescent="0.2">
      <c r="A5406" s="2" t="s">
        <v>10107</v>
      </c>
      <c r="B5406" s="1" t="s">
        <v>10108</v>
      </c>
      <c r="C5406" s="1" t="s">
        <v>33</v>
      </c>
      <c r="D5406" s="10" t="s">
        <v>5270</v>
      </c>
    </row>
    <row r="5407" spans="1:4" s="9" customFormat="1" x14ac:dyDescent="0.2">
      <c r="A5407" s="2" t="s">
        <v>10109</v>
      </c>
      <c r="B5407" s="1" t="s">
        <v>10110</v>
      </c>
      <c r="C5407" s="1" t="s">
        <v>33</v>
      </c>
      <c r="D5407" s="10" t="s">
        <v>5270</v>
      </c>
    </row>
    <row r="5408" spans="1:4" s="9" customFormat="1" x14ac:dyDescent="0.2">
      <c r="A5408" s="2" t="s">
        <v>10111</v>
      </c>
      <c r="B5408" s="1" t="s">
        <v>10112</v>
      </c>
      <c r="C5408" s="1" t="s">
        <v>33</v>
      </c>
      <c r="D5408" s="10" t="s">
        <v>5270</v>
      </c>
    </row>
    <row r="5409" spans="1:4" s="9" customFormat="1" x14ac:dyDescent="0.2">
      <c r="A5409" s="2" t="s">
        <v>10113</v>
      </c>
      <c r="B5409" s="1" t="s">
        <v>10114</v>
      </c>
      <c r="C5409" s="1" t="s">
        <v>33</v>
      </c>
      <c r="D5409" s="10" t="s">
        <v>5270</v>
      </c>
    </row>
    <row r="5410" spans="1:4" s="9" customFormat="1" x14ac:dyDescent="0.2">
      <c r="A5410" s="2" t="s">
        <v>10115</v>
      </c>
      <c r="B5410" s="1" t="s">
        <v>10116</v>
      </c>
      <c r="C5410" s="1" t="s">
        <v>33</v>
      </c>
      <c r="D5410" s="10" t="s">
        <v>5270</v>
      </c>
    </row>
    <row r="5411" spans="1:4" s="9" customFormat="1" x14ac:dyDescent="0.2">
      <c r="A5411" s="2" t="s">
        <v>10119</v>
      </c>
      <c r="B5411" s="1" t="s">
        <v>10118</v>
      </c>
      <c r="C5411" s="1" t="s">
        <v>153</v>
      </c>
      <c r="D5411" s="10" t="s">
        <v>5270</v>
      </c>
    </row>
    <row r="5412" spans="1:4" s="9" customFormat="1" x14ac:dyDescent="0.2">
      <c r="A5412" s="2" t="s">
        <v>10117</v>
      </c>
      <c r="B5412" s="1" t="s">
        <v>10118</v>
      </c>
      <c r="C5412" s="1" t="s">
        <v>39</v>
      </c>
      <c r="D5412" s="10" t="s">
        <v>5270</v>
      </c>
    </row>
    <row r="5413" spans="1:4" s="9" customFormat="1" x14ac:dyDescent="0.2">
      <c r="A5413" s="2" t="s">
        <v>10120</v>
      </c>
      <c r="B5413" s="1" t="s">
        <v>10121</v>
      </c>
      <c r="C5413" s="1" t="s">
        <v>33</v>
      </c>
      <c r="D5413" s="10" t="s">
        <v>5270</v>
      </c>
    </row>
    <row r="5414" spans="1:4" s="9" customFormat="1" x14ac:dyDescent="0.2">
      <c r="A5414" s="2" t="s">
        <v>10122</v>
      </c>
      <c r="B5414" s="1" t="s">
        <v>10123</v>
      </c>
      <c r="C5414" s="1" t="s">
        <v>33</v>
      </c>
      <c r="D5414" s="10" t="s">
        <v>5270</v>
      </c>
    </row>
    <row r="5415" spans="1:4" s="9" customFormat="1" x14ac:dyDescent="0.2">
      <c r="A5415" s="2" t="s">
        <v>10124</v>
      </c>
      <c r="B5415" s="1" t="s">
        <v>10125</v>
      </c>
      <c r="C5415" s="1" t="s">
        <v>33</v>
      </c>
      <c r="D5415" s="10" t="s">
        <v>5270</v>
      </c>
    </row>
    <row r="5416" spans="1:4" s="9" customFormat="1" x14ac:dyDescent="0.2">
      <c r="A5416" s="2" t="s">
        <v>10126</v>
      </c>
      <c r="B5416" s="1" t="s">
        <v>10127</v>
      </c>
      <c r="C5416" s="1" t="s">
        <v>33</v>
      </c>
      <c r="D5416" s="10" t="s">
        <v>5270</v>
      </c>
    </row>
    <row r="5417" spans="1:4" s="9" customFormat="1" x14ac:dyDescent="0.2">
      <c r="A5417" s="2" t="s">
        <v>10128</v>
      </c>
      <c r="B5417" s="1" t="s">
        <v>10129</v>
      </c>
      <c r="C5417" s="1" t="s">
        <v>33</v>
      </c>
      <c r="D5417" s="10" t="s">
        <v>5270</v>
      </c>
    </row>
    <row r="5418" spans="1:4" s="9" customFormat="1" x14ac:dyDescent="0.2">
      <c r="A5418" s="2" t="s">
        <v>10130</v>
      </c>
      <c r="B5418" s="1" t="s">
        <v>10131</v>
      </c>
      <c r="C5418" s="1" t="s">
        <v>33</v>
      </c>
      <c r="D5418" s="10" t="s">
        <v>5270</v>
      </c>
    </row>
    <row r="5419" spans="1:4" s="9" customFormat="1" x14ac:dyDescent="0.2">
      <c r="A5419" s="2" t="s">
        <v>10132</v>
      </c>
      <c r="B5419" s="1" t="s">
        <v>10133</v>
      </c>
      <c r="C5419" s="1" t="s">
        <v>33</v>
      </c>
      <c r="D5419" s="10" t="s">
        <v>5270</v>
      </c>
    </row>
    <row r="5420" spans="1:4" s="9" customFormat="1" x14ac:dyDescent="0.2">
      <c r="A5420" s="2" t="s">
        <v>10134</v>
      </c>
      <c r="B5420" s="1" t="s">
        <v>10135</v>
      </c>
      <c r="C5420" s="1" t="s">
        <v>39</v>
      </c>
      <c r="D5420" s="10" t="s">
        <v>5270</v>
      </c>
    </row>
    <row r="5421" spans="1:4" s="9" customFormat="1" x14ac:dyDescent="0.2">
      <c r="A5421" s="2" t="s">
        <v>10136</v>
      </c>
      <c r="B5421" s="1" t="s">
        <v>10137</v>
      </c>
      <c r="C5421" s="1" t="s">
        <v>33</v>
      </c>
      <c r="D5421" s="10" t="s">
        <v>5270</v>
      </c>
    </row>
    <row r="5422" spans="1:4" s="9" customFormat="1" x14ac:dyDescent="0.2">
      <c r="A5422" s="2" t="s">
        <v>10138</v>
      </c>
      <c r="B5422" s="1" t="s">
        <v>10139</v>
      </c>
      <c r="C5422" s="1" t="s">
        <v>33</v>
      </c>
      <c r="D5422" s="10" t="s">
        <v>5270</v>
      </c>
    </row>
    <row r="5423" spans="1:4" s="9" customFormat="1" x14ac:dyDescent="0.2">
      <c r="A5423" s="2" t="s">
        <v>10140</v>
      </c>
      <c r="B5423" s="1" t="s">
        <v>10141</v>
      </c>
      <c r="C5423" s="1" t="s">
        <v>33</v>
      </c>
      <c r="D5423" s="10" t="s">
        <v>5270</v>
      </c>
    </row>
    <row r="5424" spans="1:4" s="9" customFormat="1" x14ac:dyDescent="0.2">
      <c r="A5424" s="2" t="s">
        <v>10142</v>
      </c>
      <c r="B5424" s="1" t="s">
        <v>10143</v>
      </c>
      <c r="C5424" s="1" t="s">
        <v>33</v>
      </c>
      <c r="D5424" s="10" t="s">
        <v>5270</v>
      </c>
    </row>
    <row r="5425" spans="1:4" s="9" customFormat="1" x14ac:dyDescent="0.2">
      <c r="A5425" s="2" t="s">
        <v>10144</v>
      </c>
      <c r="B5425" s="1" t="s">
        <v>10145</v>
      </c>
      <c r="C5425" s="1" t="s">
        <v>39</v>
      </c>
      <c r="D5425" s="10" t="s">
        <v>5270</v>
      </c>
    </row>
    <row r="5426" spans="1:4" s="9" customFormat="1" x14ac:dyDescent="0.2">
      <c r="A5426" s="2" t="s">
        <v>10146</v>
      </c>
      <c r="B5426" s="1" t="s">
        <v>10147</v>
      </c>
      <c r="C5426" s="1" t="s">
        <v>33</v>
      </c>
      <c r="D5426" s="10" t="s">
        <v>5270</v>
      </c>
    </row>
    <row r="5427" spans="1:4" s="9" customFormat="1" x14ac:dyDescent="0.2">
      <c r="A5427" s="2" t="s">
        <v>10148</v>
      </c>
      <c r="B5427" s="1" t="s">
        <v>10149</v>
      </c>
      <c r="C5427" s="1" t="s">
        <v>39</v>
      </c>
      <c r="D5427" s="10" t="s">
        <v>5270</v>
      </c>
    </row>
    <row r="5428" spans="1:4" s="9" customFormat="1" x14ac:dyDescent="0.2">
      <c r="A5428" s="2" t="s">
        <v>10150</v>
      </c>
      <c r="B5428" s="1" t="s">
        <v>10151</v>
      </c>
      <c r="C5428" s="1" t="s">
        <v>153</v>
      </c>
      <c r="D5428" s="10" t="s">
        <v>5270</v>
      </c>
    </row>
    <row r="5429" spans="1:4" s="9" customFormat="1" x14ac:dyDescent="0.2">
      <c r="A5429" s="2" t="s">
        <v>10152</v>
      </c>
      <c r="B5429" s="1" t="s">
        <v>10153</v>
      </c>
      <c r="C5429" s="1" t="s">
        <v>66</v>
      </c>
      <c r="D5429" s="3">
        <v>50</v>
      </c>
    </row>
    <row r="5430" spans="1:4" s="9" customFormat="1" x14ac:dyDescent="0.2">
      <c r="A5430" s="2" t="s">
        <v>10154</v>
      </c>
      <c r="B5430" s="1" t="s">
        <v>10155</v>
      </c>
      <c r="C5430" s="1" t="s">
        <v>39</v>
      </c>
      <c r="D5430" s="10" t="s">
        <v>5270</v>
      </c>
    </row>
    <row r="5431" spans="1:4" s="9" customFormat="1" x14ac:dyDescent="0.2">
      <c r="A5431" s="2" t="s">
        <v>10156</v>
      </c>
      <c r="B5431" s="1" t="s">
        <v>10157</v>
      </c>
      <c r="C5431" s="1" t="s">
        <v>153</v>
      </c>
      <c r="D5431" s="10" t="s">
        <v>5270</v>
      </c>
    </row>
    <row r="5432" spans="1:4" s="9" customFormat="1" x14ac:dyDescent="0.2">
      <c r="A5432" s="2" t="s">
        <v>10158</v>
      </c>
      <c r="B5432" s="1" t="s">
        <v>10159</v>
      </c>
      <c r="C5432" s="1" t="s">
        <v>1012</v>
      </c>
      <c r="D5432" s="3">
        <v>2500</v>
      </c>
    </row>
    <row r="5433" spans="1:4" s="9" customFormat="1" x14ac:dyDescent="0.2">
      <c r="A5433" s="2" t="s">
        <v>10160</v>
      </c>
      <c r="B5433" s="1" t="s">
        <v>10161</v>
      </c>
      <c r="C5433" s="1" t="s">
        <v>66</v>
      </c>
      <c r="D5433" s="10" t="s">
        <v>5270</v>
      </c>
    </row>
    <row r="5434" spans="1:4" s="9" customFormat="1" x14ac:dyDescent="0.2">
      <c r="A5434" s="2" t="s">
        <v>10162</v>
      </c>
      <c r="B5434" s="1" t="s">
        <v>10163</v>
      </c>
      <c r="C5434" s="1" t="s">
        <v>66</v>
      </c>
      <c r="D5434" s="10" t="s">
        <v>5270</v>
      </c>
    </row>
    <row r="5435" spans="1:4" s="9" customFormat="1" x14ac:dyDescent="0.2">
      <c r="A5435" s="2" t="s">
        <v>10164</v>
      </c>
      <c r="B5435" s="1" t="s">
        <v>10165</v>
      </c>
      <c r="C5435" s="1" t="s">
        <v>86</v>
      </c>
      <c r="D5435" s="10" t="s">
        <v>5270</v>
      </c>
    </row>
    <row r="5436" spans="1:4" s="9" customFormat="1" x14ac:dyDescent="0.2">
      <c r="A5436" s="2" t="s">
        <v>10166</v>
      </c>
      <c r="B5436" s="1" t="s">
        <v>10167</v>
      </c>
      <c r="C5436" s="1" t="s">
        <v>33</v>
      </c>
      <c r="D5436" s="10" t="s">
        <v>5270</v>
      </c>
    </row>
    <row r="5437" spans="1:4" s="9" customFormat="1" x14ac:dyDescent="0.2">
      <c r="A5437" s="2" t="s">
        <v>10168</v>
      </c>
      <c r="B5437" s="1" t="s">
        <v>10169</v>
      </c>
      <c r="C5437" s="1" t="s">
        <v>1012</v>
      </c>
      <c r="D5437" s="10" t="s">
        <v>5270</v>
      </c>
    </row>
    <row r="5438" spans="1:4" s="9" customFormat="1" x14ac:dyDescent="0.2">
      <c r="A5438" s="2" t="s">
        <v>10170</v>
      </c>
      <c r="B5438" s="1" t="s">
        <v>10171</v>
      </c>
      <c r="C5438" s="1" t="s">
        <v>33</v>
      </c>
      <c r="D5438" s="10" t="s">
        <v>5270</v>
      </c>
    </row>
    <row r="5439" spans="1:4" s="9" customFormat="1" x14ac:dyDescent="0.2">
      <c r="A5439" s="2" t="s">
        <v>10172</v>
      </c>
      <c r="B5439" s="1" t="s">
        <v>10173</v>
      </c>
      <c r="C5439" s="1" t="s">
        <v>33</v>
      </c>
      <c r="D5439" s="10" t="s">
        <v>5270</v>
      </c>
    </row>
    <row r="5440" spans="1:4" s="9" customFormat="1" x14ac:dyDescent="0.2">
      <c r="A5440" s="2" t="s">
        <v>10174</v>
      </c>
      <c r="B5440" s="1" t="s">
        <v>10175</v>
      </c>
      <c r="C5440" s="1" t="s">
        <v>33</v>
      </c>
      <c r="D5440" s="10" t="s">
        <v>5270</v>
      </c>
    </row>
    <row r="5441" spans="1:4" s="9" customFormat="1" x14ac:dyDescent="0.2">
      <c r="A5441" s="2" t="s">
        <v>10176</v>
      </c>
      <c r="B5441" s="1" t="s">
        <v>10177</v>
      </c>
      <c r="C5441" s="1" t="s">
        <v>33</v>
      </c>
      <c r="D5441" s="10" t="s">
        <v>5270</v>
      </c>
    </row>
    <row r="5442" spans="1:4" s="9" customFormat="1" x14ac:dyDescent="0.2">
      <c r="A5442" s="2" t="s">
        <v>10178</v>
      </c>
      <c r="B5442" s="1" t="s">
        <v>10179</v>
      </c>
      <c r="C5442" s="1" t="s">
        <v>16</v>
      </c>
      <c r="D5442" s="10" t="s">
        <v>5270</v>
      </c>
    </row>
    <row r="5443" spans="1:4" s="9" customFormat="1" x14ac:dyDescent="0.2">
      <c r="A5443" s="2" t="s">
        <v>10180</v>
      </c>
      <c r="B5443" s="1" t="s">
        <v>10181</v>
      </c>
      <c r="C5443" s="1" t="s">
        <v>33</v>
      </c>
      <c r="D5443" s="10" t="s">
        <v>5270</v>
      </c>
    </row>
    <row r="5444" spans="1:4" s="9" customFormat="1" x14ac:dyDescent="0.2">
      <c r="A5444" s="2" t="s">
        <v>10182</v>
      </c>
      <c r="B5444" s="1" t="s">
        <v>10183</v>
      </c>
      <c r="C5444" s="1" t="s">
        <v>153</v>
      </c>
      <c r="D5444" s="10" t="s">
        <v>5270</v>
      </c>
    </row>
    <row r="5445" spans="1:4" s="9" customFormat="1" x14ac:dyDescent="0.2">
      <c r="A5445" s="2" t="s">
        <v>10184</v>
      </c>
      <c r="B5445" s="1" t="s">
        <v>10185</v>
      </c>
      <c r="C5445" s="1" t="s">
        <v>287</v>
      </c>
      <c r="D5445" s="10" t="s">
        <v>5270</v>
      </c>
    </row>
    <row r="5446" spans="1:4" s="9" customFormat="1" x14ac:dyDescent="0.2">
      <c r="A5446" s="2" t="s">
        <v>10186</v>
      </c>
      <c r="B5446" s="1" t="s">
        <v>10185</v>
      </c>
      <c r="C5446" s="1" t="s">
        <v>66</v>
      </c>
      <c r="D5446" s="10" t="s">
        <v>5270</v>
      </c>
    </row>
    <row r="5447" spans="1:4" s="9" customFormat="1" x14ac:dyDescent="0.2">
      <c r="A5447" s="2" t="s">
        <v>10187</v>
      </c>
      <c r="B5447" s="1" t="s">
        <v>10188</v>
      </c>
      <c r="C5447" s="1" t="s">
        <v>86</v>
      </c>
      <c r="D5447" s="10" t="s">
        <v>5270</v>
      </c>
    </row>
    <row r="5448" spans="1:4" s="9" customFormat="1" x14ac:dyDescent="0.2">
      <c r="A5448" s="2" t="s">
        <v>10189</v>
      </c>
      <c r="B5448" s="1" t="s">
        <v>10188</v>
      </c>
      <c r="C5448" s="1" t="s">
        <v>33</v>
      </c>
      <c r="D5448" s="10" t="s">
        <v>5270</v>
      </c>
    </row>
    <row r="5449" spans="1:4" s="9" customFormat="1" x14ac:dyDescent="0.2">
      <c r="A5449" s="2" t="s">
        <v>10190</v>
      </c>
      <c r="B5449" s="1" t="s">
        <v>10191</v>
      </c>
      <c r="C5449" s="1" t="s">
        <v>153</v>
      </c>
      <c r="D5449" s="10" t="s">
        <v>5270</v>
      </c>
    </row>
    <row r="5450" spans="1:4" s="9" customFormat="1" x14ac:dyDescent="0.2">
      <c r="A5450" s="2" t="s">
        <v>10192</v>
      </c>
      <c r="B5450" s="1" t="s">
        <v>10193</v>
      </c>
      <c r="C5450" s="1" t="s">
        <v>66</v>
      </c>
      <c r="D5450" s="10" t="s">
        <v>5270</v>
      </c>
    </row>
    <row r="5451" spans="1:4" s="9" customFormat="1" x14ac:dyDescent="0.2">
      <c r="A5451" s="2" t="s">
        <v>10194</v>
      </c>
      <c r="B5451" s="1" t="s">
        <v>10195</v>
      </c>
      <c r="C5451" s="1" t="s">
        <v>66</v>
      </c>
      <c r="D5451" s="10" t="s">
        <v>5270</v>
      </c>
    </row>
    <row r="5452" spans="1:4" s="9" customFormat="1" x14ac:dyDescent="0.2">
      <c r="A5452" s="2" t="s">
        <v>10196</v>
      </c>
      <c r="B5452" s="1" t="s">
        <v>10197</v>
      </c>
      <c r="C5452" s="1" t="s">
        <v>39</v>
      </c>
      <c r="D5452" s="10" t="s">
        <v>5270</v>
      </c>
    </row>
    <row r="5453" spans="1:4" s="9" customFormat="1" x14ac:dyDescent="0.2">
      <c r="A5453" s="2" t="s">
        <v>10198</v>
      </c>
      <c r="B5453" s="1" t="s">
        <v>10197</v>
      </c>
      <c r="C5453" s="1" t="s">
        <v>153</v>
      </c>
      <c r="D5453" s="10" t="s">
        <v>5270</v>
      </c>
    </row>
    <row r="5454" spans="1:4" s="9" customFormat="1" x14ac:dyDescent="0.2">
      <c r="A5454" s="2" t="s">
        <v>10199</v>
      </c>
      <c r="B5454" s="1" t="s">
        <v>10200</v>
      </c>
      <c r="C5454" s="1" t="s">
        <v>153</v>
      </c>
      <c r="D5454" s="10" t="s">
        <v>5270</v>
      </c>
    </row>
    <row r="5455" spans="1:4" s="9" customFormat="1" x14ac:dyDescent="0.2">
      <c r="A5455" s="2" t="s">
        <v>10201</v>
      </c>
      <c r="B5455" s="1" t="s">
        <v>10202</v>
      </c>
      <c r="C5455" s="1" t="s">
        <v>490</v>
      </c>
      <c r="D5455" s="10" t="s">
        <v>5270</v>
      </c>
    </row>
    <row r="5456" spans="1:4" s="9" customFormat="1" x14ac:dyDescent="0.2">
      <c r="A5456" s="2" t="s">
        <v>10203</v>
      </c>
      <c r="B5456" s="1" t="s">
        <v>10204</v>
      </c>
      <c r="C5456" s="1" t="s">
        <v>1012</v>
      </c>
      <c r="D5456" s="10" t="s">
        <v>5270</v>
      </c>
    </row>
    <row r="5457" spans="1:4" s="9" customFormat="1" x14ac:dyDescent="0.2">
      <c r="A5457" s="2" t="s">
        <v>10205</v>
      </c>
      <c r="B5457" s="1" t="s">
        <v>10206</v>
      </c>
      <c r="C5457" s="1" t="s">
        <v>153</v>
      </c>
      <c r="D5457" s="3">
        <v>2500</v>
      </c>
    </row>
    <row r="5458" spans="1:4" s="9" customFormat="1" x14ac:dyDescent="0.2">
      <c r="A5458" s="2" t="s">
        <v>10207</v>
      </c>
      <c r="B5458" s="1" t="s">
        <v>10206</v>
      </c>
      <c r="C5458" s="1" t="s">
        <v>153</v>
      </c>
      <c r="D5458" s="3">
        <v>2500</v>
      </c>
    </row>
    <row r="5459" spans="1:4" s="9" customFormat="1" x14ac:dyDescent="0.2">
      <c r="A5459" s="2" t="s">
        <v>10208</v>
      </c>
      <c r="B5459" s="1" t="s">
        <v>10209</v>
      </c>
      <c r="C5459" s="1" t="s">
        <v>1012</v>
      </c>
      <c r="D5459" s="3">
        <v>2500</v>
      </c>
    </row>
    <row r="5460" spans="1:4" s="9" customFormat="1" x14ac:dyDescent="0.2">
      <c r="A5460" s="2" t="s">
        <v>10210</v>
      </c>
      <c r="B5460" s="1" t="s">
        <v>10209</v>
      </c>
      <c r="C5460" s="1" t="s">
        <v>1012</v>
      </c>
      <c r="D5460" s="3">
        <v>2500</v>
      </c>
    </row>
    <row r="5461" spans="1:4" s="9" customFormat="1" x14ac:dyDescent="0.2">
      <c r="A5461" s="2" t="s">
        <v>10213</v>
      </c>
      <c r="B5461" s="1" t="s">
        <v>10212</v>
      </c>
      <c r="C5461" s="1" t="s">
        <v>66</v>
      </c>
      <c r="D5461" s="3">
        <v>2500</v>
      </c>
    </row>
    <row r="5462" spans="1:4" s="9" customFormat="1" x14ac:dyDescent="0.2">
      <c r="A5462" s="2" t="s">
        <v>10211</v>
      </c>
      <c r="B5462" s="1" t="s">
        <v>10212</v>
      </c>
      <c r="C5462" s="1" t="s">
        <v>66</v>
      </c>
      <c r="D5462" s="3">
        <v>2500</v>
      </c>
    </row>
    <row r="5463" spans="1:4" s="9" customFormat="1" x14ac:dyDescent="0.2">
      <c r="A5463" s="2" t="s">
        <v>10214</v>
      </c>
      <c r="B5463" s="1" t="s">
        <v>10212</v>
      </c>
      <c r="C5463" s="1" t="s">
        <v>66</v>
      </c>
      <c r="D5463" s="3">
        <v>2500</v>
      </c>
    </row>
    <row r="5464" spans="1:4" s="9" customFormat="1" x14ac:dyDescent="0.2">
      <c r="A5464" s="2" t="s">
        <v>10216</v>
      </c>
      <c r="B5464" s="1" t="s">
        <v>10212</v>
      </c>
      <c r="C5464" s="1" t="s">
        <v>66</v>
      </c>
      <c r="D5464" s="3">
        <v>2500</v>
      </c>
    </row>
    <row r="5465" spans="1:4" s="9" customFormat="1" x14ac:dyDescent="0.2">
      <c r="A5465" s="2" t="s">
        <v>10215</v>
      </c>
      <c r="B5465" s="1" t="s">
        <v>10212</v>
      </c>
      <c r="C5465" s="1" t="s">
        <v>66</v>
      </c>
      <c r="D5465" s="3">
        <v>2500</v>
      </c>
    </row>
    <row r="5466" spans="1:4" s="9" customFormat="1" x14ac:dyDescent="0.2">
      <c r="A5466" s="2" t="s">
        <v>10217</v>
      </c>
      <c r="B5466" s="1" t="s">
        <v>10218</v>
      </c>
      <c r="C5466" s="1" t="s">
        <v>66</v>
      </c>
      <c r="D5466" s="10" t="s">
        <v>5270</v>
      </c>
    </row>
    <row r="5467" spans="1:4" s="9" customFormat="1" x14ac:dyDescent="0.2">
      <c r="A5467" s="2" t="s">
        <v>10219</v>
      </c>
      <c r="B5467" s="1" t="s">
        <v>10220</v>
      </c>
      <c r="C5467" s="1" t="s">
        <v>8410</v>
      </c>
      <c r="D5467" s="10" t="s">
        <v>5270</v>
      </c>
    </row>
    <row r="5468" spans="1:4" s="9" customFormat="1" x14ac:dyDescent="0.2">
      <c r="A5468" s="2" t="s">
        <v>10221</v>
      </c>
      <c r="B5468" s="1" t="s">
        <v>10222</v>
      </c>
      <c r="C5468" s="1" t="s">
        <v>33</v>
      </c>
      <c r="D5468" s="10" t="s">
        <v>5270</v>
      </c>
    </row>
    <row r="5469" spans="1:4" s="9" customFormat="1" x14ac:dyDescent="0.2">
      <c r="A5469" s="2" t="s">
        <v>10223</v>
      </c>
      <c r="B5469" s="1" t="s">
        <v>10224</v>
      </c>
      <c r="C5469" s="1" t="s">
        <v>39</v>
      </c>
      <c r="D5469" s="10" t="s">
        <v>5270</v>
      </c>
    </row>
    <row r="5470" spans="1:4" s="9" customFormat="1" x14ac:dyDescent="0.2">
      <c r="A5470" s="2" t="s">
        <v>10225</v>
      </c>
      <c r="B5470" s="1" t="s">
        <v>10226</v>
      </c>
      <c r="C5470" s="1" t="s">
        <v>86</v>
      </c>
      <c r="D5470" s="10" t="s">
        <v>5270</v>
      </c>
    </row>
    <row r="5471" spans="1:4" s="9" customFormat="1" x14ac:dyDescent="0.2">
      <c r="A5471" s="2" t="s">
        <v>10227</v>
      </c>
      <c r="B5471" s="1" t="s">
        <v>10228</v>
      </c>
      <c r="C5471" s="1" t="s">
        <v>33</v>
      </c>
      <c r="D5471" s="3">
        <v>2500</v>
      </c>
    </row>
    <row r="5472" spans="1:4" s="9" customFormat="1" x14ac:dyDescent="0.2">
      <c r="A5472" s="2" t="s">
        <v>10229</v>
      </c>
      <c r="B5472" s="1" t="s">
        <v>10230</v>
      </c>
      <c r="C5472" s="1" t="s">
        <v>153</v>
      </c>
      <c r="D5472" s="10" t="s">
        <v>5270</v>
      </c>
    </row>
    <row r="5473" spans="1:4" s="9" customFormat="1" x14ac:dyDescent="0.2">
      <c r="A5473" s="2" t="s">
        <v>10231</v>
      </c>
      <c r="B5473" s="1" t="s">
        <v>10232</v>
      </c>
      <c r="C5473" s="1" t="s">
        <v>1012</v>
      </c>
      <c r="D5473" s="10" t="s">
        <v>5270</v>
      </c>
    </row>
    <row r="5474" spans="1:4" s="9" customFormat="1" x14ac:dyDescent="0.2">
      <c r="A5474" s="2" t="s">
        <v>10233</v>
      </c>
      <c r="B5474" s="1" t="s">
        <v>10234</v>
      </c>
      <c r="C5474" s="1" t="s">
        <v>1012</v>
      </c>
      <c r="D5474" s="10" t="s">
        <v>5270</v>
      </c>
    </row>
    <row r="5475" spans="1:4" s="9" customFormat="1" x14ac:dyDescent="0.2">
      <c r="A5475" s="2" t="s">
        <v>10235</v>
      </c>
      <c r="B5475" s="1" t="s">
        <v>10236</v>
      </c>
      <c r="C5475" s="1" t="s">
        <v>33</v>
      </c>
      <c r="D5475" s="10" t="s">
        <v>5270</v>
      </c>
    </row>
    <row r="5476" spans="1:4" s="9" customFormat="1" x14ac:dyDescent="0.2">
      <c r="A5476" s="2" t="s">
        <v>10237</v>
      </c>
      <c r="B5476" s="1" t="s">
        <v>10238</v>
      </c>
      <c r="C5476" s="1" t="s">
        <v>86</v>
      </c>
      <c r="D5476" s="3">
        <v>3000</v>
      </c>
    </row>
    <row r="5477" spans="1:4" s="9" customFormat="1" x14ac:dyDescent="0.2">
      <c r="A5477" s="2" t="s">
        <v>10239</v>
      </c>
      <c r="B5477" s="1" t="s">
        <v>10240</v>
      </c>
      <c r="C5477" s="1" t="s">
        <v>153</v>
      </c>
      <c r="D5477" s="10" t="s">
        <v>5270</v>
      </c>
    </row>
    <row r="5478" spans="1:4" s="9" customFormat="1" x14ac:dyDescent="0.2">
      <c r="A5478" s="2" t="s">
        <v>10241</v>
      </c>
      <c r="B5478" s="1" t="s">
        <v>10242</v>
      </c>
      <c r="C5478" s="1" t="s">
        <v>33</v>
      </c>
      <c r="D5478" s="10" t="s">
        <v>5270</v>
      </c>
    </row>
    <row r="5479" spans="1:4" s="9" customFormat="1" x14ac:dyDescent="0.2">
      <c r="A5479" s="2" t="s">
        <v>10243</v>
      </c>
      <c r="B5479" s="1" t="s">
        <v>10242</v>
      </c>
      <c r="C5479" s="1" t="s">
        <v>153</v>
      </c>
      <c r="D5479" s="10" t="s">
        <v>5270</v>
      </c>
    </row>
    <row r="5480" spans="1:4" s="9" customFormat="1" x14ac:dyDescent="0.2">
      <c r="A5480" s="2" t="s">
        <v>10244</v>
      </c>
      <c r="B5480" s="1" t="s">
        <v>10245</v>
      </c>
      <c r="C5480" s="1" t="s">
        <v>153</v>
      </c>
      <c r="D5480" s="10" t="s">
        <v>5270</v>
      </c>
    </row>
    <row r="5481" spans="1:4" s="9" customFormat="1" x14ac:dyDescent="0.2">
      <c r="A5481" s="2" t="s">
        <v>10246</v>
      </c>
      <c r="B5481" s="1" t="s">
        <v>10247</v>
      </c>
      <c r="C5481" s="1" t="s">
        <v>153</v>
      </c>
      <c r="D5481" s="10" t="s">
        <v>5270</v>
      </c>
    </row>
    <row r="5482" spans="1:4" s="9" customFormat="1" x14ac:dyDescent="0.2">
      <c r="A5482" s="2" t="s">
        <v>10248</v>
      </c>
      <c r="B5482" s="1" t="s">
        <v>10249</v>
      </c>
      <c r="C5482" s="1" t="s">
        <v>33</v>
      </c>
      <c r="D5482" s="3">
        <v>1000</v>
      </c>
    </row>
    <row r="5483" spans="1:4" s="9" customFormat="1" x14ac:dyDescent="0.2">
      <c r="A5483" s="2" t="s">
        <v>10250</v>
      </c>
      <c r="B5483" s="1" t="s">
        <v>10251</v>
      </c>
      <c r="C5483" s="1" t="s">
        <v>66</v>
      </c>
      <c r="D5483" s="10" t="s">
        <v>5270</v>
      </c>
    </row>
    <row r="5484" spans="1:4" s="9" customFormat="1" x14ac:dyDescent="0.2">
      <c r="A5484" s="2" t="s">
        <v>10252</v>
      </c>
      <c r="B5484" s="1" t="s">
        <v>10253</v>
      </c>
      <c r="C5484" s="1" t="s">
        <v>33</v>
      </c>
      <c r="D5484" s="10" t="s">
        <v>5270</v>
      </c>
    </row>
    <row r="5485" spans="1:4" s="9" customFormat="1" x14ac:dyDescent="0.2">
      <c r="A5485" s="2" t="s">
        <v>10254</v>
      </c>
      <c r="B5485" s="1" t="s">
        <v>10255</v>
      </c>
      <c r="C5485" s="1" t="s">
        <v>39</v>
      </c>
      <c r="D5485" s="10" t="s">
        <v>5270</v>
      </c>
    </row>
    <row r="5486" spans="1:4" s="9" customFormat="1" x14ac:dyDescent="0.2">
      <c r="A5486" s="2" t="s">
        <v>10256</v>
      </c>
      <c r="B5486" s="1" t="s">
        <v>10255</v>
      </c>
      <c r="C5486" s="1" t="s">
        <v>153</v>
      </c>
      <c r="D5486" s="10" t="s">
        <v>5270</v>
      </c>
    </row>
    <row r="5487" spans="1:4" s="9" customFormat="1" x14ac:dyDescent="0.2">
      <c r="A5487" s="2" t="s">
        <v>10257</v>
      </c>
      <c r="B5487" s="1" t="s">
        <v>10258</v>
      </c>
      <c r="C5487" s="1" t="s">
        <v>627</v>
      </c>
      <c r="D5487" s="10" t="s">
        <v>5270</v>
      </c>
    </row>
    <row r="5488" spans="1:4" s="9" customFormat="1" x14ac:dyDescent="0.2">
      <c r="A5488" s="2" t="s">
        <v>10259</v>
      </c>
      <c r="B5488" s="1" t="s">
        <v>10260</v>
      </c>
      <c r="C5488" s="1" t="s">
        <v>153</v>
      </c>
      <c r="D5488" s="10" t="s">
        <v>5270</v>
      </c>
    </row>
    <row r="5489" spans="1:4" s="9" customFormat="1" x14ac:dyDescent="0.2">
      <c r="A5489" s="2" t="s">
        <v>10261</v>
      </c>
      <c r="B5489" s="1" t="s">
        <v>10262</v>
      </c>
      <c r="C5489" s="1" t="s">
        <v>153</v>
      </c>
      <c r="D5489" s="10" t="s">
        <v>5270</v>
      </c>
    </row>
    <row r="5490" spans="1:4" s="9" customFormat="1" x14ac:dyDescent="0.2">
      <c r="A5490" s="2" t="s">
        <v>10263</v>
      </c>
      <c r="B5490" s="1" t="s">
        <v>10264</v>
      </c>
      <c r="C5490" s="1" t="s">
        <v>1012</v>
      </c>
      <c r="D5490" s="3">
        <v>2500</v>
      </c>
    </row>
    <row r="5491" spans="1:4" s="9" customFormat="1" x14ac:dyDescent="0.2">
      <c r="A5491" s="2" t="s">
        <v>10265</v>
      </c>
      <c r="B5491" s="1" t="s">
        <v>10266</v>
      </c>
      <c r="C5491" s="1" t="s">
        <v>1012</v>
      </c>
      <c r="D5491" s="10" t="s">
        <v>5270</v>
      </c>
    </row>
    <row r="5492" spans="1:4" s="9" customFormat="1" x14ac:dyDescent="0.2">
      <c r="A5492" s="2" t="s">
        <v>10267</v>
      </c>
      <c r="B5492" s="1" t="s">
        <v>10268</v>
      </c>
      <c r="C5492" s="1" t="s">
        <v>66</v>
      </c>
      <c r="D5492" s="3">
        <v>2500</v>
      </c>
    </row>
    <row r="5493" spans="1:4" s="9" customFormat="1" x14ac:dyDescent="0.2">
      <c r="A5493" s="2" t="s">
        <v>10269</v>
      </c>
      <c r="B5493" s="1" t="s">
        <v>10270</v>
      </c>
      <c r="C5493" s="1" t="s">
        <v>153</v>
      </c>
      <c r="D5493" s="10" t="s">
        <v>5270</v>
      </c>
    </row>
    <row r="5494" spans="1:4" s="9" customFormat="1" x14ac:dyDescent="0.2">
      <c r="A5494" s="2" t="s">
        <v>10271</v>
      </c>
      <c r="B5494" s="1" t="s">
        <v>10272</v>
      </c>
      <c r="C5494" s="1" t="s">
        <v>153</v>
      </c>
      <c r="D5494" s="10" t="s">
        <v>5270</v>
      </c>
    </row>
    <row r="5495" spans="1:4" s="9" customFormat="1" x14ac:dyDescent="0.2">
      <c r="A5495" s="2" t="s">
        <v>10273</v>
      </c>
      <c r="B5495" s="1" t="s">
        <v>10274</v>
      </c>
      <c r="C5495" s="1" t="s">
        <v>153</v>
      </c>
      <c r="D5495" s="3">
        <v>3000</v>
      </c>
    </row>
    <row r="5496" spans="1:4" s="9" customFormat="1" x14ac:dyDescent="0.2">
      <c r="A5496" s="2" t="s">
        <v>10275</v>
      </c>
      <c r="B5496" s="1" t="s">
        <v>10276</v>
      </c>
      <c r="C5496" s="1" t="s">
        <v>33</v>
      </c>
      <c r="D5496" s="10" t="s">
        <v>5270</v>
      </c>
    </row>
    <row r="5497" spans="1:4" s="9" customFormat="1" x14ac:dyDescent="0.2">
      <c r="A5497" s="2" t="s">
        <v>10277</v>
      </c>
      <c r="B5497" s="1" t="s">
        <v>10278</v>
      </c>
      <c r="C5497" s="1" t="s">
        <v>33</v>
      </c>
      <c r="D5497" s="3">
        <v>1000</v>
      </c>
    </row>
    <row r="5498" spans="1:4" s="9" customFormat="1" x14ac:dyDescent="0.2">
      <c r="A5498" s="2" t="s">
        <v>10279</v>
      </c>
      <c r="B5498" s="1" t="s">
        <v>10280</v>
      </c>
      <c r="C5498" s="1" t="s">
        <v>33</v>
      </c>
      <c r="D5498" s="10" t="s">
        <v>5270</v>
      </c>
    </row>
    <row r="5499" spans="1:4" s="9" customFormat="1" x14ac:dyDescent="0.2">
      <c r="A5499" s="2" t="s">
        <v>10281</v>
      </c>
      <c r="B5499" s="1" t="s">
        <v>10282</v>
      </c>
      <c r="C5499" s="1" t="s">
        <v>1012</v>
      </c>
      <c r="D5499" s="10" t="s">
        <v>5270</v>
      </c>
    </row>
    <row r="5500" spans="1:4" s="9" customFormat="1" x14ac:dyDescent="0.2">
      <c r="A5500" s="2" t="s">
        <v>10283</v>
      </c>
      <c r="B5500" s="1" t="s">
        <v>10284</v>
      </c>
      <c r="C5500" s="1" t="s">
        <v>33</v>
      </c>
      <c r="D5500" s="10" t="s">
        <v>5270</v>
      </c>
    </row>
    <row r="5501" spans="1:4" s="9" customFormat="1" x14ac:dyDescent="0.2">
      <c r="A5501" s="2" t="s">
        <v>10285</v>
      </c>
      <c r="B5501" s="1" t="s">
        <v>10286</v>
      </c>
      <c r="C5501" s="1" t="s">
        <v>153</v>
      </c>
      <c r="D5501" s="10" t="s">
        <v>5270</v>
      </c>
    </row>
    <row r="5502" spans="1:4" s="9" customFormat="1" x14ac:dyDescent="0.2">
      <c r="A5502" s="2" t="s">
        <v>10287</v>
      </c>
      <c r="B5502" s="1" t="s">
        <v>10288</v>
      </c>
      <c r="C5502" s="1" t="s">
        <v>33</v>
      </c>
      <c r="D5502" s="10" t="s">
        <v>5270</v>
      </c>
    </row>
    <row r="5503" spans="1:4" s="9" customFormat="1" x14ac:dyDescent="0.2">
      <c r="A5503" s="2" t="s">
        <v>10289</v>
      </c>
      <c r="B5503" s="1" t="s">
        <v>10290</v>
      </c>
      <c r="C5503" s="1" t="s">
        <v>33</v>
      </c>
      <c r="D5503" s="10" t="s">
        <v>5270</v>
      </c>
    </row>
    <row r="5504" spans="1:4" s="9" customFormat="1" x14ac:dyDescent="0.2">
      <c r="A5504" s="2" t="s">
        <v>10291</v>
      </c>
      <c r="B5504" s="1" t="s">
        <v>10292</v>
      </c>
      <c r="C5504" s="1" t="s">
        <v>33</v>
      </c>
      <c r="D5504" s="10" t="s">
        <v>5270</v>
      </c>
    </row>
    <row r="5505" spans="1:4" s="9" customFormat="1" x14ac:dyDescent="0.2">
      <c r="A5505" s="2" t="s">
        <v>10293</v>
      </c>
      <c r="B5505" s="1" t="s">
        <v>10294</v>
      </c>
      <c r="C5505" s="1" t="s">
        <v>33</v>
      </c>
      <c r="D5505" s="10" t="s">
        <v>5270</v>
      </c>
    </row>
    <row r="5506" spans="1:4" s="9" customFormat="1" x14ac:dyDescent="0.2">
      <c r="A5506" s="2" t="s">
        <v>10295</v>
      </c>
      <c r="B5506" s="1" t="s">
        <v>10296</v>
      </c>
      <c r="C5506" s="1" t="s">
        <v>33</v>
      </c>
      <c r="D5506" s="10" t="s">
        <v>5270</v>
      </c>
    </row>
    <row r="5507" spans="1:4" s="9" customFormat="1" x14ac:dyDescent="0.2">
      <c r="A5507" s="2" t="s">
        <v>10297</v>
      </c>
      <c r="B5507" s="1" t="s">
        <v>10298</v>
      </c>
      <c r="C5507" s="1" t="s">
        <v>153</v>
      </c>
      <c r="D5507" s="10" t="s">
        <v>5270</v>
      </c>
    </row>
    <row r="5508" spans="1:4" s="9" customFormat="1" x14ac:dyDescent="0.2">
      <c r="A5508" s="2" t="s">
        <v>10299</v>
      </c>
      <c r="B5508" s="1" t="s">
        <v>10300</v>
      </c>
      <c r="C5508" s="1" t="s">
        <v>153</v>
      </c>
      <c r="D5508" s="10" t="s">
        <v>5270</v>
      </c>
    </row>
    <row r="5509" spans="1:4" s="9" customFormat="1" x14ac:dyDescent="0.2">
      <c r="A5509" s="2" t="s">
        <v>10301</v>
      </c>
      <c r="B5509" s="1" t="s">
        <v>10302</v>
      </c>
      <c r="C5509" s="1" t="s">
        <v>86</v>
      </c>
      <c r="D5509" s="10" t="s">
        <v>5270</v>
      </c>
    </row>
    <row r="5510" spans="1:4" s="9" customFormat="1" x14ac:dyDescent="0.2">
      <c r="A5510" s="2" t="s">
        <v>10303</v>
      </c>
      <c r="B5510" s="1" t="s">
        <v>10304</v>
      </c>
      <c r="C5510" s="1" t="s">
        <v>1012</v>
      </c>
      <c r="D5510" s="10" t="s">
        <v>5270</v>
      </c>
    </row>
    <row r="5511" spans="1:4" s="9" customFormat="1" x14ac:dyDescent="0.2">
      <c r="A5511" s="2" t="s">
        <v>10305</v>
      </c>
      <c r="B5511" s="1" t="s">
        <v>10306</v>
      </c>
      <c r="C5511" s="1" t="s">
        <v>66</v>
      </c>
      <c r="D5511" s="10" t="s">
        <v>5270</v>
      </c>
    </row>
    <row r="5512" spans="1:4" s="9" customFormat="1" x14ac:dyDescent="0.2">
      <c r="A5512" s="2" t="s">
        <v>10307</v>
      </c>
      <c r="B5512" s="1" t="s">
        <v>10308</v>
      </c>
      <c r="C5512" s="1" t="s">
        <v>86</v>
      </c>
      <c r="D5512" s="10" t="s">
        <v>5270</v>
      </c>
    </row>
    <row r="5513" spans="1:4" s="9" customFormat="1" x14ac:dyDescent="0.2">
      <c r="A5513" s="2" t="s">
        <v>10309</v>
      </c>
      <c r="B5513" s="1" t="s">
        <v>10308</v>
      </c>
      <c r="C5513" s="1" t="s">
        <v>89</v>
      </c>
      <c r="D5513" s="10" t="s">
        <v>5270</v>
      </c>
    </row>
    <row r="5514" spans="1:4" s="9" customFormat="1" x14ac:dyDescent="0.2">
      <c r="A5514" s="2" t="s">
        <v>10310</v>
      </c>
      <c r="B5514" s="1" t="s">
        <v>10311</v>
      </c>
      <c r="C5514" s="1" t="s">
        <v>86</v>
      </c>
      <c r="D5514" s="10" t="s">
        <v>5270</v>
      </c>
    </row>
    <row r="5515" spans="1:4" s="9" customFormat="1" x14ac:dyDescent="0.2">
      <c r="A5515" s="2" t="s">
        <v>10312</v>
      </c>
      <c r="B5515" s="1" t="s">
        <v>10313</v>
      </c>
      <c r="C5515" s="1" t="s">
        <v>86</v>
      </c>
      <c r="D5515" s="10" t="s">
        <v>5270</v>
      </c>
    </row>
    <row r="5516" spans="1:4" s="9" customFormat="1" x14ac:dyDescent="0.2">
      <c r="A5516" s="2" t="s">
        <v>10314</v>
      </c>
      <c r="B5516" s="1" t="s">
        <v>10315</v>
      </c>
      <c r="C5516" s="1" t="s">
        <v>36</v>
      </c>
      <c r="D5516" s="10" t="s">
        <v>5270</v>
      </c>
    </row>
    <row r="5517" spans="1:4" s="9" customFormat="1" x14ac:dyDescent="0.2">
      <c r="A5517" s="2" t="s">
        <v>10316</v>
      </c>
      <c r="B5517" s="1" t="s">
        <v>10317</v>
      </c>
      <c r="C5517" s="1" t="s">
        <v>153</v>
      </c>
      <c r="D5517" s="10" t="s">
        <v>5270</v>
      </c>
    </row>
    <row r="5518" spans="1:4" s="9" customFormat="1" x14ac:dyDescent="0.2">
      <c r="A5518" s="2" t="s">
        <v>10318</v>
      </c>
      <c r="B5518" s="1" t="s">
        <v>10319</v>
      </c>
      <c r="C5518" s="1" t="s">
        <v>33</v>
      </c>
      <c r="D5518" s="10" t="s">
        <v>5270</v>
      </c>
    </row>
    <row r="5519" spans="1:4" s="9" customFormat="1" x14ac:dyDescent="0.2">
      <c r="A5519" s="2" t="s">
        <v>10320</v>
      </c>
      <c r="B5519" s="1" t="s">
        <v>10321</v>
      </c>
      <c r="C5519" s="1" t="s">
        <v>153</v>
      </c>
      <c r="D5519" s="10" t="s">
        <v>5270</v>
      </c>
    </row>
    <row r="5520" spans="1:4" s="9" customFormat="1" x14ac:dyDescent="0.2">
      <c r="A5520" s="2" t="s">
        <v>10322</v>
      </c>
      <c r="B5520" s="1" t="s">
        <v>10323</v>
      </c>
      <c r="C5520" s="1" t="s">
        <v>33</v>
      </c>
      <c r="D5520" s="10" t="s">
        <v>5270</v>
      </c>
    </row>
    <row r="5521" spans="1:4" s="9" customFormat="1" x14ac:dyDescent="0.2">
      <c r="A5521" s="2" t="s">
        <v>10324</v>
      </c>
      <c r="B5521" s="1" t="s">
        <v>10325</v>
      </c>
      <c r="C5521" s="1" t="s">
        <v>4107</v>
      </c>
      <c r="D5521" s="3">
        <v>100</v>
      </c>
    </row>
    <row r="5522" spans="1:4" s="9" customFormat="1" x14ac:dyDescent="0.2">
      <c r="A5522" s="2" t="s">
        <v>10326</v>
      </c>
      <c r="B5522" s="1" t="s">
        <v>10327</v>
      </c>
      <c r="C5522" s="1" t="s">
        <v>33</v>
      </c>
      <c r="D5522" s="10" t="s">
        <v>5270</v>
      </c>
    </row>
    <row r="5523" spans="1:4" s="9" customFormat="1" x14ac:dyDescent="0.2">
      <c r="A5523" s="2" t="s">
        <v>10328</v>
      </c>
      <c r="B5523" s="1" t="s">
        <v>10329</v>
      </c>
      <c r="C5523" s="1" t="s">
        <v>86</v>
      </c>
      <c r="D5523" s="10" t="s">
        <v>5270</v>
      </c>
    </row>
    <row r="5524" spans="1:4" s="9" customFormat="1" x14ac:dyDescent="0.2">
      <c r="A5524" s="2" t="s">
        <v>10330</v>
      </c>
      <c r="B5524" s="1" t="s">
        <v>10331</v>
      </c>
      <c r="C5524" s="1" t="s">
        <v>33</v>
      </c>
      <c r="D5524" s="3">
        <v>250</v>
      </c>
    </row>
    <row r="5525" spans="1:4" s="9" customFormat="1" x14ac:dyDescent="0.2">
      <c r="A5525" s="2" t="s">
        <v>10332</v>
      </c>
      <c r="B5525" s="1" t="s">
        <v>10333</v>
      </c>
      <c r="C5525" s="1" t="s">
        <v>33</v>
      </c>
      <c r="D5525" s="10" t="s">
        <v>5270</v>
      </c>
    </row>
    <row r="5526" spans="1:4" s="9" customFormat="1" x14ac:dyDescent="0.2">
      <c r="A5526" s="2" t="s">
        <v>10334</v>
      </c>
      <c r="B5526" s="1" t="s">
        <v>10335</v>
      </c>
      <c r="C5526" s="1" t="s">
        <v>33</v>
      </c>
      <c r="D5526" s="10" t="s">
        <v>5270</v>
      </c>
    </row>
    <row r="5527" spans="1:4" s="9" customFormat="1" x14ac:dyDescent="0.2">
      <c r="A5527" s="2" t="s">
        <v>10336</v>
      </c>
      <c r="B5527" s="1" t="s">
        <v>10337</v>
      </c>
      <c r="C5527" s="1" t="s">
        <v>33</v>
      </c>
      <c r="D5527" s="10" t="s">
        <v>5270</v>
      </c>
    </row>
    <row r="5528" spans="1:4" s="9" customFormat="1" x14ac:dyDescent="0.2">
      <c r="A5528" s="2" t="s">
        <v>10338</v>
      </c>
      <c r="B5528" s="1" t="s">
        <v>10339</v>
      </c>
      <c r="C5528" s="1" t="s">
        <v>33</v>
      </c>
      <c r="D5528" s="10" t="s">
        <v>5270</v>
      </c>
    </row>
    <row r="5529" spans="1:4" s="9" customFormat="1" x14ac:dyDescent="0.2">
      <c r="A5529" s="2" t="s">
        <v>10340</v>
      </c>
      <c r="B5529" s="1" t="s">
        <v>10341</v>
      </c>
      <c r="C5529" s="1" t="s">
        <v>33</v>
      </c>
      <c r="D5529" s="3">
        <v>2500</v>
      </c>
    </row>
    <row r="5530" spans="1:4" s="9" customFormat="1" x14ac:dyDescent="0.2">
      <c r="A5530" s="2" t="s">
        <v>10342</v>
      </c>
      <c r="B5530" s="1" t="s">
        <v>10343</v>
      </c>
      <c r="C5530" s="1" t="s">
        <v>33</v>
      </c>
      <c r="D5530" s="10" t="s">
        <v>5270</v>
      </c>
    </row>
    <row r="5531" spans="1:4" s="9" customFormat="1" x14ac:dyDescent="0.2">
      <c r="A5531" s="2" t="s">
        <v>10344</v>
      </c>
      <c r="B5531" s="1" t="s">
        <v>10345</v>
      </c>
      <c r="C5531" s="1" t="s">
        <v>153</v>
      </c>
      <c r="D5531" s="10" t="s">
        <v>5270</v>
      </c>
    </row>
    <row r="5532" spans="1:4" s="9" customFormat="1" x14ac:dyDescent="0.2">
      <c r="A5532" s="2" t="s">
        <v>10346</v>
      </c>
      <c r="B5532" s="1" t="s">
        <v>10347</v>
      </c>
      <c r="C5532" s="1" t="s">
        <v>66</v>
      </c>
      <c r="D5532" s="10" t="s">
        <v>5270</v>
      </c>
    </row>
    <row r="5533" spans="1:4" s="9" customFormat="1" x14ac:dyDescent="0.2">
      <c r="A5533" s="2" t="s">
        <v>10348</v>
      </c>
      <c r="B5533" s="1" t="s">
        <v>10349</v>
      </c>
      <c r="C5533" s="1" t="s">
        <v>33</v>
      </c>
      <c r="D5533" s="10" t="s">
        <v>5270</v>
      </c>
    </row>
    <row r="5534" spans="1:4" s="9" customFormat="1" x14ac:dyDescent="0.2">
      <c r="A5534" s="2" t="s">
        <v>10350</v>
      </c>
      <c r="B5534" s="1" t="s">
        <v>10351</v>
      </c>
      <c r="C5534" s="1" t="s">
        <v>153</v>
      </c>
      <c r="D5534" s="3">
        <v>2500</v>
      </c>
    </row>
    <row r="5535" spans="1:4" s="9" customFormat="1" x14ac:dyDescent="0.2">
      <c r="A5535" s="2" t="s">
        <v>10352</v>
      </c>
      <c r="B5535" s="1" t="s">
        <v>10353</v>
      </c>
      <c r="C5535" s="1" t="s">
        <v>287</v>
      </c>
      <c r="D5535" s="10" t="s">
        <v>5270</v>
      </c>
    </row>
    <row r="5536" spans="1:4" s="9" customFormat="1" x14ac:dyDescent="0.2">
      <c r="A5536" s="2" t="s">
        <v>10354</v>
      </c>
      <c r="B5536" s="1" t="s">
        <v>10353</v>
      </c>
      <c r="C5536" s="1" t="s">
        <v>66</v>
      </c>
      <c r="D5536" s="10" t="s">
        <v>5270</v>
      </c>
    </row>
    <row r="5537" spans="1:4" s="9" customFormat="1" x14ac:dyDescent="0.2">
      <c r="A5537" s="2" t="s">
        <v>10355</v>
      </c>
      <c r="B5537" s="1" t="s">
        <v>10356</v>
      </c>
      <c r="C5537" s="1" t="s">
        <v>39</v>
      </c>
      <c r="D5537" s="10" t="s">
        <v>5270</v>
      </c>
    </row>
    <row r="5538" spans="1:4" s="9" customFormat="1" x14ac:dyDescent="0.2">
      <c r="A5538" s="2" t="s">
        <v>10357</v>
      </c>
      <c r="B5538" s="1" t="s">
        <v>10358</v>
      </c>
      <c r="C5538" s="1" t="s">
        <v>33</v>
      </c>
      <c r="D5538" s="10" t="s">
        <v>5270</v>
      </c>
    </row>
    <row r="5539" spans="1:4" s="9" customFormat="1" x14ac:dyDescent="0.2">
      <c r="A5539" s="2" t="s">
        <v>10359</v>
      </c>
      <c r="B5539" s="1" t="s">
        <v>10360</v>
      </c>
      <c r="C5539" s="1" t="s">
        <v>490</v>
      </c>
      <c r="D5539" s="3">
        <v>55</v>
      </c>
    </row>
    <row r="5540" spans="1:4" s="9" customFormat="1" x14ac:dyDescent="0.2">
      <c r="A5540" s="2" t="s">
        <v>10361</v>
      </c>
      <c r="B5540" s="1" t="s">
        <v>10362</v>
      </c>
      <c r="C5540" s="1" t="s">
        <v>33</v>
      </c>
      <c r="D5540" s="10" t="s">
        <v>5270</v>
      </c>
    </row>
    <row r="5541" spans="1:4" s="9" customFormat="1" x14ac:dyDescent="0.2">
      <c r="A5541" s="2" t="s">
        <v>10363</v>
      </c>
      <c r="B5541" s="1" t="s">
        <v>10364</v>
      </c>
      <c r="C5541" s="1" t="s">
        <v>33</v>
      </c>
      <c r="D5541" s="10" t="s">
        <v>5270</v>
      </c>
    </row>
    <row r="5542" spans="1:4" s="9" customFormat="1" x14ac:dyDescent="0.2">
      <c r="A5542" s="2" t="s">
        <v>10365</v>
      </c>
      <c r="B5542" s="1" t="s">
        <v>10366</v>
      </c>
      <c r="C5542" s="1" t="s">
        <v>66</v>
      </c>
      <c r="D5542" s="10" t="s">
        <v>5270</v>
      </c>
    </row>
    <row r="5543" spans="1:4" s="9" customFormat="1" x14ac:dyDescent="0.2">
      <c r="A5543" s="2" t="s">
        <v>10367</v>
      </c>
      <c r="B5543" s="1" t="s">
        <v>10368</v>
      </c>
      <c r="C5543" s="1" t="s">
        <v>39</v>
      </c>
      <c r="D5543" s="3">
        <v>55</v>
      </c>
    </row>
    <row r="5544" spans="1:4" s="9" customFormat="1" x14ac:dyDescent="0.2">
      <c r="A5544" s="2" t="s">
        <v>10369</v>
      </c>
      <c r="B5544" s="1" t="s">
        <v>10370</v>
      </c>
      <c r="C5544" s="1" t="s">
        <v>66</v>
      </c>
      <c r="D5544" s="10" t="s">
        <v>5270</v>
      </c>
    </row>
    <row r="5545" spans="1:4" s="9" customFormat="1" x14ac:dyDescent="0.2">
      <c r="A5545" s="2" t="s">
        <v>10371</v>
      </c>
      <c r="B5545" s="1" t="s">
        <v>10372</v>
      </c>
      <c r="C5545" s="1" t="s">
        <v>66</v>
      </c>
      <c r="D5545" s="10" t="s">
        <v>5270</v>
      </c>
    </row>
    <row r="5546" spans="1:4" s="9" customFormat="1" x14ac:dyDescent="0.2">
      <c r="A5546" s="2" t="s">
        <v>10373</v>
      </c>
      <c r="B5546" s="1" t="s">
        <v>10374</v>
      </c>
      <c r="C5546" s="1" t="s">
        <v>33</v>
      </c>
      <c r="D5546" s="10" t="s">
        <v>5270</v>
      </c>
    </row>
    <row r="5547" spans="1:4" s="9" customFormat="1" x14ac:dyDescent="0.2">
      <c r="A5547" s="2" t="s">
        <v>10375</v>
      </c>
      <c r="B5547" s="1" t="s">
        <v>10376</v>
      </c>
      <c r="C5547" s="1" t="s">
        <v>153</v>
      </c>
      <c r="D5547" s="3">
        <v>1000</v>
      </c>
    </row>
    <row r="5548" spans="1:4" s="9" customFormat="1" x14ac:dyDescent="0.2">
      <c r="A5548" s="2" t="s">
        <v>10377</v>
      </c>
      <c r="B5548" s="1" t="s">
        <v>10378</v>
      </c>
      <c r="C5548" s="1" t="s">
        <v>33</v>
      </c>
      <c r="D5548" s="3">
        <v>1000</v>
      </c>
    </row>
    <row r="5549" spans="1:4" s="9" customFormat="1" x14ac:dyDescent="0.2">
      <c r="A5549" s="2" t="s">
        <v>10379</v>
      </c>
      <c r="B5549" s="1" t="s">
        <v>10380</v>
      </c>
      <c r="C5549" s="1" t="s">
        <v>33</v>
      </c>
      <c r="D5549" s="10" t="s">
        <v>5270</v>
      </c>
    </row>
    <row r="5550" spans="1:4" s="9" customFormat="1" x14ac:dyDescent="0.2">
      <c r="A5550" s="2" t="s">
        <v>10381</v>
      </c>
      <c r="B5550" s="1" t="s">
        <v>10382</v>
      </c>
      <c r="C5550" s="1" t="s">
        <v>33</v>
      </c>
      <c r="D5550" s="10" t="s">
        <v>5270</v>
      </c>
    </row>
    <row r="5551" spans="1:4" s="9" customFormat="1" x14ac:dyDescent="0.2">
      <c r="A5551" s="2" t="s">
        <v>10383</v>
      </c>
      <c r="B5551" s="1" t="s">
        <v>10384</v>
      </c>
      <c r="C5551" s="1" t="s">
        <v>153</v>
      </c>
      <c r="D5551" s="10" t="s">
        <v>5270</v>
      </c>
    </row>
    <row r="5552" spans="1:4" s="9" customFormat="1" x14ac:dyDescent="0.2">
      <c r="A5552" s="2" t="s">
        <v>10385</v>
      </c>
      <c r="B5552" s="1" t="s">
        <v>10386</v>
      </c>
      <c r="C5552" s="1" t="s">
        <v>33</v>
      </c>
      <c r="D5552" s="10" t="s">
        <v>5270</v>
      </c>
    </row>
    <row r="5553" spans="1:4" s="9" customFormat="1" x14ac:dyDescent="0.2">
      <c r="A5553" s="2" t="s">
        <v>10387</v>
      </c>
      <c r="B5553" s="1" t="s">
        <v>10388</v>
      </c>
      <c r="C5553" s="1" t="s">
        <v>33</v>
      </c>
      <c r="D5553" s="10" t="s">
        <v>5270</v>
      </c>
    </row>
    <row r="5554" spans="1:4" s="9" customFormat="1" x14ac:dyDescent="0.2">
      <c r="A5554" s="2" t="s">
        <v>10389</v>
      </c>
      <c r="B5554" s="1" t="s">
        <v>10390</v>
      </c>
      <c r="C5554" s="1" t="s">
        <v>33</v>
      </c>
      <c r="D5554" s="10" t="s">
        <v>5270</v>
      </c>
    </row>
    <row r="5555" spans="1:4" s="9" customFormat="1" x14ac:dyDescent="0.2">
      <c r="A5555" s="2" t="s">
        <v>10391</v>
      </c>
      <c r="B5555" s="1" t="s">
        <v>10392</v>
      </c>
      <c r="C5555" s="1" t="s">
        <v>39</v>
      </c>
      <c r="D5555" s="10" t="s">
        <v>5270</v>
      </c>
    </row>
    <row r="5556" spans="1:4" s="9" customFormat="1" x14ac:dyDescent="0.2">
      <c r="A5556" s="2" t="s">
        <v>10393</v>
      </c>
      <c r="B5556" s="1" t="s">
        <v>10394</v>
      </c>
      <c r="C5556" s="1" t="s">
        <v>33</v>
      </c>
      <c r="D5556" s="10" t="s">
        <v>5270</v>
      </c>
    </row>
    <row r="5557" spans="1:4" s="9" customFormat="1" x14ac:dyDescent="0.2">
      <c r="A5557" s="2" t="s">
        <v>10395</v>
      </c>
      <c r="B5557" s="1" t="s">
        <v>10396</v>
      </c>
      <c r="C5557" s="1" t="s">
        <v>39</v>
      </c>
      <c r="D5557" s="10" t="s">
        <v>5270</v>
      </c>
    </row>
    <row r="5558" spans="1:4" s="9" customFormat="1" x14ac:dyDescent="0.2">
      <c r="A5558" s="2" t="s">
        <v>10397</v>
      </c>
      <c r="B5558" s="1" t="s">
        <v>10398</v>
      </c>
      <c r="C5558" s="1" t="s">
        <v>153</v>
      </c>
      <c r="D5558" s="10" t="s">
        <v>5270</v>
      </c>
    </row>
    <row r="5559" spans="1:4" s="9" customFormat="1" x14ac:dyDescent="0.2">
      <c r="A5559" s="2" t="s">
        <v>10399</v>
      </c>
      <c r="B5559" s="1" t="s">
        <v>10400</v>
      </c>
      <c r="C5559" s="1" t="s">
        <v>153</v>
      </c>
      <c r="D5559" s="10" t="s">
        <v>5270</v>
      </c>
    </row>
    <row r="5560" spans="1:4" s="9" customFormat="1" x14ac:dyDescent="0.2">
      <c r="A5560" s="2" t="s">
        <v>10401</v>
      </c>
      <c r="B5560" s="1" t="s">
        <v>10402</v>
      </c>
      <c r="C5560" s="1" t="s">
        <v>33</v>
      </c>
      <c r="D5560" s="3">
        <v>1000</v>
      </c>
    </row>
    <row r="5561" spans="1:4" s="9" customFormat="1" x14ac:dyDescent="0.2">
      <c r="A5561" s="2" t="s">
        <v>10403</v>
      </c>
      <c r="B5561" s="1" t="s">
        <v>10404</v>
      </c>
      <c r="C5561" s="1" t="s">
        <v>10405</v>
      </c>
      <c r="D5561" s="3">
        <v>1000</v>
      </c>
    </row>
    <row r="5562" spans="1:4" s="9" customFormat="1" x14ac:dyDescent="0.2">
      <c r="A5562" s="2" t="s">
        <v>10406</v>
      </c>
      <c r="B5562" s="1" t="s">
        <v>10407</v>
      </c>
      <c r="C5562" s="1" t="s">
        <v>153</v>
      </c>
      <c r="D5562" s="3">
        <v>3000</v>
      </c>
    </row>
    <row r="5563" spans="1:4" s="9" customFormat="1" x14ac:dyDescent="0.2">
      <c r="A5563" s="2" t="s">
        <v>10408</v>
      </c>
      <c r="B5563" s="1" t="s">
        <v>10409</v>
      </c>
      <c r="C5563" s="1" t="s">
        <v>66</v>
      </c>
      <c r="D5563" s="3">
        <v>50</v>
      </c>
    </row>
    <row r="5564" spans="1:4" s="9" customFormat="1" x14ac:dyDescent="0.2">
      <c r="A5564" s="2" t="s">
        <v>10410</v>
      </c>
      <c r="B5564" s="1" t="s">
        <v>10411</v>
      </c>
      <c r="C5564" s="1" t="s">
        <v>153</v>
      </c>
      <c r="D5564" s="10" t="s">
        <v>5270</v>
      </c>
    </row>
    <row r="5565" spans="1:4" s="9" customFormat="1" x14ac:dyDescent="0.2">
      <c r="A5565" s="2" t="s">
        <v>10414</v>
      </c>
      <c r="B5565" s="1" t="s">
        <v>10413</v>
      </c>
      <c r="C5565" s="1" t="s">
        <v>33</v>
      </c>
      <c r="D5565" s="3">
        <v>55</v>
      </c>
    </row>
    <row r="5566" spans="1:4" s="9" customFormat="1" x14ac:dyDescent="0.2">
      <c r="A5566" s="2" t="s">
        <v>10412</v>
      </c>
      <c r="B5566" s="1" t="s">
        <v>10413</v>
      </c>
      <c r="C5566" s="1" t="s">
        <v>33</v>
      </c>
      <c r="D5566" s="10" t="s">
        <v>5270</v>
      </c>
    </row>
    <row r="5567" spans="1:4" s="9" customFormat="1" x14ac:dyDescent="0.2">
      <c r="A5567" s="2" t="s">
        <v>10415</v>
      </c>
      <c r="B5567" s="1" t="s">
        <v>10416</v>
      </c>
      <c r="C5567" s="1" t="s">
        <v>86</v>
      </c>
      <c r="D5567" s="10" t="s">
        <v>5270</v>
      </c>
    </row>
    <row r="5568" spans="1:4" s="9" customFormat="1" x14ac:dyDescent="0.2">
      <c r="A5568" s="2" t="s">
        <v>10417</v>
      </c>
      <c r="B5568" s="1" t="s">
        <v>10418</v>
      </c>
      <c r="C5568" s="1" t="s">
        <v>153</v>
      </c>
      <c r="D5568" s="3">
        <v>3000</v>
      </c>
    </row>
    <row r="5569" spans="1:4" s="9" customFormat="1" x14ac:dyDescent="0.2">
      <c r="A5569" s="2" t="s">
        <v>10419</v>
      </c>
      <c r="B5569" s="1" t="s">
        <v>10420</v>
      </c>
      <c r="C5569" s="1" t="s">
        <v>33</v>
      </c>
      <c r="D5569" s="10" t="s">
        <v>5270</v>
      </c>
    </row>
    <row r="5570" spans="1:4" s="9" customFormat="1" x14ac:dyDescent="0.2">
      <c r="A5570" s="2" t="s">
        <v>10421</v>
      </c>
      <c r="B5570" s="1" t="s">
        <v>10422</v>
      </c>
      <c r="C5570" s="1" t="s">
        <v>33</v>
      </c>
      <c r="D5570" s="10" t="s">
        <v>5270</v>
      </c>
    </row>
    <row r="5571" spans="1:4" s="9" customFormat="1" x14ac:dyDescent="0.2">
      <c r="A5571" s="2" t="s">
        <v>10423</v>
      </c>
      <c r="B5571" s="1" t="s">
        <v>10424</v>
      </c>
      <c r="C5571" s="1" t="s">
        <v>33</v>
      </c>
      <c r="D5571" s="10" t="s">
        <v>5270</v>
      </c>
    </row>
    <row r="5572" spans="1:4" s="9" customFormat="1" x14ac:dyDescent="0.2">
      <c r="A5572" s="2" t="s">
        <v>10425</v>
      </c>
      <c r="B5572" s="1" t="s">
        <v>10426</v>
      </c>
      <c r="C5572" s="1" t="s">
        <v>39</v>
      </c>
      <c r="D5572" s="3">
        <v>3000</v>
      </c>
    </row>
    <row r="5573" spans="1:4" s="9" customFormat="1" x14ac:dyDescent="0.2">
      <c r="A5573" s="2" t="s">
        <v>10427</v>
      </c>
      <c r="B5573" s="1" t="s">
        <v>10428</v>
      </c>
      <c r="C5573" s="1" t="s">
        <v>66</v>
      </c>
      <c r="D5573" s="10" t="s">
        <v>5270</v>
      </c>
    </row>
    <row r="5574" spans="1:4" s="9" customFormat="1" x14ac:dyDescent="0.2">
      <c r="A5574" s="2" t="s">
        <v>10429</v>
      </c>
      <c r="B5574" s="1" t="s">
        <v>10430</v>
      </c>
      <c r="C5574" s="1" t="s">
        <v>66</v>
      </c>
      <c r="D5574" s="10" t="s">
        <v>5270</v>
      </c>
    </row>
    <row r="5575" spans="1:4" s="9" customFormat="1" x14ac:dyDescent="0.2">
      <c r="A5575" s="2" t="s">
        <v>10431</v>
      </c>
      <c r="B5575" s="1" t="s">
        <v>10432</v>
      </c>
      <c r="C5575" s="1" t="s">
        <v>3556</v>
      </c>
      <c r="D5575" s="10" t="s">
        <v>5270</v>
      </c>
    </row>
    <row r="5576" spans="1:4" s="9" customFormat="1" x14ac:dyDescent="0.2">
      <c r="A5576" s="2" t="s">
        <v>10433</v>
      </c>
      <c r="B5576" s="1" t="s">
        <v>10434</v>
      </c>
      <c r="C5576" s="1" t="s">
        <v>3556</v>
      </c>
      <c r="D5576" s="10" t="s">
        <v>5270</v>
      </c>
    </row>
    <row r="5577" spans="1:4" s="9" customFormat="1" x14ac:dyDescent="0.2">
      <c r="A5577" s="2" t="s">
        <v>10435</v>
      </c>
      <c r="B5577" s="1" t="s">
        <v>10436</v>
      </c>
      <c r="C5577" s="1" t="s">
        <v>3556</v>
      </c>
      <c r="D5577" s="3">
        <v>2500</v>
      </c>
    </row>
    <row r="5578" spans="1:4" s="9" customFormat="1" x14ac:dyDescent="0.2">
      <c r="A5578" s="2" t="s">
        <v>10437</v>
      </c>
      <c r="B5578" s="1" t="s">
        <v>10438</v>
      </c>
      <c r="C5578" s="1" t="s">
        <v>3556</v>
      </c>
      <c r="D5578" s="3">
        <v>100</v>
      </c>
    </row>
    <row r="5579" spans="1:4" s="9" customFormat="1" x14ac:dyDescent="0.2">
      <c r="A5579" s="2" t="s">
        <v>10439</v>
      </c>
      <c r="B5579" s="1" t="s">
        <v>10440</v>
      </c>
      <c r="C5579" s="1" t="s">
        <v>3556</v>
      </c>
      <c r="D5579" s="3">
        <v>2500</v>
      </c>
    </row>
    <row r="5580" spans="1:4" s="9" customFormat="1" x14ac:dyDescent="0.2">
      <c r="A5580" s="2" t="s">
        <v>10441</v>
      </c>
      <c r="B5580" s="1" t="s">
        <v>10442</v>
      </c>
      <c r="C5580" s="1" t="s">
        <v>3556</v>
      </c>
      <c r="D5580" s="10" t="s">
        <v>5270</v>
      </c>
    </row>
    <row r="5581" spans="1:4" s="9" customFormat="1" x14ac:dyDescent="0.2">
      <c r="A5581" s="2" t="s">
        <v>10443</v>
      </c>
      <c r="B5581" s="1" t="s">
        <v>10444</v>
      </c>
      <c r="C5581" s="1" t="s">
        <v>3556</v>
      </c>
      <c r="D5581" s="3">
        <v>1000</v>
      </c>
    </row>
    <row r="5582" spans="1:4" s="9" customFormat="1" x14ac:dyDescent="0.2">
      <c r="A5582" s="2" t="s">
        <v>10445</v>
      </c>
      <c r="B5582" s="1" t="s">
        <v>10446</v>
      </c>
      <c r="C5582" s="1" t="s">
        <v>3556</v>
      </c>
      <c r="D5582" s="10" t="s">
        <v>5270</v>
      </c>
    </row>
    <row r="5583" spans="1:4" s="9" customFormat="1" x14ac:dyDescent="0.2">
      <c r="A5583" s="2" t="s">
        <v>10447</v>
      </c>
      <c r="B5583" s="1" t="s">
        <v>10448</v>
      </c>
      <c r="C5583" s="1" t="s">
        <v>10449</v>
      </c>
      <c r="D5583" s="10" t="s">
        <v>5270</v>
      </c>
    </row>
    <row r="5584" spans="1:4" s="9" customFormat="1" x14ac:dyDescent="0.2">
      <c r="A5584" s="2" t="s">
        <v>10450</v>
      </c>
      <c r="B5584" s="1" t="s">
        <v>10451</v>
      </c>
      <c r="C5584" s="1" t="s">
        <v>86</v>
      </c>
      <c r="D5584" s="3">
        <v>90</v>
      </c>
    </row>
    <row r="5585" spans="1:4" s="9" customFormat="1" x14ac:dyDescent="0.2">
      <c r="A5585" s="2" t="s">
        <v>10452</v>
      </c>
      <c r="B5585" s="1" t="s">
        <v>10453</v>
      </c>
      <c r="C5585" s="1" t="s">
        <v>33</v>
      </c>
      <c r="D5585" s="3">
        <v>1000</v>
      </c>
    </row>
    <row r="5586" spans="1:4" s="9" customFormat="1" x14ac:dyDescent="0.2">
      <c r="A5586" s="2" t="s">
        <v>10454</v>
      </c>
      <c r="B5586" s="1" t="s">
        <v>10455</v>
      </c>
      <c r="C5586" s="1" t="s">
        <v>33</v>
      </c>
      <c r="D5586" s="10" t="s">
        <v>5270</v>
      </c>
    </row>
    <row r="5587" spans="1:4" s="9" customFormat="1" x14ac:dyDescent="0.2">
      <c r="A5587" s="2" t="s">
        <v>10456</v>
      </c>
      <c r="B5587" s="1" t="s">
        <v>10457</v>
      </c>
      <c r="C5587" s="1" t="s">
        <v>33</v>
      </c>
      <c r="D5587" s="10" t="s">
        <v>5270</v>
      </c>
    </row>
    <row r="5588" spans="1:4" s="9" customFormat="1" x14ac:dyDescent="0.2">
      <c r="A5588" s="2" t="s">
        <v>10458</v>
      </c>
      <c r="B5588" s="1" t="s">
        <v>10459</v>
      </c>
      <c r="C5588" s="1" t="s">
        <v>33</v>
      </c>
      <c r="D5588" s="10" t="s">
        <v>5270</v>
      </c>
    </row>
    <row r="5589" spans="1:4" s="9" customFormat="1" x14ac:dyDescent="0.2">
      <c r="A5589" s="2" t="s">
        <v>10460</v>
      </c>
      <c r="B5589" s="1" t="s">
        <v>10461</v>
      </c>
      <c r="C5589" s="1" t="s">
        <v>153</v>
      </c>
      <c r="D5589" s="10" t="s">
        <v>5270</v>
      </c>
    </row>
    <row r="5590" spans="1:4" s="9" customFormat="1" x14ac:dyDescent="0.2">
      <c r="A5590" s="2" t="s">
        <v>10462</v>
      </c>
      <c r="B5590" s="1" t="s">
        <v>10463</v>
      </c>
      <c r="C5590" s="1" t="s">
        <v>33</v>
      </c>
      <c r="D5590" s="10" t="s">
        <v>5270</v>
      </c>
    </row>
    <row r="5591" spans="1:4" s="9" customFormat="1" x14ac:dyDescent="0.2">
      <c r="A5591" s="2" t="s">
        <v>10464</v>
      </c>
      <c r="B5591" s="1" t="s">
        <v>10465</v>
      </c>
      <c r="C5591" s="1" t="s">
        <v>153</v>
      </c>
      <c r="D5591" s="10" t="s">
        <v>5270</v>
      </c>
    </row>
    <row r="5592" spans="1:4" s="9" customFormat="1" x14ac:dyDescent="0.2">
      <c r="A5592" s="2" t="s">
        <v>10466</v>
      </c>
      <c r="B5592" s="1" t="s">
        <v>10467</v>
      </c>
      <c r="C5592" s="1" t="s">
        <v>33</v>
      </c>
      <c r="D5592" s="10" t="s">
        <v>5270</v>
      </c>
    </row>
    <row r="5593" spans="1:4" s="9" customFormat="1" x14ac:dyDescent="0.2">
      <c r="A5593" s="2" t="s">
        <v>10468</v>
      </c>
      <c r="B5593" s="1" t="s">
        <v>10469</v>
      </c>
      <c r="C5593" s="1" t="s">
        <v>33</v>
      </c>
      <c r="D5593" s="10" t="s">
        <v>5270</v>
      </c>
    </row>
    <row r="5594" spans="1:4" s="9" customFormat="1" x14ac:dyDescent="0.2">
      <c r="A5594" s="2" t="s">
        <v>10470</v>
      </c>
      <c r="B5594" s="1" t="s">
        <v>10471</v>
      </c>
      <c r="C5594" s="1" t="s">
        <v>33</v>
      </c>
      <c r="D5594" s="10" t="s">
        <v>5270</v>
      </c>
    </row>
    <row r="5595" spans="1:4" s="9" customFormat="1" x14ac:dyDescent="0.2">
      <c r="A5595" s="2" t="s">
        <v>10472</v>
      </c>
      <c r="B5595" s="1" t="s">
        <v>10473</v>
      </c>
      <c r="C5595" s="1" t="s">
        <v>33</v>
      </c>
      <c r="D5595" s="10" t="s">
        <v>5270</v>
      </c>
    </row>
    <row r="5596" spans="1:4" s="9" customFormat="1" x14ac:dyDescent="0.2">
      <c r="A5596" s="2" t="s">
        <v>10474</v>
      </c>
      <c r="B5596" s="1" t="s">
        <v>10475</v>
      </c>
      <c r="C5596" s="1" t="s">
        <v>33</v>
      </c>
      <c r="D5596" s="10" t="s">
        <v>5270</v>
      </c>
    </row>
    <row r="5597" spans="1:4" s="9" customFormat="1" x14ac:dyDescent="0.2">
      <c r="A5597" s="2" t="s">
        <v>10476</v>
      </c>
      <c r="B5597" s="1" t="s">
        <v>10477</v>
      </c>
      <c r="C5597" s="1" t="s">
        <v>33</v>
      </c>
      <c r="D5597" s="10" t="s">
        <v>5270</v>
      </c>
    </row>
    <row r="5598" spans="1:4" s="9" customFormat="1" x14ac:dyDescent="0.2">
      <c r="A5598" s="2" t="s">
        <v>10478</v>
      </c>
      <c r="B5598" s="1" t="s">
        <v>10479</v>
      </c>
      <c r="C5598" s="1" t="s">
        <v>33</v>
      </c>
      <c r="D5598" s="10" t="s">
        <v>5270</v>
      </c>
    </row>
    <row r="5599" spans="1:4" s="9" customFormat="1" x14ac:dyDescent="0.2">
      <c r="A5599" s="2" t="s">
        <v>10480</v>
      </c>
      <c r="B5599" s="1" t="s">
        <v>10481</v>
      </c>
      <c r="C5599" s="1" t="s">
        <v>33</v>
      </c>
      <c r="D5599" s="10" t="s">
        <v>5270</v>
      </c>
    </row>
    <row r="5600" spans="1:4" s="9" customFormat="1" x14ac:dyDescent="0.2">
      <c r="A5600" s="2" t="s">
        <v>10482</v>
      </c>
      <c r="B5600" s="1" t="s">
        <v>10481</v>
      </c>
      <c r="C5600" s="1" t="s">
        <v>153</v>
      </c>
      <c r="D5600" s="10" t="s">
        <v>5270</v>
      </c>
    </row>
    <row r="5601" spans="1:4" s="9" customFormat="1" x14ac:dyDescent="0.2">
      <c r="A5601" s="2" t="s">
        <v>10483</v>
      </c>
      <c r="B5601" s="1" t="s">
        <v>10484</v>
      </c>
      <c r="C5601" s="1" t="s">
        <v>33</v>
      </c>
      <c r="D5601" s="10" t="s">
        <v>5270</v>
      </c>
    </row>
    <row r="5602" spans="1:4" s="9" customFormat="1" x14ac:dyDescent="0.2">
      <c r="A5602" s="2" t="s">
        <v>10485</v>
      </c>
      <c r="B5602" s="1" t="s">
        <v>10486</v>
      </c>
      <c r="C5602" s="1" t="s">
        <v>153</v>
      </c>
      <c r="D5602" s="10" t="s">
        <v>5270</v>
      </c>
    </row>
    <row r="5603" spans="1:4" s="9" customFormat="1" x14ac:dyDescent="0.2">
      <c r="A5603" s="2" t="s">
        <v>10487</v>
      </c>
      <c r="B5603" s="1" t="s">
        <v>10488</v>
      </c>
      <c r="C5603" s="1" t="s">
        <v>33</v>
      </c>
      <c r="D5603" s="10" t="s">
        <v>5270</v>
      </c>
    </row>
    <row r="5604" spans="1:4" s="9" customFormat="1" x14ac:dyDescent="0.2">
      <c r="A5604" s="2" t="s">
        <v>10489</v>
      </c>
      <c r="B5604" s="1" t="s">
        <v>10490</v>
      </c>
      <c r="C5604" s="1" t="s">
        <v>33</v>
      </c>
      <c r="D5604" s="10" t="s">
        <v>5270</v>
      </c>
    </row>
    <row r="5605" spans="1:4" s="9" customFormat="1" x14ac:dyDescent="0.2">
      <c r="A5605" s="2" t="s">
        <v>10491</v>
      </c>
      <c r="B5605" s="1" t="s">
        <v>10492</v>
      </c>
      <c r="C5605" s="1" t="s">
        <v>33</v>
      </c>
      <c r="D5605" s="10" t="s">
        <v>5270</v>
      </c>
    </row>
    <row r="5606" spans="1:4" s="9" customFormat="1" x14ac:dyDescent="0.2">
      <c r="A5606" s="2" t="s">
        <v>10493</v>
      </c>
      <c r="B5606" s="1" t="s">
        <v>10494</v>
      </c>
      <c r="C5606" s="1" t="s">
        <v>2232</v>
      </c>
      <c r="D5606" s="3">
        <v>22</v>
      </c>
    </row>
    <row r="5607" spans="1:4" s="9" customFormat="1" x14ac:dyDescent="0.2">
      <c r="A5607" s="2" t="s">
        <v>10495</v>
      </c>
      <c r="B5607" s="1" t="s">
        <v>10496</v>
      </c>
      <c r="C5607" s="1" t="s">
        <v>2232</v>
      </c>
      <c r="D5607" s="10" t="s">
        <v>5270</v>
      </c>
    </row>
    <row r="5608" spans="1:4" s="9" customFormat="1" x14ac:dyDescent="0.2">
      <c r="A5608" s="2" t="s">
        <v>10497</v>
      </c>
      <c r="B5608" s="1" t="s">
        <v>10498</v>
      </c>
      <c r="C5608" s="1" t="s">
        <v>33</v>
      </c>
      <c r="D5608" s="10" t="s">
        <v>5270</v>
      </c>
    </row>
    <row r="5609" spans="1:4" s="9" customFormat="1" x14ac:dyDescent="0.2">
      <c r="A5609" s="2" t="s">
        <v>10499</v>
      </c>
      <c r="B5609" s="1" t="s">
        <v>10500</v>
      </c>
      <c r="C5609" s="1" t="s">
        <v>1087</v>
      </c>
      <c r="D5609" s="3">
        <v>90</v>
      </c>
    </row>
    <row r="5610" spans="1:4" s="9" customFormat="1" x14ac:dyDescent="0.2">
      <c r="A5610" s="2" t="s">
        <v>10501</v>
      </c>
      <c r="B5610" s="1" t="s">
        <v>10502</v>
      </c>
      <c r="C5610" s="1" t="s">
        <v>1087</v>
      </c>
      <c r="D5610" s="10" t="s">
        <v>5270</v>
      </c>
    </row>
    <row r="5611" spans="1:4" s="9" customFormat="1" x14ac:dyDescent="0.2">
      <c r="A5611" s="2" t="s">
        <v>10503</v>
      </c>
      <c r="B5611" s="1" t="s">
        <v>10504</v>
      </c>
      <c r="C5611" s="1" t="s">
        <v>1087</v>
      </c>
      <c r="D5611" s="10" t="s">
        <v>5270</v>
      </c>
    </row>
    <row r="5612" spans="1:4" s="9" customFormat="1" x14ac:dyDescent="0.2">
      <c r="A5612" s="2" t="s">
        <v>10505</v>
      </c>
      <c r="B5612" s="1" t="s">
        <v>10506</v>
      </c>
      <c r="C5612" s="1" t="s">
        <v>1087</v>
      </c>
      <c r="D5612" s="10" t="s">
        <v>5270</v>
      </c>
    </row>
    <row r="5613" spans="1:4" s="9" customFormat="1" x14ac:dyDescent="0.2">
      <c r="A5613" s="2" t="s">
        <v>10507</v>
      </c>
      <c r="B5613" s="1" t="s">
        <v>10508</v>
      </c>
      <c r="C5613" s="1" t="s">
        <v>1087</v>
      </c>
      <c r="D5613" s="10" t="s">
        <v>5270</v>
      </c>
    </row>
    <row r="5614" spans="1:4" s="9" customFormat="1" x14ac:dyDescent="0.2">
      <c r="A5614" s="2" t="s">
        <v>10509</v>
      </c>
      <c r="B5614" s="1" t="s">
        <v>10510</v>
      </c>
      <c r="C5614" s="1" t="s">
        <v>287</v>
      </c>
      <c r="D5614" s="10" t="s">
        <v>5270</v>
      </c>
    </row>
    <row r="5615" spans="1:4" s="9" customFormat="1" x14ac:dyDescent="0.2">
      <c r="A5615" s="2" t="s">
        <v>10511</v>
      </c>
      <c r="B5615" s="1" t="s">
        <v>10512</v>
      </c>
      <c r="C5615" s="1" t="s">
        <v>1087</v>
      </c>
      <c r="D5615" s="10" t="s">
        <v>5270</v>
      </c>
    </row>
    <row r="5616" spans="1:4" s="9" customFormat="1" x14ac:dyDescent="0.2">
      <c r="A5616" s="2" t="s">
        <v>10513</v>
      </c>
      <c r="B5616" s="1" t="s">
        <v>10514</v>
      </c>
      <c r="C5616" s="1" t="s">
        <v>1087</v>
      </c>
      <c r="D5616" s="10" t="s">
        <v>5270</v>
      </c>
    </row>
    <row r="5617" spans="1:4" s="9" customFormat="1" x14ac:dyDescent="0.2">
      <c r="A5617" s="2" t="s">
        <v>10515</v>
      </c>
      <c r="B5617" s="1" t="s">
        <v>10516</v>
      </c>
      <c r="C5617" s="1" t="s">
        <v>1087</v>
      </c>
      <c r="D5617" s="10" t="s">
        <v>5270</v>
      </c>
    </row>
    <row r="5618" spans="1:4" s="9" customFormat="1" x14ac:dyDescent="0.2">
      <c r="A5618" s="2" t="s">
        <v>10517</v>
      </c>
      <c r="B5618" s="1" t="s">
        <v>10518</v>
      </c>
      <c r="C5618" s="1" t="s">
        <v>1087</v>
      </c>
      <c r="D5618" s="10" t="s">
        <v>5270</v>
      </c>
    </row>
    <row r="5619" spans="1:4" s="9" customFormat="1" x14ac:dyDescent="0.2">
      <c r="A5619" s="2" t="s">
        <v>10519</v>
      </c>
      <c r="B5619" s="1" t="s">
        <v>10520</v>
      </c>
      <c r="C5619" s="1" t="s">
        <v>1087</v>
      </c>
      <c r="D5619" s="10" t="s">
        <v>5270</v>
      </c>
    </row>
    <row r="5620" spans="1:4" s="9" customFormat="1" x14ac:dyDescent="0.2">
      <c r="A5620" s="2" t="s">
        <v>10521</v>
      </c>
      <c r="B5620" s="1" t="s">
        <v>10522</v>
      </c>
      <c r="C5620" s="1" t="s">
        <v>1087</v>
      </c>
      <c r="D5620" s="10" t="s">
        <v>5270</v>
      </c>
    </row>
    <row r="5621" spans="1:4" s="9" customFormat="1" x14ac:dyDescent="0.2">
      <c r="A5621" s="2" t="s">
        <v>10523</v>
      </c>
      <c r="B5621" s="1" t="s">
        <v>10524</v>
      </c>
      <c r="C5621" s="1" t="s">
        <v>1087</v>
      </c>
      <c r="D5621" s="10" t="s">
        <v>5270</v>
      </c>
    </row>
    <row r="5622" spans="1:4" s="9" customFormat="1" x14ac:dyDescent="0.2">
      <c r="A5622" s="2" t="s">
        <v>10525</v>
      </c>
      <c r="B5622" s="1" t="s">
        <v>10526</v>
      </c>
      <c r="C5622" s="1" t="s">
        <v>9090</v>
      </c>
      <c r="D5622" s="10" t="s">
        <v>5270</v>
      </c>
    </row>
    <row r="5623" spans="1:4" s="9" customFormat="1" x14ac:dyDescent="0.2">
      <c r="A5623" s="2" t="s">
        <v>10527</v>
      </c>
      <c r="B5623" s="1" t="s">
        <v>10528</v>
      </c>
      <c r="C5623" s="1" t="s">
        <v>9090</v>
      </c>
      <c r="D5623" s="3">
        <v>66</v>
      </c>
    </row>
    <row r="5624" spans="1:4" s="9" customFormat="1" x14ac:dyDescent="0.2">
      <c r="A5624" s="2" t="s">
        <v>10529</v>
      </c>
      <c r="B5624" s="1" t="s">
        <v>10530</v>
      </c>
      <c r="C5624" s="1" t="s">
        <v>1087</v>
      </c>
      <c r="D5624" s="10" t="s">
        <v>5270</v>
      </c>
    </row>
    <row r="5625" spans="1:4" s="9" customFormat="1" x14ac:dyDescent="0.2">
      <c r="A5625" s="2" t="s">
        <v>10531</v>
      </c>
      <c r="B5625" s="1" t="s">
        <v>10532</v>
      </c>
      <c r="C5625" s="1" t="s">
        <v>33</v>
      </c>
      <c r="D5625" s="3">
        <v>2500</v>
      </c>
    </row>
    <row r="5626" spans="1:4" s="9" customFormat="1" x14ac:dyDescent="0.2">
      <c r="A5626" s="2" t="s">
        <v>10533</v>
      </c>
      <c r="B5626" s="1" t="s">
        <v>10534</v>
      </c>
      <c r="C5626" s="1" t="s">
        <v>10535</v>
      </c>
      <c r="D5626" s="10" t="s">
        <v>5270</v>
      </c>
    </row>
    <row r="5627" spans="1:4" s="9" customFormat="1" x14ac:dyDescent="0.2">
      <c r="A5627" s="2" t="s">
        <v>10536</v>
      </c>
      <c r="B5627" s="1" t="s">
        <v>10537</v>
      </c>
      <c r="C5627" s="1" t="s">
        <v>4888</v>
      </c>
      <c r="D5627" s="10" t="s">
        <v>5270</v>
      </c>
    </row>
    <row r="5628" spans="1:4" s="9" customFormat="1" x14ac:dyDescent="0.2">
      <c r="A5628" s="2" t="s">
        <v>10538</v>
      </c>
      <c r="B5628" s="1" t="s">
        <v>10539</v>
      </c>
      <c r="C5628" s="1" t="s">
        <v>4888</v>
      </c>
      <c r="D5628" s="10" t="s">
        <v>5270</v>
      </c>
    </row>
    <row r="5629" spans="1:4" s="9" customFormat="1" x14ac:dyDescent="0.2">
      <c r="A5629" s="2" t="s">
        <v>10540</v>
      </c>
      <c r="B5629" s="1" t="s">
        <v>10541</v>
      </c>
      <c r="C5629" s="1" t="s">
        <v>66</v>
      </c>
      <c r="D5629" s="10" t="s">
        <v>5270</v>
      </c>
    </row>
    <row r="5630" spans="1:4" s="9" customFormat="1" x14ac:dyDescent="0.2">
      <c r="A5630" s="2" t="s">
        <v>10542</v>
      </c>
      <c r="B5630" s="1" t="s">
        <v>10543</v>
      </c>
      <c r="C5630" s="1" t="s">
        <v>66</v>
      </c>
      <c r="D5630" s="10" t="s">
        <v>5270</v>
      </c>
    </row>
    <row r="5631" spans="1:4" s="9" customFormat="1" x14ac:dyDescent="0.2">
      <c r="A5631" s="2" t="s">
        <v>10544</v>
      </c>
      <c r="B5631" s="1" t="s">
        <v>10545</v>
      </c>
      <c r="C5631" s="1" t="s">
        <v>10546</v>
      </c>
      <c r="D5631" s="10" t="s">
        <v>5270</v>
      </c>
    </row>
    <row r="5632" spans="1:4" s="9" customFormat="1" x14ac:dyDescent="0.2">
      <c r="A5632" s="2" t="s">
        <v>10547</v>
      </c>
      <c r="B5632" s="1" t="s">
        <v>10548</v>
      </c>
      <c r="C5632" s="1" t="s">
        <v>3588</v>
      </c>
      <c r="D5632" s="10" t="s">
        <v>5270</v>
      </c>
    </row>
    <row r="5633" spans="1:4" s="9" customFormat="1" x14ac:dyDescent="0.2">
      <c r="A5633" s="2" t="s">
        <v>10549</v>
      </c>
      <c r="B5633" s="1" t="s">
        <v>10550</v>
      </c>
      <c r="C5633" s="1" t="s">
        <v>3588</v>
      </c>
      <c r="D5633" s="10" t="s">
        <v>5270</v>
      </c>
    </row>
    <row r="5634" spans="1:4" s="9" customFormat="1" x14ac:dyDescent="0.2">
      <c r="A5634" s="2" t="s">
        <v>10551</v>
      </c>
      <c r="B5634" s="1" t="s">
        <v>10552</v>
      </c>
      <c r="C5634" s="1" t="s">
        <v>2670</v>
      </c>
      <c r="D5634" s="10" t="s">
        <v>5270</v>
      </c>
    </row>
    <row r="5635" spans="1:4" s="9" customFormat="1" x14ac:dyDescent="0.2">
      <c r="A5635" s="2" t="s">
        <v>10553</v>
      </c>
      <c r="B5635" s="1" t="s">
        <v>10554</v>
      </c>
      <c r="C5635" s="1" t="s">
        <v>3588</v>
      </c>
      <c r="D5635" s="10" t="s">
        <v>5270</v>
      </c>
    </row>
    <row r="5636" spans="1:4" s="9" customFormat="1" x14ac:dyDescent="0.2">
      <c r="A5636" s="2" t="s">
        <v>10555</v>
      </c>
      <c r="B5636" s="1" t="s">
        <v>10556</v>
      </c>
      <c r="C5636" s="1" t="s">
        <v>3588</v>
      </c>
      <c r="D5636" s="10" t="s">
        <v>5270</v>
      </c>
    </row>
    <row r="5637" spans="1:4" s="9" customFormat="1" x14ac:dyDescent="0.2">
      <c r="A5637" s="2" t="s">
        <v>10557</v>
      </c>
      <c r="B5637" s="1" t="s">
        <v>10558</v>
      </c>
      <c r="C5637" s="1" t="s">
        <v>3588</v>
      </c>
      <c r="D5637" s="10" t="s">
        <v>5270</v>
      </c>
    </row>
    <row r="5638" spans="1:4" s="9" customFormat="1" x14ac:dyDescent="0.2">
      <c r="A5638" s="2" t="s">
        <v>10559</v>
      </c>
      <c r="B5638" s="1" t="s">
        <v>10560</v>
      </c>
      <c r="C5638" s="1" t="s">
        <v>3588</v>
      </c>
      <c r="D5638" s="10" t="s">
        <v>5270</v>
      </c>
    </row>
    <row r="5639" spans="1:4" s="9" customFormat="1" x14ac:dyDescent="0.2">
      <c r="A5639" s="2" t="s">
        <v>10561</v>
      </c>
      <c r="B5639" s="1" t="s">
        <v>10562</v>
      </c>
      <c r="C5639" s="1" t="s">
        <v>39</v>
      </c>
      <c r="D5639" s="10" t="s">
        <v>5270</v>
      </c>
    </row>
    <row r="5640" spans="1:4" s="9" customFormat="1" x14ac:dyDescent="0.2">
      <c r="A5640" s="2" t="s">
        <v>10563</v>
      </c>
      <c r="B5640" s="1" t="s">
        <v>10564</v>
      </c>
      <c r="C5640" s="1" t="s">
        <v>3588</v>
      </c>
      <c r="D5640" s="10" t="s">
        <v>5270</v>
      </c>
    </row>
    <row r="5641" spans="1:4" s="9" customFormat="1" x14ac:dyDescent="0.2">
      <c r="A5641" s="2" t="s">
        <v>10565</v>
      </c>
      <c r="B5641" s="1" t="s">
        <v>10566</v>
      </c>
      <c r="C5641" s="1" t="s">
        <v>39</v>
      </c>
      <c r="D5641" s="10" t="s">
        <v>5270</v>
      </c>
    </row>
    <row r="5642" spans="1:4" s="9" customFormat="1" x14ac:dyDescent="0.2">
      <c r="A5642" s="2" t="s">
        <v>10567</v>
      </c>
      <c r="B5642" s="1" t="s">
        <v>10568</v>
      </c>
      <c r="C5642" s="1" t="s">
        <v>3588</v>
      </c>
      <c r="D5642" s="10" t="s">
        <v>5270</v>
      </c>
    </row>
    <row r="5643" spans="1:4" s="9" customFormat="1" x14ac:dyDescent="0.2">
      <c r="A5643" s="2" t="s">
        <v>10569</v>
      </c>
      <c r="B5643" s="1" t="s">
        <v>10570</v>
      </c>
      <c r="C5643" s="1" t="s">
        <v>3588</v>
      </c>
      <c r="D5643" s="10" t="s">
        <v>5270</v>
      </c>
    </row>
    <row r="5644" spans="1:4" s="9" customFormat="1" x14ac:dyDescent="0.2">
      <c r="A5644" s="2" t="s">
        <v>10571</v>
      </c>
      <c r="B5644" s="1" t="s">
        <v>10572</v>
      </c>
      <c r="C5644" s="1" t="s">
        <v>3588</v>
      </c>
      <c r="D5644" s="10" t="s">
        <v>5270</v>
      </c>
    </row>
    <row r="5645" spans="1:4" s="9" customFormat="1" x14ac:dyDescent="0.2">
      <c r="A5645" s="2" t="s">
        <v>10573</v>
      </c>
      <c r="B5645" s="1" t="s">
        <v>10574</v>
      </c>
      <c r="C5645" s="1" t="s">
        <v>3588</v>
      </c>
      <c r="D5645" s="10" t="s">
        <v>5270</v>
      </c>
    </row>
    <row r="5646" spans="1:4" s="9" customFormat="1" x14ac:dyDescent="0.2">
      <c r="A5646" s="2" t="s">
        <v>10575</v>
      </c>
      <c r="B5646" s="1" t="s">
        <v>10576</v>
      </c>
      <c r="C5646" s="1" t="s">
        <v>3588</v>
      </c>
      <c r="D5646" s="10" t="s">
        <v>5270</v>
      </c>
    </row>
    <row r="5647" spans="1:4" s="9" customFormat="1" x14ac:dyDescent="0.2">
      <c r="A5647" s="2" t="s">
        <v>10577</v>
      </c>
      <c r="B5647" s="1" t="s">
        <v>10578</v>
      </c>
      <c r="C5647" s="1" t="s">
        <v>3588</v>
      </c>
      <c r="D5647" s="10" t="s">
        <v>5270</v>
      </c>
    </row>
    <row r="5648" spans="1:4" s="9" customFormat="1" x14ac:dyDescent="0.2">
      <c r="A5648" s="2" t="s">
        <v>10579</v>
      </c>
      <c r="B5648" s="1" t="s">
        <v>10580</v>
      </c>
      <c r="C5648" s="1" t="s">
        <v>3588</v>
      </c>
      <c r="D5648" s="10" t="s">
        <v>5270</v>
      </c>
    </row>
    <row r="5649" spans="1:4" s="9" customFormat="1" x14ac:dyDescent="0.2">
      <c r="A5649" s="2" t="s">
        <v>10581</v>
      </c>
      <c r="B5649" s="1" t="s">
        <v>10582</v>
      </c>
      <c r="C5649" s="1" t="s">
        <v>5614</v>
      </c>
      <c r="D5649" s="3">
        <v>50</v>
      </c>
    </row>
    <row r="5650" spans="1:4" s="9" customFormat="1" x14ac:dyDescent="0.2">
      <c r="A5650" s="2" t="s">
        <v>10583</v>
      </c>
      <c r="B5650" s="1" t="s">
        <v>10584</v>
      </c>
      <c r="C5650" s="1" t="s">
        <v>3588</v>
      </c>
      <c r="D5650" s="10" t="s">
        <v>5270</v>
      </c>
    </row>
    <row r="5651" spans="1:4" s="9" customFormat="1" x14ac:dyDescent="0.2">
      <c r="A5651" s="2" t="s">
        <v>10585</v>
      </c>
      <c r="B5651" s="1" t="s">
        <v>10586</v>
      </c>
      <c r="C5651" s="1" t="s">
        <v>3588</v>
      </c>
      <c r="D5651" s="10" t="s">
        <v>5270</v>
      </c>
    </row>
    <row r="5652" spans="1:4" s="9" customFormat="1" x14ac:dyDescent="0.2">
      <c r="A5652" s="2" t="s">
        <v>10587</v>
      </c>
      <c r="B5652" s="1" t="s">
        <v>10588</v>
      </c>
      <c r="C5652" s="1" t="s">
        <v>39</v>
      </c>
      <c r="D5652" s="10" t="s">
        <v>5270</v>
      </c>
    </row>
    <row r="5653" spans="1:4" s="9" customFormat="1" x14ac:dyDescent="0.2">
      <c r="A5653" s="2" t="s">
        <v>10589</v>
      </c>
      <c r="B5653" s="1" t="s">
        <v>10590</v>
      </c>
      <c r="C5653" s="1" t="s">
        <v>3588</v>
      </c>
      <c r="D5653" s="10" t="s">
        <v>5270</v>
      </c>
    </row>
    <row r="5654" spans="1:4" s="9" customFormat="1" x14ac:dyDescent="0.2">
      <c r="A5654" s="2" t="s">
        <v>10591</v>
      </c>
      <c r="B5654" s="1" t="s">
        <v>10592</v>
      </c>
      <c r="C5654" s="1" t="s">
        <v>3588</v>
      </c>
      <c r="D5654" s="10" t="s">
        <v>5270</v>
      </c>
    </row>
    <row r="5655" spans="1:4" s="9" customFormat="1" x14ac:dyDescent="0.2">
      <c r="A5655" s="2" t="s">
        <v>10593</v>
      </c>
      <c r="B5655" s="1" t="s">
        <v>10594</v>
      </c>
      <c r="C5655" s="1" t="s">
        <v>3588</v>
      </c>
      <c r="D5655" s="10" t="s">
        <v>5270</v>
      </c>
    </row>
    <row r="5656" spans="1:4" s="9" customFormat="1" x14ac:dyDescent="0.2">
      <c r="A5656" s="2" t="s">
        <v>10595</v>
      </c>
      <c r="B5656" s="1" t="s">
        <v>10596</v>
      </c>
      <c r="C5656" s="1" t="s">
        <v>153</v>
      </c>
      <c r="D5656" s="10" t="s">
        <v>5270</v>
      </c>
    </row>
    <row r="5657" spans="1:4" s="9" customFormat="1" x14ac:dyDescent="0.2">
      <c r="A5657" s="2" t="s">
        <v>10597</v>
      </c>
      <c r="B5657" s="1" t="s">
        <v>10598</v>
      </c>
      <c r="C5657" s="1" t="s">
        <v>2242</v>
      </c>
      <c r="D5657" s="10" t="s">
        <v>5270</v>
      </c>
    </row>
    <row r="5658" spans="1:4" s="9" customFormat="1" x14ac:dyDescent="0.2">
      <c r="A5658" s="2" t="s">
        <v>10599</v>
      </c>
      <c r="B5658" s="1" t="s">
        <v>10600</v>
      </c>
      <c r="C5658" s="1" t="s">
        <v>39</v>
      </c>
      <c r="D5658" s="10" t="s">
        <v>5270</v>
      </c>
    </row>
    <row r="5659" spans="1:4" s="9" customFormat="1" x14ac:dyDescent="0.2">
      <c r="A5659" s="2" t="s">
        <v>10601</v>
      </c>
      <c r="B5659" s="1" t="s">
        <v>10602</v>
      </c>
      <c r="C5659" s="1" t="s">
        <v>3588</v>
      </c>
      <c r="D5659" s="10" t="s">
        <v>5270</v>
      </c>
    </row>
    <row r="5660" spans="1:4" s="9" customFormat="1" x14ac:dyDescent="0.2">
      <c r="A5660" s="2" t="s">
        <v>10603</v>
      </c>
      <c r="B5660" s="1" t="s">
        <v>10604</v>
      </c>
      <c r="C5660" s="1" t="s">
        <v>3588</v>
      </c>
      <c r="D5660" s="10" t="s">
        <v>5270</v>
      </c>
    </row>
    <row r="5661" spans="1:4" s="9" customFormat="1" x14ac:dyDescent="0.2">
      <c r="A5661" s="2" t="s">
        <v>10605</v>
      </c>
      <c r="B5661" s="1" t="s">
        <v>10606</v>
      </c>
      <c r="C5661" s="1" t="s">
        <v>3588</v>
      </c>
      <c r="D5661" s="10" t="s">
        <v>5270</v>
      </c>
    </row>
    <row r="5662" spans="1:4" s="9" customFormat="1" x14ac:dyDescent="0.2">
      <c r="A5662" s="2" t="s">
        <v>10607</v>
      </c>
      <c r="B5662" s="1" t="s">
        <v>10608</v>
      </c>
      <c r="C5662" s="1" t="s">
        <v>3588</v>
      </c>
      <c r="D5662" s="10" t="s">
        <v>5270</v>
      </c>
    </row>
    <row r="5663" spans="1:4" s="9" customFormat="1" x14ac:dyDescent="0.2">
      <c r="A5663" s="2" t="s">
        <v>10609</v>
      </c>
      <c r="B5663" s="1" t="s">
        <v>10610</v>
      </c>
      <c r="C5663" s="1" t="s">
        <v>3588</v>
      </c>
      <c r="D5663" s="10" t="s">
        <v>5270</v>
      </c>
    </row>
    <row r="5664" spans="1:4" s="9" customFormat="1" x14ac:dyDescent="0.2">
      <c r="A5664" s="2" t="s">
        <v>10611</v>
      </c>
      <c r="B5664" s="1" t="s">
        <v>10612</v>
      </c>
      <c r="C5664" s="1" t="s">
        <v>3588</v>
      </c>
      <c r="D5664" s="10" t="s">
        <v>5270</v>
      </c>
    </row>
    <row r="5665" spans="1:4" s="9" customFormat="1" x14ac:dyDescent="0.2">
      <c r="A5665" s="2" t="s">
        <v>10613</v>
      </c>
      <c r="B5665" s="1" t="s">
        <v>10614</v>
      </c>
      <c r="C5665" s="1" t="s">
        <v>3588</v>
      </c>
      <c r="D5665" s="10" t="s">
        <v>5270</v>
      </c>
    </row>
    <row r="5666" spans="1:4" s="9" customFormat="1" x14ac:dyDescent="0.2">
      <c r="A5666" s="2" t="s">
        <v>10615</v>
      </c>
      <c r="B5666" s="1" t="s">
        <v>10616</v>
      </c>
      <c r="C5666" s="1" t="s">
        <v>3588</v>
      </c>
      <c r="D5666" s="10" t="s">
        <v>5270</v>
      </c>
    </row>
    <row r="5667" spans="1:4" s="9" customFormat="1" x14ac:dyDescent="0.2">
      <c r="A5667" s="2" t="s">
        <v>10617</v>
      </c>
      <c r="B5667" s="1" t="s">
        <v>10618</v>
      </c>
      <c r="C5667" s="1" t="s">
        <v>3588</v>
      </c>
      <c r="D5667" s="10" t="s">
        <v>5270</v>
      </c>
    </row>
    <row r="5668" spans="1:4" s="9" customFormat="1" x14ac:dyDescent="0.2">
      <c r="A5668" s="2" t="s">
        <v>10619</v>
      </c>
      <c r="B5668" s="1" t="s">
        <v>10620</v>
      </c>
      <c r="C5668" s="1" t="s">
        <v>3588</v>
      </c>
      <c r="D5668" s="10" t="s">
        <v>5270</v>
      </c>
    </row>
    <row r="5669" spans="1:4" s="9" customFormat="1" x14ac:dyDescent="0.2">
      <c r="A5669" s="2" t="s">
        <v>10621</v>
      </c>
      <c r="B5669" s="1" t="s">
        <v>10622</v>
      </c>
      <c r="C5669" s="1" t="s">
        <v>39</v>
      </c>
      <c r="D5669" s="10" t="s">
        <v>5270</v>
      </c>
    </row>
    <row r="5670" spans="1:4" s="9" customFormat="1" x14ac:dyDescent="0.2">
      <c r="A5670" s="2" t="s">
        <v>10623</v>
      </c>
      <c r="B5670" s="1" t="s">
        <v>10624</v>
      </c>
      <c r="C5670" s="1" t="s">
        <v>3588</v>
      </c>
      <c r="D5670" s="3">
        <v>2500</v>
      </c>
    </row>
    <row r="5671" spans="1:4" s="9" customFormat="1" x14ac:dyDescent="0.2">
      <c r="A5671" s="2" t="s">
        <v>10625</v>
      </c>
      <c r="B5671" s="1" t="s">
        <v>10626</v>
      </c>
      <c r="C5671" s="1" t="s">
        <v>3588</v>
      </c>
      <c r="D5671" s="10" t="s">
        <v>5270</v>
      </c>
    </row>
    <row r="5672" spans="1:4" s="9" customFormat="1" x14ac:dyDescent="0.2">
      <c r="A5672" s="2" t="s">
        <v>10627</v>
      </c>
      <c r="B5672" s="1" t="s">
        <v>10628</v>
      </c>
      <c r="C5672" s="1" t="s">
        <v>3588</v>
      </c>
      <c r="D5672" s="10" t="s">
        <v>5270</v>
      </c>
    </row>
    <row r="5673" spans="1:4" s="9" customFormat="1" x14ac:dyDescent="0.2">
      <c r="A5673" s="2" t="s">
        <v>10629</v>
      </c>
      <c r="B5673" s="1" t="s">
        <v>10630</v>
      </c>
      <c r="C5673" s="1" t="s">
        <v>3588</v>
      </c>
      <c r="D5673" s="10" t="s">
        <v>5270</v>
      </c>
    </row>
    <row r="5674" spans="1:4" s="9" customFormat="1" x14ac:dyDescent="0.2">
      <c r="A5674" s="2" t="s">
        <v>10631</v>
      </c>
      <c r="B5674" s="1" t="s">
        <v>10632</v>
      </c>
      <c r="C5674" s="1" t="s">
        <v>2670</v>
      </c>
      <c r="D5674" s="10" t="s">
        <v>5270</v>
      </c>
    </row>
    <row r="5675" spans="1:4" s="9" customFormat="1" x14ac:dyDescent="0.2">
      <c r="A5675" s="2" t="s">
        <v>10633</v>
      </c>
      <c r="B5675" s="1" t="s">
        <v>10634</v>
      </c>
      <c r="C5675" s="1" t="s">
        <v>5299</v>
      </c>
      <c r="D5675" s="10" t="s">
        <v>5270</v>
      </c>
    </row>
    <row r="5676" spans="1:4" s="9" customFormat="1" x14ac:dyDescent="0.2">
      <c r="A5676" s="2" t="s">
        <v>10635</v>
      </c>
      <c r="B5676" s="1" t="s">
        <v>10636</v>
      </c>
      <c r="C5676" s="1" t="s">
        <v>39</v>
      </c>
      <c r="D5676" s="10" t="s">
        <v>5270</v>
      </c>
    </row>
    <row r="5677" spans="1:4" s="9" customFormat="1" x14ac:dyDescent="0.2">
      <c r="A5677" s="2" t="s">
        <v>10637</v>
      </c>
      <c r="B5677" s="1" t="s">
        <v>10638</v>
      </c>
      <c r="C5677" s="1" t="s">
        <v>10639</v>
      </c>
      <c r="D5677" s="10" t="s">
        <v>5270</v>
      </c>
    </row>
    <row r="5678" spans="1:4" s="9" customFormat="1" x14ac:dyDescent="0.2">
      <c r="A5678" s="2" t="s">
        <v>10640</v>
      </c>
      <c r="B5678" s="1" t="s">
        <v>10641</v>
      </c>
      <c r="C5678" s="1" t="s">
        <v>10639</v>
      </c>
      <c r="D5678" s="10" t="s">
        <v>5270</v>
      </c>
    </row>
    <row r="5679" spans="1:4" s="9" customFormat="1" x14ac:dyDescent="0.2">
      <c r="A5679" s="2" t="s">
        <v>10642</v>
      </c>
      <c r="B5679" s="1" t="s">
        <v>10643</v>
      </c>
      <c r="C5679" s="1" t="s">
        <v>10639</v>
      </c>
      <c r="D5679" s="10" t="s">
        <v>5270</v>
      </c>
    </row>
    <row r="5680" spans="1:4" s="9" customFormat="1" x14ac:dyDescent="0.2">
      <c r="A5680" s="2" t="s">
        <v>10644</v>
      </c>
      <c r="B5680" s="1" t="s">
        <v>10645</v>
      </c>
      <c r="C5680" s="1" t="s">
        <v>10639</v>
      </c>
      <c r="D5680" s="10" t="s">
        <v>5270</v>
      </c>
    </row>
    <row r="5681" spans="1:4" s="9" customFormat="1" x14ac:dyDescent="0.2">
      <c r="A5681" s="2" t="s">
        <v>10646</v>
      </c>
      <c r="B5681" s="1" t="s">
        <v>10647</v>
      </c>
      <c r="C5681" s="1" t="s">
        <v>124</v>
      </c>
      <c r="D5681" s="10" t="s">
        <v>5270</v>
      </c>
    </row>
    <row r="5682" spans="1:4" s="9" customFormat="1" x14ac:dyDescent="0.2">
      <c r="A5682" s="2" t="s">
        <v>10648</v>
      </c>
      <c r="B5682" s="1" t="s">
        <v>10649</v>
      </c>
      <c r="C5682" s="1" t="s">
        <v>66</v>
      </c>
      <c r="D5682" s="10" t="s">
        <v>5270</v>
      </c>
    </row>
    <row r="5683" spans="1:4" s="9" customFormat="1" x14ac:dyDescent="0.2">
      <c r="A5683" s="2" t="s">
        <v>10650</v>
      </c>
      <c r="B5683" s="1" t="s">
        <v>10651</v>
      </c>
      <c r="C5683" s="1" t="s">
        <v>10652</v>
      </c>
      <c r="D5683" s="10" t="s">
        <v>5270</v>
      </c>
    </row>
    <row r="5684" spans="1:4" s="9" customFormat="1" x14ac:dyDescent="0.2">
      <c r="A5684" s="2" t="s">
        <v>10653</v>
      </c>
      <c r="B5684" s="1" t="s">
        <v>10654</v>
      </c>
      <c r="C5684" s="1" t="s">
        <v>39</v>
      </c>
      <c r="D5684" s="10" t="s">
        <v>5270</v>
      </c>
    </row>
    <row r="5685" spans="1:4" s="9" customFormat="1" x14ac:dyDescent="0.2">
      <c r="A5685" s="2" t="s">
        <v>10655</v>
      </c>
      <c r="B5685" s="1" t="s">
        <v>10656</v>
      </c>
      <c r="C5685" s="1" t="s">
        <v>66</v>
      </c>
      <c r="D5685" s="3">
        <v>100</v>
      </c>
    </row>
    <row r="5686" spans="1:4" s="9" customFormat="1" x14ac:dyDescent="0.2">
      <c r="A5686" s="2" t="s">
        <v>10657</v>
      </c>
      <c r="B5686" s="1" t="s">
        <v>10658</v>
      </c>
      <c r="C5686" s="1" t="s">
        <v>4097</v>
      </c>
      <c r="D5686" s="10" t="s">
        <v>5270</v>
      </c>
    </row>
    <row r="5687" spans="1:4" s="9" customFormat="1" x14ac:dyDescent="0.2">
      <c r="A5687" s="2" t="s">
        <v>10659</v>
      </c>
      <c r="B5687" s="1" t="s">
        <v>10660</v>
      </c>
      <c r="C5687" s="1" t="s">
        <v>66</v>
      </c>
      <c r="D5687" s="10" t="s">
        <v>5270</v>
      </c>
    </row>
    <row r="5688" spans="1:4" s="9" customFormat="1" x14ac:dyDescent="0.2">
      <c r="A5688" s="2" t="s">
        <v>10661</v>
      </c>
      <c r="B5688" s="1" t="s">
        <v>10662</v>
      </c>
      <c r="C5688" s="1" t="s">
        <v>66</v>
      </c>
      <c r="D5688" s="10" t="s">
        <v>5270</v>
      </c>
    </row>
    <row r="5689" spans="1:4" s="9" customFormat="1" x14ac:dyDescent="0.2">
      <c r="A5689" s="2" t="s">
        <v>10663</v>
      </c>
      <c r="B5689" s="1" t="s">
        <v>10664</v>
      </c>
      <c r="C5689" s="1" t="s">
        <v>66</v>
      </c>
      <c r="D5689" s="10" t="s">
        <v>5270</v>
      </c>
    </row>
    <row r="5690" spans="1:4" s="9" customFormat="1" x14ac:dyDescent="0.2">
      <c r="A5690" s="2" t="s">
        <v>10665</v>
      </c>
      <c r="B5690" s="1" t="s">
        <v>10666</v>
      </c>
      <c r="C5690" s="1" t="s">
        <v>66</v>
      </c>
      <c r="D5690" s="10" t="s">
        <v>5270</v>
      </c>
    </row>
    <row r="5691" spans="1:4" s="9" customFormat="1" x14ac:dyDescent="0.2">
      <c r="A5691" s="2" t="s">
        <v>10667</v>
      </c>
      <c r="B5691" s="1" t="s">
        <v>10668</v>
      </c>
      <c r="C5691" s="1" t="s">
        <v>66</v>
      </c>
      <c r="D5691" s="10" t="s">
        <v>5270</v>
      </c>
    </row>
    <row r="5692" spans="1:4" s="9" customFormat="1" x14ac:dyDescent="0.2">
      <c r="A5692" s="2" t="s">
        <v>10669</v>
      </c>
      <c r="B5692" s="1" t="s">
        <v>10670</v>
      </c>
      <c r="C5692" s="1" t="s">
        <v>66</v>
      </c>
      <c r="D5692" s="10" t="s">
        <v>5270</v>
      </c>
    </row>
    <row r="5693" spans="1:4" s="9" customFormat="1" x14ac:dyDescent="0.2">
      <c r="A5693" s="2" t="s">
        <v>10671</v>
      </c>
      <c r="B5693" s="1" t="s">
        <v>10672</v>
      </c>
      <c r="C5693" s="1" t="s">
        <v>66</v>
      </c>
      <c r="D5693" s="10" t="s">
        <v>5270</v>
      </c>
    </row>
    <row r="5694" spans="1:4" s="9" customFormat="1" x14ac:dyDescent="0.2">
      <c r="A5694" s="2" t="s">
        <v>10673</v>
      </c>
      <c r="B5694" s="1" t="s">
        <v>10674</v>
      </c>
      <c r="C5694" s="1" t="s">
        <v>988</v>
      </c>
      <c r="D5694" s="10" t="s">
        <v>5270</v>
      </c>
    </row>
    <row r="5695" spans="1:4" s="9" customFormat="1" x14ac:dyDescent="0.2">
      <c r="A5695" s="2" t="s">
        <v>10675</v>
      </c>
      <c r="B5695" s="1" t="s">
        <v>10676</v>
      </c>
      <c r="C5695" s="1" t="s">
        <v>988</v>
      </c>
      <c r="D5695" s="10" t="s">
        <v>5270</v>
      </c>
    </row>
    <row r="5696" spans="1:4" s="9" customFormat="1" x14ac:dyDescent="0.2">
      <c r="A5696" s="2" t="s">
        <v>10677</v>
      </c>
      <c r="B5696" s="1" t="s">
        <v>10678</v>
      </c>
      <c r="C5696" s="1" t="s">
        <v>39</v>
      </c>
      <c r="D5696" s="10" t="s">
        <v>5270</v>
      </c>
    </row>
    <row r="5697" spans="1:4" s="9" customFormat="1" x14ac:dyDescent="0.2">
      <c r="A5697" s="2" t="s">
        <v>10679</v>
      </c>
      <c r="B5697" s="1" t="s">
        <v>10680</v>
      </c>
      <c r="C5697" s="1" t="s">
        <v>184</v>
      </c>
      <c r="D5697" s="3">
        <v>80</v>
      </c>
    </row>
    <row r="5698" spans="1:4" s="9" customFormat="1" x14ac:dyDescent="0.2">
      <c r="A5698" s="2" t="s">
        <v>10681</v>
      </c>
      <c r="B5698" s="1" t="s">
        <v>10682</v>
      </c>
      <c r="C5698" s="1" t="s">
        <v>66</v>
      </c>
      <c r="D5698" s="10" t="s">
        <v>5270</v>
      </c>
    </row>
    <row r="5699" spans="1:4" s="9" customFormat="1" x14ac:dyDescent="0.2">
      <c r="A5699" s="2" t="s">
        <v>10683</v>
      </c>
      <c r="B5699" s="1" t="s">
        <v>10684</v>
      </c>
      <c r="C5699" s="1" t="s">
        <v>988</v>
      </c>
      <c r="D5699" s="10" t="s">
        <v>5270</v>
      </c>
    </row>
    <row r="5700" spans="1:4" s="9" customFormat="1" x14ac:dyDescent="0.2">
      <c r="A5700" s="2" t="s">
        <v>10685</v>
      </c>
      <c r="B5700" s="1" t="s">
        <v>10686</v>
      </c>
      <c r="C5700" s="1" t="s">
        <v>988</v>
      </c>
      <c r="D5700" s="10" t="s">
        <v>5270</v>
      </c>
    </row>
    <row r="5701" spans="1:4" s="9" customFormat="1" x14ac:dyDescent="0.2">
      <c r="A5701" s="2" t="s">
        <v>10687</v>
      </c>
      <c r="B5701" s="1" t="s">
        <v>10688</v>
      </c>
      <c r="C5701" s="1" t="s">
        <v>988</v>
      </c>
      <c r="D5701" s="10" t="s">
        <v>5270</v>
      </c>
    </row>
    <row r="5702" spans="1:4" s="9" customFormat="1" x14ac:dyDescent="0.2">
      <c r="A5702" s="2" t="s">
        <v>10689</v>
      </c>
      <c r="B5702" s="1" t="s">
        <v>10690</v>
      </c>
      <c r="C5702" s="1" t="s">
        <v>988</v>
      </c>
      <c r="D5702" s="10" t="s">
        <v>5270</v>
      </c>
    </row>
    <row r="5703" spans="1:4" s="9" customFormat="1" x14ac:dyDescent="0.2">
      <c r="A5703" s="2" t="s">
        <v>10691</v>
      </c>
      <c r="B5703" s="1" t="s">
        <v>10692</v>
      </c>
      <c r="C5703" s="1" t="s">
        <v>4097</v>
      </c>
      <c r="D5703" s="10" t="s">
        <v>5270</v>
      </c>
    </row>
    <row r="5704" spans="1:4" s="9" customFormat="1" x14ac:dyDescent="0.2">
      <c r="A5704" s="2" t="s">
        <v>10693</v>
      </c>
      <c r="B5704" s="1" t="s">
        <v>10692</v>
      </c>
      <c r="C5704" s="1" t="s">
        <v>66</v>
      </c>
      <c r="D5704" s="10" t="s">
        <v>5270</v>
      </c>
    </row>
    <row r="5705" spans="1:4" s="9" customFormat="1" x14ac:dyDescent="0.2">
      <c r="A5705" s="2" t="s">
        <v>10694</v>
      </c>
      <c r="B5705" s="1" t="s">
        <v>10695</v>
      </c>
      <c r="C5705" s="1" t="s">
        <v>66</v>
      </c>
      <c r="D5705" s="10" t="s">
        <v>5270</v>
      </c>
    </row>
    <row r="5706" spans="1:4" s="9" customFormat="1" x14ac:dyDescent="0.2">
      <c r="A5706" s="2" t="s">
        <v>10696</v>
      </c>
      <c r="B5706" s="1" t="s">
        <v>10697</v>
      </c>
      <c r="C5706" s="1" t="s">
        <v>66</v>
      </c>
      <c r="D5706" s="10" t="s">
        <v>5270</v>
      </c>
    </row>
    <row r="5707" spans="1:4" s="9" customFormat="1" x14ac:dyDescent="0.2">
      <c r="A5707" s="2" t="s">
        <v>10698</v>
      </c>
      <c r="B5707" s="1" t="s">
        <v>10699</v>
      </c>
      <c r="C5707" s="1" t="s">
        <v>66</v>
      </c>
      <c r="D5707" s="10" t="s">
        <v>5270</v>
      </c>
    </row>
    <row r="5708" spans="1:4" s="9" customFormat="1" x14ac:dyDescent="0.2">
      <c r="A5708" s="2" t="s">
        <v>10700</v>
      </c>
      <c r="B5708" s="1" t="s">
        <v>10701</v>
      </c>
      <c r="C5708" s="1" t="s">
        <v>66</v>
      </c>
      <c r="D5708" s="10" t="s">
        <v>5270</v>
      </c>
    </row>
    <row r="5709" spans="1:4" s="9" customFormat="1" x14ac:dyDescent="0.2">
      <c r="A5709" s="2" t="s">
        <v>10702</v>
      </c>
      <c r="B5709" s="1" t="s">
        <v>10703</v>
      </c>
      <c r="C5709" s="1" t="s">
        <v>153</v>
      </c>
      <c r="D5709" s="10" t="s">
        <v>5270</v>
      </c>
    </row>
    <row r="5710" spans="1:4" s="9" customFormat="1" x14ac:dyDescent="0.2">
      <c r="A5710" s="2" t="s">
        <v>10704</v>
      </c>
      <c r="B5710" s="1" t="s">
        <v>10705</v>
      </c>
      <c r="C5710" s="1" t="s">
        <v>153</v>
      </c>
      <c r="D5710" s="10" t="s">
        <v>5270</v>
      </c>
    </row>
    <row r="5711" spans="1:4" s="9" customFormat="1" x14ac:dyDescent="0.2">
      <c r="A5711" s="2" t="s">
        <v>10706</v>
      </c>
      <c r="B5711" s="1" t="s">
        <v>10707</v>
      </c>
      <c r="C5711" s="1" t="s">
        <v>153</v>
      </c>
      <c r="D5711" s="10" t="s">
        <v>5270</v>
      </c>
    </row>
    <row r="5712" spans="1:4" s="9" customFormat="1" x14ac:dyDescent="0.2">
      <c r="A5712" s="2" t="s">
        <v>10708</v>
      </c>
      <c r="B5712" s="1" t="s">
        <v>10709</v>
      </c>
      <c r="C5712" s="1" t="s">
        <v>153</v>
      </c>
      <c r="D5712" s="10" t="s">
        <v>5270</v>
      </c>
    </row>
    <row r="5713" spans="1:4" s="9" customFormat="1" x14ac:dyDescent="0.2">
      <c r="A5713" s="2" t="s">
        <v>10710</v>
      </c>
      <c r="B5713" s="1" t="s">
        <v>10711</v>
      </c>
      <c r="C5713" s="1" t="s">
        <v>39</v>
      </c>
      <c r="D5713" s="10" t="s">
        <v>5270</v>
      </c>
    </row>
    <row r="5714" spans="1:4" s="9" customFormat="1" x14ac:dyDescent="0.2">
      <c r="A5714" s="2" t="s">
        <v>10712</v>
      </c>
      <c r="B5714" s="1" t="s">
        <v>10713</v>
      </c>
      <c r="C5714" s="1" t="s">
        <v>153</v>
      </c>
      <c r="D5714" s="10" t="s">
        <v>5270</v>
      </c>
    </row>
    <row r="5715" spans="1:4" s="9" customFormat="1" x14ac:dyDescent="0.2">
      <c r="A5715" s="2" t="s">
        <v>10714</v>
      </c>
      <c r="B5715" s="1" t="s">
        <v>10715</v>
      </c>
      <c r="C5715" s="1" t="s">
        <v>153</v>
      </c>
      <c r="D5715" s="10" t="s">
        <v>5270</v>
      </c>
    </row>
    <row r="5716" spans="1:4" s="9" customFormat="1" x14ac:dyDescent="0.2">
      <c r="A5716" s="2" t="s">
        <v>10716</v>
      </c>
      <c r="B5716" s="1" t="s">
        <v>10717</v>
      </c>
      <c r="C5716" s="1" t="s">
        <v>66</v>
      </c>
      <c r="D5716" s="10" t="s">
        <v>5270</v>
      </c>
    </row>
    <row r="5717" spans="1:4" s="9" customFormat="1" x14ac:dyDescent="0.2">
      <c r="A5717" s="2" t="s">
        <v>10718</v>
      </c>
      <c r="B5717" s="1" t="s">
        <v>10719</v>
      </c>
      <c r="C5717" s="1" t="s">
        <v>66</v>
      </c>
      <c r="D5717" s="10" t="s">
        <v>5270</v>
      </c>
    </row>
    <row r="5718" spans="1:4" s="9" customFormat="1" x14ac:dyDescent="0.2">
      <c r="A5718" s="2" t="s">
        <v>10720</v>
      </c>
      <c r="B5718" s="1" t="s">
        <v>10721</v>
      </c>
      <c r="C5718" s="1" t="s">
        <v>5657</v>
      </c>
      <c r="D5718" s="10" t="s">
        <v>5270</v>
      </c>
    </row>
    <row r="5719" spans="1:4" s="9" customFormat="1" x14ac:dyDescent="0.2">
      <c r="A5719" s="2" t="s">
        <v>10722</v>
      </c>
      <c r="B5719" s="1" t="s">
        <v>10723</v>
      </c>
      <c r="C5719" s="1" t="s">
        <v>39</v>
      </c>
      <c r="D5719" s="10" t="s">
        <v>5270</v>
      </c>
    </row>
    <row r="5720" spans="1:4" s="9" customFormat="1" x14ac:dyDescent="0.2">
      <c r="A5720" s="2" t="s">
        <v>10724</v>
      </c>
      <c r="B5720" s="1" t="s">
        <v>10725</v>
      </c>
      <c r="C5720" s="1" t="s">
        <v>308</v>
      </c>
      <c r="D5720" s="10" t="s">
        <v>5270</v>
      </c>
    </row>
    <row r="5721" spans="1:4" s="9" customFormat="1" x14ac:dyDescent="0.2">
      <c r="A5721" s="2" t="s">
        <v>10726</v>
      </c>
      <c r="B5721" s="1" t="s">
        <v>10727</v>
      </c>
      <c r="C5721" s="1" t="s">
        <v>184</v>
      </c>
      <c r="D5721" s="10" t="s">
        <v>5270</v>
      </c>
    </row>
    <row r="5722" spans="1:4" s="9" customFormat="1" x14ac:dyDescent="0.2">
      <c r="A5722" s="2" t="s">
        <v>10728</v>
      </c>
      <c r="B5722" s="1" t="s">
        <v>10729</v>
      </c>
      <c r="C5722" s="1" t="s">
        <v>184</v>
      </c>
      <c r="D5722" s="10" t="s">
        <v>5270</v>
      </c>
    </row>
    <row r="5723" spans="1:4" s="9" customFormat="1" x14ac:dyDescent="0.2">
      <c r="A5723" s="2" t="s">
        <v>10730</v>
      </c>
      <c r="B5723" s="1" t="s">
        <v>10731</v>
      </c>
      <c r="C5723" s="1" t="s">
        <v>308</v>
      </c>
      <c r="D5723" s="10" t="s">
        <v>5270</v>
      </c>
    </row>
    <row r="5724" spans="1:4" s="9" customFormat="1" x14ac:dyDescent="0.2">
      <c r="A5724" s="2" t="s">
        <v>10732</v>
      </c>
      <c r="B5724" s="1" t="s">
        <v>10733</v>
      </c>
      <c r="C5724" s="1" t="s">
        <v>988</v>
      </c>
      <c r="D5724" s="3">
        <v>1000</v>
      </c>
    </row>
    <row r="5725" spans="1:4" s="9" customFormat="1" x14ac:dyDescent="0.2">
      <c r="A5725" s="2" t="s">
        <v>10734</v>
      </c>
      <c r="B5725" s="1" t="s">
        <v>10735</v>
      </c>
      <c r="C5725" s="1" t="s">
        <v>66</v>
      </c>
      <c r="D5725" s="10" t="s">
        <v>5270</v>
      </c>
    </row>
    <row r="5726" spans="1:4" s="9" customFormat="1" x14ac:dyDescent="0.2">
      <c r="A5726" s="2" t="s">
        <v>10736</v>
      </c>
      <c r="B5726" s="1" t="s">
        <v>10737</v>
      </c>
      <c r="C5726" s="1" t="s">
        <v>409</v>
      </c>
      <c r="D5726" s="10" t="s">
        <v>5270</v>
      </c>
    </row>
    <row r="5727" spans="1:4" s="9" customFormat="1" x14ac:dyDescent="0.2">
      <c r="A5727" s="2" t="s">
        <v>10738</v>
      </c>
      <c r="B5727" s="1" t="s">
        <v>10739</v>
      </c>
      <c r="C5727" s="1" t="s">
        <v>66</v>
      </c>
      <c r="D5727" s="10" t="s">
        <v>5270</v>
      </c>
    </row>
    <row r="5728" spans="1:4" s="9" customFormat="1" x14ac:dyDescent="0.2">
      <c r="A5728" s="2" t="s">
        <v>10740</v>
      </c>
      <c r="B5728" s="1" t="s">
        <v>10741</v>
      </c>
      <c r="C5728" s="1" t="s">
        <v>39</v>
      </c>
      <c r="D5728" s="10" t="s">
        <v>5270</v>
      </c>
    </row>
    <row r="5729" spans="1:4" s="9" customFormat="1" x14ac:dyDescent="0.2">
      <c r="A5729" s="2" t="s">
        <v>10742</v>
      </c>
      <c r="B5729" s="1" t="s">
        <v>10743</v>
      </c>
      <c r="C5729" s="1" t="s">
        <v>3877</v>
      </c>
      <c r="D5729" s="10" t="s">
        <v>5270</v>
      </c>
    </row>
    <row r="5730" spans="1:4" s="9" customFormat="1" x14ac:dyDescent="0.2">
      <c r="A5730" s="2" t="s">
        <v>10744</v>
      </c>
      <c r="B5730" s="1" t="s">
        <v>10745</v>
      </c>
      <c r="C5730" s="1" t="s">
        <v>3877</v>
      </c>
      <c r="D5730" s="10" t="s">
        <v>5270</v>
      </c>
    </row>
    <row r="5731" spans="1:4" s="9" customFormat="1" x14ac:dyDescent="0.2">
      <c r="A5731" s="2" t="s">
        <v>10746</v>
      </c>
      <c r="B5731" s="1" t="s">
        <v>10747</v>
      </c>
      <c r="C5731" s="1" t="s">
        <v>39</v>
      </c>
      <c r="D5731" s="10" t="s">
        <v>5270</v>
      </c>
    </row>
    <row r="5732" spans="1:4" s="9" customFormat="1" x14ac:dyDescent="0.2">
      <c r="A5732" s="2" t="s">
        <v>10748</v>
      </c>
      <c r="B5732" s="1" t="s">
        <v>10749</v>
      </c>
      <c r="C5732" s="1" t="s">
        <v>57</v>
      </c>
      <c r="D5732" s="10" t="s">
        <v>5270</v>
      </c>
    </row>
    <row r="5733" spans="1:4" s="9" customFormat="1" x14ac:dyDescent="0.2">
      <c r="A5733" s="2" t="s">
        <v>10750</v>
      </c>
      <c r="B5733" s="1" t="s">
        <v>10751</v>
      </c>
      <c r="C5733" s="1" t="s">
        <v>2269</v>
      </c>
      <c r="D5733" s="10" t="s">
        <v>5270</v>
      </c>
    </row>
    <row r="5734" spans="1:4" s="9" customFormat="1" x14ac:dyDescent="0.2">
      <c r="A5734" s="2" t="s">
        <v>10752</v>
      </c>
      <c r="B5734" s="1" t="s">
        <v>10753</v>
      </c>
      <c r="C5734" s="1" t="s">
        <v>2269</v>
      </c>
      <c r="D5734" s="10" t="s">
        <v>5270</v>
      </c>
    </row>
    <row r="5735" spans="1:4" s="9" customFormat="1" x14ac:dyDescent="0.2">
      <c r="A5735" s="2" t="s">
        <v>10754</v>
      </c>
      <c r="B5735" s="1" t="s">
        <v>10755</v>
      </c>
      <c r="C5735" s="1" t="s">
        <v>2269</v>
      </c>
      <c r="D5735" s="10" t="s">
        <v>5270</v>
      </c>
    </row>
    <row r="5736" spans="1:4" s="9" customFormat="1" x14ac:dyDescent="0.2">
      <c r="A5736" s="2" t="s">
        <v>10756</v>
      </c>
      <c r="B5736" s="1" t="s">
        <v>10757</v>
      </c>
      <c r="C5736" s="1" t="s">
        <v>2269</v>
      </c>
      <c r="D5736" s="10" t="s">
        <v>5270</v>
      </c>
    </row>
    <row r="5737" spans="1:4" s="9" customFormat="1" x14ac:dyDescent="0.2">
      <c r="A5737" s="2" t="s">
        <v>10758</v>
      </c>
      <c r="B5737" s="1" t="s">
        <v>10759</v>
      </c>
      <c r="C5737" s="1" t="s">
        <v>2269</v>
      </c>
      <c r="D5737" s="10" t="s">
        <v>5270</v>
      </c>
    </row>
    <row r="5738" spans="1:4" s="9" customFormat="1" x14ac:dyDescent="0.2">
      <c r="A5738" s="2" t="s">
        <v>10760</v>
      </c>
      <c r="B5738" s="1" t="s">
        <v>10761</v>
      </c>
      <c r="C5738" s="1" t="s">
        <v>2242</v>
      </c>
      <c r="D5738" s="10" t="s">
        <v>5270</v>
      </c>
    </row>
    <row r="5739" spans="1:4" s="9" customFormat="1" x14ac:dyDescent="0.2">
      <c r="A5739" s="2" t="s">
        <v>10762</v>
      </c>
      <c r="B5739" s="1" t="s">
        <v>10763</v>
      </c>
      <c r="C5739" s="1" t="s">
        <v>39</v>
      </c>
      <c r="D5739" s="10" t="s">
        <v>5270</v>
      </c>
    </row>
    <row r="5740" spans="1:4" s="9" customFormat="1" x14ac:dyDescent="0.2">
      <c r="A5740" s="2" t="s">
        <v>10764</v>
      </c>
      <c r="B5740" s="1" t="s">
        <v>10765</v>
      </c>
      <c r="C5740" s="1" t="s">
        <v>2269</v>
      </c>
      <c r="D5740" s="10" t="s">
        <v>5270</v>
      </c>
    </row>
    <row r="5741" spans="1:4" s="9" customFormat="1" x14ac:dyDescent="0.2">
      <c r="A5741" s="2" t="s">
        <v>10766</v>
      </c>
      <c r="B5741" s="1" t="s">
        <v>10767</v>
      </c>
      <c r="C5741" s="1" t="s">
        <v>2269</v>
      </c>
      <c r="D5741" s="10" t="s">
        <v>5270</v>
      </c>
    </row>
    <row r="5742" spans="1:4" s="9" customFormat="1" x14ac:dyDescent="0.2">
      <c r="A5742" s="2" t="s">
        <v>10768</v>
      </c>
      <c r="B5742" s="1" t="s">
        <v>10769</v>
      </c>
      <c r="C5742" s="1" t="s">
        <v>2269</v>
      </c>
      <c r="D5742" s="10" t="s">
        <v>5270</v>
      </c>
    </row>
    <row r="5743" spans="1:4" s="9" customFormat="1" x14ac:dyDescent="0.2">
      <c r="A5743" s="2" t="s">
        <v>10770</v>
      </c>
      <c r="B5743" s="1" t="s">
        <v>10771</v>
      </c>
      <c r="C5743" s="1" t="s">
        <v>2269</v>
      </c>
      <c r="D5743" s="10" t="s">
        <v>5270</v>
      </c>
    </row>
    <row r="5744" spans="1:4" s="9" customFormat="1" x14ac:dyDescent="0.2">
      <c r="A5744" s="2" t="s">
        <v>10772</v>
      </c>
      <c r="B5744" s="1" t="s">
        <v>10773</v>
      </c>
      <c r="C5744" s="1" t="s">
        <v>2269</v>
      </c>
      <c r="D5744" s="10" t="s">
        <v>5270</v>
      </c>
    </row>
    <row r="5745" spans="1:4" s="9" customFormat="1" x14ac:dyDescent="0.2">
      <c r="A5745" s="2" t="s">
        <v>10774</v>
      </c>
      <c r="B5745" s="1" t="s">
        <v>10775</v>
      </c>
      <c r="C5745" s="1" t="s">
        <v>2269</v>
      </c>
      <c r="D5745" s="10" t="s">
        <v>5270</v>
      </c>
    </row>
    <row r="5746" spans="1:4" s="9" customFormat="1" x14ac:dyDescent="0.2">
      <c r="A5746" s="2" t="s">
        <v>10776</v>
      </c>
      <c r="B5746" s="1" t="s">
        <v>10777</v>
      </c>
      <c r="C5746" s="1" t="s">
        <v>2269</v>
      </c>
      <c r="D5746" s="10" t="s">
        <v>5270</v>
      </c>
    </row>
    <row r="5747" spans="1:4" s="9" customFormat="1" x14ac:dyDescent="0.2">
      <c r="A5747" s="2" t="s">
        <v>10778</v>
      </c>
      <c r="B5747" s="1" t="s">
        <v>10779</v>
      </c>
      <c r="C5747" s="1" t="s">
        <v>2269</v>
      </c>
      <c r="D5747" s="10" t="s">
        <v>5270</v>
      </c>
    </row>
    <row r="5748" spans="1:4" s="9" customFormat="1" x14ac:dyDescent="0.2">
      <c r="A5748" s="2" t="s">
        <v>10780</v>
      </c>
      <c r="B5748" s="1" t="s">
        <v>10781</v>
      </c>
      <c r="C5748" s="1" t="s">
        <v>2269</v>
      </c>
      <c r="D5748" s="3">
        <v>2500</v>
      </c>
    </row>
    <row r="5749" spans="1:4" s="9" customFormat="1" x14ac:dyDescent="0.2">
      <c r="A5749" s="2" t="s">
        <v>10782</v>
      </c>
      <c r="B5749" s="1" t="s">
        <v>10783</v>
      </c>
      <c r="C5749" s="1" t="s">
        <v>4640</v>
      </c>
      <c r="D5749" s="10" t="s">
        <v>5270</v>
      </c>
    </row>
    <row r="5750" spans="1:4" s="9" customFormat="1" x14ac:dyDescent="0.2">
      <c r="A5750" s="2" t="s">
        <v>10784</v>
      </c>
      <c r="B5750" s="1" t="s">
        <v>10785</v>
      </c>
      <c r="C5750" s="1" t="s">
        <v>2269</v>
      </c>
      <c r="D5750" s="10" t="s">
        <v>5270</v>
      </c>
    </row>
    <row r="5751" spans="1:4" s="9" customFormat="1" x14ac:dyDescent="0.2">
      <c r="A5751" s="2" t="s">
        <v>10786</v>
      </c>
      <c r="B5751" s="1" t="s">
        <v>10787</v>
      </c>
      <c r="C5751" s="1" t="s">
        <v>2269</v>
      </c>
      <c r="D5751" s="3">
        <v>50</v>
      </c>
    </row>
    <row r="5752" spans="1:4" s="9" customFormat="1" x14ac:dyDescent="0.2">
      <c r="A5752" s="2" t="s">
        <v>10788</v>
      </c>
      <c r="B5752" s="1" t="s">
        <v>10789</v>
      </c>
      <c r="C5752" s="1" t="s">
        <v>2269</v>
      </c>
      <c r="D5752" s="10" t="s">
        <v>5270</v>
      </c>
    </row>
    <row r="5753" spans="1:4" s="9" customFormat="1" x14ac:dyDescent="0.2">
      <c r="A5753" s="2" t="s">
        <v>10790</v>
      </c>
      <c r="B5753" s="1" t="s">
        <v>10791</v>
      </c>
      <c r="C5753" s="1" t="s">
        <v>2269</v>
      </c>
      <c r="D5753" s="10" t="s">
        <v>5270</v>
      </c>
    </row>
    <row r="5754" spans="1:4" s="9" customFormat="1" x14ac:dyDescent="0.2">
      <c r="A5754" s="2" t="s">
        <v>10792</v>
      </c>
      <c r="B5754" s="1" t="s">
        <v>10793</v>
      </c>
      <c r="C5754" s="1" t="s">
        <v>2269</v>
      </c>
      <c r="D5754" s="10" t="s">
        <v>5270</v>
      </c>
    </row>
    <row r="5755" spans="1:4" s="9" customFormat="1" x14ac:dyDescent="0.2">
      <c r="A5755" s="2" t="s">
        <v>10794</v>
      </c>
      <c r="B5755" s="1" t="s">
        <v>10795</v>
      </c>
      <c r="C5755" s="1" t="s">
        <v>2269</v>
      </c>
      <c r="D5755" s="10" t="s">
        <v>5270</v>
      </c>
    </row>
    <row r="5756" spans="1:4" s="9" customFormat="1" x14ac:dyDescent="0.2">
      <c r="A5756" s="2" t="s">
        <v>10796</v>
      </c>
      <c r="B5756" s="1" t="s">
        <v>10797</v>
      </c>
      <c r="C5756" s="1" t="s">
        <v>2269</v>
      </c>
      <c r="D5756" s="10" t="s">
        <v>5270</v>
      </c>
    </row>
    <row r="5757" spans="1:4" s="9" customFormat="1" x14ac:dyDescent="0.2">
      <c r="A5757" s="2" t="s">
        <v>10798</v>
      </c>
      <c r="B5757" s="1" t="s">
        <v>10799</v>
      </c>
      <c r="C5757" s="1" t="s">
        <v>153</v>
      </c>
      <c r="D5757" s="10" t="s">
        <v>5270</v>
      </c>
    </row>
    <row r="5758" spans="1:4" s="9" customFormat="1" x14ac:dyDescent="0.2">
      <c r="A5758" s="2" t="s">
        <v>10800</v>
      </c>
      <c r="B5758" s="1" t="s">
        <v>10799</v>
      </c>
      <c r="C5758" s="1" t="s">
        <v>153</v>
      </c>
      <c r="D5758" s="10" t="s">
        <v>5270</v>
      </c>
    </row>
    <row r="5759" spans="1:4" s="9" customFormat="1" x14ac:dyDescent="0.2">
      <c r="A5759" s="2" t="s">
        <v>10801</v>
      </c>
      <c r="B5759" s="1" t="s">
        <v>10802</v>
      </c>
      <c r="C5759" s="1" t="s">
        <v>2269</v>
      </c>
      <c r="D5759" s="10" t="s">
        <v>5270</v>
      </c>
    </row>
    <row r="5760" spans="1:4" s="9" customFormat="1" x14ac:dyDescent="0.2">
      <c r="A5760" s="2" t="s">
        <v>10803</v>
      </c>
      <c r="B5760" s="1" t="s">
        <v>10804</v>
      </c>
      <c r="C5760" s="1" t="s">
        <v>2269</v>
      </c>
      <c r="D5760" s="10" t="s">
        <v>5270</v>
      </c>
    </row>
    <row r="5761" spans="1:4" s="9" customFormat="1" x14ac:dyDescent="0.2">
      <c r="A5761" s="2" t="s">
        <v>10805</v>
      </c>
      <c r="B5761" s="1" t="s">
        <v>10806</v>
      </c>
      <c r="C5761" s="1" t="s">
        <v>2269</v>
      </c>
      <c r="D5761" s="10" t="s">
        <v>5270</v>
      </c>
    </row>
    <row r="5762" spans="1:4" s="9" customFormat="1" x14ac:dyDescent="0.2">
      <c r="A5762" s="2" t="s">
        <v>10807</v>
      </c>
      <c r="B5762" s="1" t="s">
        <v>10808</v>
      </c>
      <c r="C5762" s="1" t="s">
        <v>66</v>
      </c>
      <c r="D5762" s="10" t="s">
        <v>5270</v>
      </c>
    </row>
    <row r="5763" spans="1:4" s="9" customFormat="1" x14ac:dyDescent="0.2">
      <c r="A5763" s="2" t="s">
        <v>10809</v>
      </c>
      <c r="B5763" s="1" t="s">
        <v>10810</v>
      </c>
      <c r="C5763" s="1" t="s">
        <v>153</v>
      </c>
      <c r="D5763" s="10" t="s">
        <v>5270</v>
      </c>
    </row>
    <row r="5764" spans="1:4" s="9" customFormat="1" x14ac:dyDescent="0.2">
      <c r="A5764" s="2" t="s">
        <v>10811</v>
      </c>
      <c r="B5764" s="1" t="s">
        <v>10812</v>
      </c>
      <c r="C5764" s="1" t="s">
        <v>66</v>
      </c>
      <c r="D5764" s="10" t="s">
        <v>5270</v>
      </c>
    </row>
    <row r="5765" spans="1:4" s="9" customFormat="1" x14ac:dyDescent="0.2">
      <c r="A5765" s="2" t="s">
        <v>10813</v>
      </c>
      <c r="B5765" s="1" t="s">
        <v>10814</v>
      </c>
      <c r="C5765" s="1" t="s">
        <v>2269</v>
      </c>
      <c r="D5765" s="10" t="s">
        <v>5270</v>
      </c>
    </row>
    <row r="5766" spans="1:4" s="9" customFormat="1" x14ac:dyDescent="0.2">
      <c r="A5766" s="2" t="s">
        <v>10815</v>
      </c>
      <c r="B5766" s="1" t="s">
        <v>10816</v>
      </c>
      <c r="C5766" s="1" t="s">
        <v>153</v>
      </c>
      <c r="D5766" s="3">
        <v>1000</v>
      </c>
    </row>
    <row r="5767" spans="1:4" s="9" customFormat="1" x14ac:dyDescent="0.2">
      <c r="A5767" s="2" t="s">
        <v>10817</v>
      </c>
      <c r="B5767" s="1" t="s">
        <v>10818</v>
      </c>
      <c r="C5767" s="1" t="s">
        <v>153</v>
      </c>
      <c r="D5767" s="3">
        <v>2000</v>
      </c>
    </row>
    <row r="5768" spans="1:4" s="9" customFormat="1" x14ac:dyDescent="0.2">
      <c r="A5768" s="2" t="s">
        <v>10819</v>
      </c>
      <c r="B5768" s="1" t="s">
        <v>10820</v>
      </c>
      <c r="C5768" s="1" t="s">
        <v>2269</v>
      </c>
      <c r="D5768" s="10" t="s">
        <v>5270</v>
      </c>
    </row>
    <row r="5769" spans="1:4" s="9" customFormat="1" x14ac:dyDescent="0.2">
      <c r="A5769" s="2" t="s">
        <v>10821</v>
      </c>
      <c r="B5769" s="1" t="s">
        <v>10822</v>
      </c>
      <c r="C5769" s="1" t="s">
        <v>2269</v>
      </c>
      <c r="D5769" s="10" t="s">
        <v>5270</v>
      </c>
    </row>
    <row r="5770" spans="1:4" s="9" customFormat="1" x14ac:dyDescent="0.2">
      <c r="A5770" s="2" t="s">
        <v>10823</v>
      </c>
      <c r="B5770" s="1" t="s">
        <v>10824</v>
      </c>
      <c r="C5770" s="1" t="s">
        <v>2269</v>
      </c>
      <c r="D5770" s="10" t="s">
        <v>5270</v>
      </c>
    </row>
    <row r="5771" spans="1:4" s="9" customFormat="1" x14ac:dyDescent="0.2">
      <c r="A5771" s="2" t="s">
        <v>10825</v>
      </c>
      <c r="B5771" s="1" t="s">
        <v>10826</v>
      </c>
      <c r="C5771" s="1" t="s">
        <v>2269</v>
      </c>
      <c r="D5771" s="3">
        <v>100</v>
      </c>
    </row>
    <row r="5772" spans="1:4" s="9" customFormat="1" x14ac:dyDescent="0.2">
      <c r="A5772" s="2" t="s">
        <v>10827</v>
      </c>
      <c r="B5772" s="1" t="s">
        <v>10828</v>
      </c>
      <c r="C5772" s="1" t="s">
        <v>2269</v>
      </c>
      <c r="D5772" s="10" t="s">
        <v>5270</v>
      </c>
    </row>
    <row r="5773" spans="1:4" s="9" customFormat="1" x14ac:dyDescent="0.2">
      <c r="A5773" s="2" t="s">
        <v>10829</v>
      </c>
      <c r="B5773" s="1" t="s">
        <v>10830</v>
      </c>
      <c r="C5773" s="1" t="s">
        <v>2269</v>
      </c>
      <c r="D5773" s="10" t="s">
        <v>5270</v>
      </c>
    </row>
    <row r="5774" spans="1:4" s="9" customFormat="1" x14ac:dyDescent="0.2">
      <c r="A5774" s="2" t="s">
        <v>10831</v>
      </c>
      <c r="B5774" s="1" t="s">
        <v>10832</v>
      </c>
      <c r="C5774" s="1" t="s">
        <v>2269</v>
      </c>
      <c r="D5774" s="10" t="s">
        <v>5270</v>
      </c>
    </row>
    <row r="5775" spans="1:4" s="9" customFormat="1" x14ac:dyDescent="0.2">
      <c r="A5775" s="2" t="s">
        <v>10833</v>
      </c>
      <c r="B5775" s="1" t="s">
        <v>10834</v>
      </c>
      <c r="C5775" s="1" t="s">
        <v>153</v>
      </c>
      <c r="D5775" s="10" t="s">
        <v>5270</v>
      </c>
    </row>
    <row r="5776" spans="1:4" s="9" customFormat="1" x14ac:dyDescent="0.2">
      <c r="A5776" s="2" t="s">
        <v>10835</v>
      </c>
      <c r="B5776" s="1" t="s">
        <v>10836</v>
      </c>
      <c r="C5776" s="1" t="s">
        <v>4640</v>
      </c>
      <c r="D5776" s="10" t="s">
        <v>5270</v>
      </c>
    </row>
    <row r="5777" spans="1:4" s="9" customFormat="1" x14ac:dyDescent="0.2">
      <c r="A5777" s="2" t="s">
        <v>10837</v>
      </c>
      <c r="B5777" s="1" t="s">
        <v>10838</v>
      </c>
      <c r="C5777" s="1" t="s">
        <v>153</v>
      </c>
      <c r="D5777" s="10" t="s">
        <v>5270</v>
      </c>
    </row>
    <row r="5778" spans="1:4" s="9" customFormat="1" x14ac:dyDescent="0.2">
      <c r="A5778" s="2" t="s">
        <v>10839</v>
      </c>
      <c r="B5778" s="1" t="s">
        <v>10840</v>
      </c>
      <c r="C5778" s="1" t="s">
        <v>2269</v>
      </c>
      <c r="D5778" s="10" t="s">
        <v>5270</v>
      </c>
    </row>
    <row r="5779" spans="1:4" s="9" customFormat="1" x14ac:dyDescent="0.2">
      <c r="A5779" s="2" t="s">
        <v>10841</v>
      </c>
      <c r="B5779" s="1" t="s">
        <v>10842</v>
      </c>
      <c r="C5779" s="1" t="s">
        <v>2269</v>
      </c>
      <c r="D5779" s="10" t="s">
        <v>5270</v>
      </c>
    </row>
    <row r="5780" spans="1:4" s="9" customFormat="1" x14ac:dyDescent="0.2">
      <c r="A5780" s="2" t="s">
        <v>10843</v>
      </c>
      <c r="B5780" s="1" t="s">
        <v>10844</v>
      </c>
      <c r="C5780" s="1" t="s">
        <v>4640</v>
      </c>
      <c r="D5780" s="10" t="s">
        <v>5270</v>
      </c>
    </row>
    <row r="5781" spans="1:4" s="9" customFormat="1" x14ac:dyDescent="0.2">
      <c r="A5781" s="2" t="s">
        <v>10847</v>
      </c>
      <c r="B5781" s="1" t="s">
        <v>10846</v>
      </c>
      <c r="C5781" s="1" t="s">
        <v>4640</v>
      </c>
      <c r="D5781" s="3">
        <v>49</v>
      </c>
    </row>
    <row r="5782" spans="1:4" s="9" customFormat="1" x14ac:dyDescent="0.2">
      <c r="A5782" s="2" t="s">
        <v>10845</v>
      </c>
      <c r="B5782" s="1" t="s">
        <v>10846</v>
      </c>
      <c r="C5782" s="1" t="s">
        <v>4640</v>
      </c>
      <c r="D5782" s="3">
        <v>2500</v>
      </c>
    </row>
    <row r="5783" spans="1:4" s="9" customFormat="1" x14ac:dyDescent="0.2">
      <c r="A5783" s="2" t="s">
        <v>10848</v>
      </c>
      <c r="B5783" s="1" t="s">
        <v>10849</v>
      </c>
      <c r="C5783" s="1" t="s">
        <v>153</v>
      </c>
      <c r="D5783" s="10" t="s">
        <v>5270</v>
      </c>
    </row>
    <row r="5784" spans="1:4" s="9" customFormat="1" x14ac:dyDescent="0.2">
      <c r="A5784" s="2" t="s">
        <v>10850</v>
      </c>
      <c r="B5784" s="1" t="s">
        <v>10851</v>
      </c>
      <c r="C5784" s="1" t="s">
        <v>66</v>
      </c>
      <c r="D5784" s="10" t="s">
        <v>5270</v>
      </c>
    </row>
    <row r="5785" spans="1:4" s="9" customFormat="1" x14ac:dyDescent="0.2">
      <c r="A5785" s="2" t="s">
        <v>10852</v>
      </c>
      <c r="B5785" s="1" t="s">
        <v>10853</v>
      </c>
      <c r="C5785" s="1" t="s">
        <v>2269</v>
      </c>
      <c r="D5785" s="10" t="s">
        <v>5270</v>
      </c>
    </row>
    <row r="5786" spans="1:4" s="9" customFormat="1" x14ac:dyDescent="0.2">
      <c r="A5786" s="2" t="s">
        <v>10854</v>
      </c>
      <c r="B5786" s="1" t="s">
        <v>10855</v>
      </c>
      <c r="C5786" s="1" t="s">
        <v>3102</v>
      </c>
      <c r="D5786" s="10" t="s">
        <v>5270</v>
      </c>
    </row>
    <row r="5787" spans="1:4" s="9" customFormat="1" x14ac:dyDescent="0.2">
      <c r="A5787" s="2" t="s">
        <v>10856</v>
      </c>
      <c r="B5787" s="1" t="s">
        <v>10857</v>
      </c>
      <c r="C5787" s="1" t="s">
        <v>153</v>
      </c>
      <c r="D5787" s="10" t="s">
        <v>5270</v>
      </c>
    </row>
    <row r="5788" spans="1:4" s="9" customFormat="1" x14ac:dyDescent="0.2">
      <c r="A5788" s="2" t="s">
        <v>10858</v>
      </c>
      <c r="B5788" s="1" t="s">
        <v>10859</v>
      </c>
      <c r="C5788" s="1" t="s">
        <v>153</v>
      </c>
      <c r="D5788" s="10" t="s">
        <v>5270</v>
      </c>
    </row>
    <row r="5789" spans="1:4" s="9" customFormat="1" x14ac:dyDescent="0.2">
      <c r="A5789" s="2" t="s">
        <v>10860</v>
      </c>
      <c r="B5789" s="1" t="s">
        <v>10861</v>
      </c>
      <c r="C5789" s="1" t="s">
        <v>4640</v>
      </c>
      <c r="D5789" s="3">
        <v>2500</v>
      </c>
    </row>
    <row r="5790" spans="1:4" s="9" customFormat="1" x14ac:dyDescent="0.2">
      <c r="A5790" s="2" t="s">
        <v>10862</v>
      </c>
      <c r="B5790" s="1" t="s">
        <v>10863</v>
      </c>
      <c r="C5790" s="1" t="s">
        <v>153</v>
      </c>
      <c r="D5790" s="10" t="s">
        <v>5270</v>
      </c>
    </row>
    <row r="5791" spans="1:4" s="9" customFormat="1" x14ac:dyDescent="0.2">
      <c r="A5791" s="2" t="s">
        <v>10864</v>
      </c>
      <c r="B5791" s="1" t="s">
        <v>10865</v>
      </c>
      <c r="C5791" s="1" t="s">
        <v>2269</v>
      </c>
      <c r="D5791" s="10" t="s">
        <v>5270</v>
      </c>
    </row>
    <row r="5792" spans="1:4" s="9" customFormat="1" x14ac:dyDescent="0.2">
      <c r="A5792" s="2" t="s">
        <v>10866</v>
      </c>
      <c r="B5792" s="1" t="s">
        <v>10867</v>
      </c>
      <c r="C5792" s="1" t="s">
        <v>153</v>
      </c>
      <c r="D5792" s="3">
        <v>1000</v>
      </c>
    </row>
    <row r="5793" spans="1:4" s="9" customFormat="1" x14ac:dyDescent="0.2">
      <c r="A5793" s="2" t="s">
        <v>10868</v>
      </c>
      <c r="B5793" s="1" t="s">
        <v>10869</v>
      </c>
      <c r="C5793" s="1" t="s">
        <v>153</v>
      </c>
      <c r="D5793" s="10" t="s">
        <v>5270</v>
      </c>
    </row>
    <row r="5794" spans="1:4" s="9" customFormat="1" x14ac:dyDescent="0.2">
      <c r="A5794" s="2" t="s">
        <v>10870</v>
      </c>
      <c r="B5794" s="1" t="s">
        <v>10871</v>
      </c>
      <c r="C5794" s="1" t="s">
        <v>2269</v>
      </c>
      <c r="D5794" s="10" t="s">
        <v>5270</v>
      </c>
    </row>
    <row r="5795" spans="1:4" s="9" customFormat="1" x14ac:dyDescent="0.2">
      <c r="A5795" s="2" t="s">
        <v>10872</v>
      </c>
      <c r="B5795" s="1" t="s">
        <v>10873</v>
      </c>
      <c r="C5795" s="1" t="s">
        <v>10874</v>
      </c>
      <c r="D5795" s="10" t="s">
        <v>5270</v>
      </c>
    </row>
    <row r="5796" spans="1:4" s="9" customFormat="1" x14ac:dyDescent="0.2">
      <c r="A5796" s="2" t="s">
        <v>10875</v>
      </c>
      <c r="B5796" s="1" t="s">
        <v>10876</v>
      </c>
      <c r="C5796" s="1" t="s">
        <v>2269</v>
      </c>
      <c r="D5796" s="10" t="s">
        <v>5270</v>
      </c>
    </row>
    <row r="5797" spans="1:4" s="9" customFormat="1" x14ac:dyDescent="0.2">
      <c r="A5797" s="2" t="s">
        <v>10877</v>
      </c>
      <c r="B5797" s="1" t="s">
        <v>10878</v>
      </c>
      <c r="C5797" s="1" t="s">
        <v>2269</v>
      </c>
      <c r="D5797" s="10" t="s">
        <v>5270</v>
      </c>
    </row>
    <row r="5798" spans="1:4" s="9" customFormat="1" x14ac:dyDescent="0.2">
      <c r="A5798" s="2" t="s">
        <v>10879</v>
      </c>
      <c r="B5798" s="1" t="s">
        <v>10880</v>
      </c>
      <c r="C5798" s="1" t="s">
        <v>2269</v>
      </c>
      <c r="D5798" s="10" t="s">
        <v>5270</v>
      </c>
    </row>
    <row r="5799" spans="1:4" s="9" customFormat="1" x14ac:dyDescent="0.2">
      <c r="A5799" s="2" t="s">
        <v>10881</v>
      </c>
      <c r="B5799" s="1" t="s">
        <v>10882</v>
      </c>
      <c r="C5799" s="1" t="s">
        <v>2269</v>
      </c>
      <c r="D5799" s="10" t="s">
        <v>5270</v>
      </c>
    </row>
    <row r="5800" spans="1:4" s="9" customFormat="1" x14ac:dyDescent="0.2">
      <c r="A5800" s="2" t="s">
        <v>10883</v>
      </c>
      <c r="B5800" s="1" t="s">
        <v>10884</v>
      </c>
      <c r="C5800" s="1" t="s">
        <v>39</v>
      </c>
      <c r="D5800" s="10" t="s">
        <v>5270</v>
      </c>
    </row>
    <row r="5801" spans="1:4" s="9" customFormat="1" x14ac:dyDescent="0.2">
      <c r="A5801" s="2" t="s">
        <v>10885</v>
      </c>
      <c r="B5801" s="1" t="s">
        <v>10886</v>
      </c>
      <c r="C5801" s="1" t="s">
        <v>39</v>
      </c>
      <c r="D5801" s="10" t="s">
        <v>5270</v>
      </c>
    </row>
    <row r="5802" spans="1:4" s="9" customFormat="1" x14ac:dyDescent="0.2">
      <c r="A5802" s="2" t="s">
        <v>10887</v>
      </c>
      <c r="B5802" s="1" t="s">
        <v>10888</v>
      </c>
      <c r="C5802" s="1" t="s">
        <v>2269</v>
      </c>
      <c r="D5802" s="10" t="s">
        <v>5270</v>
      </c>
    </row>
    <row r="5803" spans="1:4" s="9" customFormat="1" x14ac:dyDescent="0.2">
      <c r="A5803" s="2" t="s">
        <v>10889</v>
      </c>
      <c r="B5803" s="1" t="s">
        <v>10890</v>
      </c>
      <c r="C5803" s="1" t="s">
        <v>2269</v>
      </c>
      <c r="D5803" s="10" t="s">
        <v>5270</v>
      </c>
    </row>
    <row r="5804" spans="1:4" s="9" customFormat="1" x14ac:dyDescent="0.2">
      <c r="A5804" s="2" t="s">
        <v>10891</v>
      </c>
      <c r="B5804" s="1" t="s">
        <v>10892</v>
      </c>
      <c r="C5804" s="1" t="s">
        <v>4640</v>
      </c>
      <c r="D5804" s="10" t="s">
        <v>5270</v>
      </c>
    </row>
    <row r="5805" spans="1:4" s="9" customFormat="1" x14ac:dyDescent="0.2">
      <c r="A5805" s="2" t="s">
        <v>10893</v>
      </c>
      <c r="B5805" s="1" t="s">
        <v>10894</v>
      </c>
      <c r="C5805" s="1" t="s">
        <v>2269</v>
      </c>
      <c r="D5805" s="10" t="s">
        <v>5270</v>
      </c>
    </row>
    <row r="5806" spans="1:4" s="9" customFormat="1" x14ac:dyDescent="0.2">
      <c r="A5806" s="2" t="s">
        <v>10895</v>
      </c>
      <c r="B5806" s="1" t="s">
        <v>10896</v>
      </c>
      <c r="C5806" s="1" t="s">
        <v>2269</v>
      </c>
      <c r="D5806" s="10" t="s">
        <v>5270</v>
      </c>
    </row>
    <row r="5807" spans="1:4" s="9" customFormat="1" x14ac:dyDescent="0.2">
      <c r="A5807" s="2" t="s">
        <v>10897</v>
      </c>
      <c r="B5807" s="1" t="s">
        <v>10898</v>
      </c>
      <c r="C5807" s="1" t="s">
        <v>4640</v>
      </c>
      <c r="D5807" s="10" t="s">
        <v>5270</v>
      </c>
    </row>
    <row r="5808" spans="1:4" s="9" customFormat="1" x14ac:dyDescent="0.2">
      <c r="A5808" s="2" t="s">
        <v>10899</v>
      </c>
      <c r="B5808" s="1" t="s">
        <v>10900</v>
      </c>
      <c r="C5808" s="1" t="s">
        <v>4640</v>
      </c>
      <c r="D5808" s="10" t="s">
        <v>5270</v>
      </c>
    </row>
    <row r="5809" spans="1:4" s="9" customFormat="1" x14ac:dyDescent="0.2">
      <c r="A5809" s="2" t="s">
        <v>10901</v>
      </c>
      <c r="B5809" s="1" t="s">
        <v>10902</v>
      </c>
      <c r="C5809" s="1" t="s">
        <v>2269</v>
      </c>
      <c r="D5809" s="10" t="s">
        <v>5270</v>
      </c>
    </row>
    <row r="5810" spans="1:4" s="9" customFormat="1" x14ac:dyDescent="0.2">
      <c r="A5810" s="2" t="s">
        <v>10903</v>
      </c>
      <c r="B5810" s="1" t="s">
        <v>10904</v>
      </c>
      <c r="C5810" s="1" t="s">
        <v>2269</v>
      </c>
      <c r="D5810" s="10" t="s">
        <v>5270</v>
      </c>
    </row>
    <row r="5811" spans="1:4" s="9" customFormat="1" x14ac:dyDescent="0.2">
      <c r="A5811" s="2" t="s">
        <v>10905</v>
      </c>
      <c r="B5811" s="1" t="s">
        <v>10906</v>
      </c>
      <c r="C5811" s="1" t="s">
        <v>39</v>
      </c>
      <c r="D5811" s="10" t="s">
        <v>5270</v>
      </c>
    </row>
    <row r="5812" spans="1:4" s="9" customFormat="1" x14ac:dyDescent="0.2">
      <c r="A5812" s="2" t="s">
        <v>10907</v>
      </c>
      <c r="B5812" s="1" t="s">
        <v>10908</v>
      </c>
      <c r="C5812" s="1" t="s">
        <v>2269</v>
      </c>
      <c r="D5812" s="10" t="s">
        <v>5270</v>
      </c>
    </row>
    <row r="5813" spans="1:4" s="9" customFormat="1" x14ac:dyDescent="0.2">
      <c r="A5813" s="2" t="s">
        <v>10909</v>
      </c>
      <c r="B5813" s="1" t="s">
        <v>10910</v>
      </c>
      <c r="C5813" s="1" t="s">
        <v>2269</v>
      </c>
      <c r="D5813" s="10" t="s">
        <v>5270</v>
      </c>
    </row>
    <row r="5814" spans="1:4" s="9" customFormat="1" x14ac:dyDescent="0.2">
      <c r="A5814" s="2" t="s">
        <v>10911</v>
      </c>
      <c r="B5814" s="1" t="s">
        <v>10912</v>
      </c>
      <c r="C5814" s="1" t="s">
        <v>2269</v>
      </c>
      <c r="D5814" s="10" t="s">
        <v>5270</v>
      </c>
    </row>
    <row r="5815" spans="1:4" s="9" customFormat="1" x14ac:dyDescent="0.2">
      <c r="A5815" s="2" t="s">
        <v>10913</v>
      </c>
      <c r="B5815" s="1" t="s">
        <v>10914</v>
      </c>
      <c r="C5815" s="1" t="s">
        <v>2269</v>
      </c>
      <c r="D5815" s="10" t="s">
        <v>5270</v>
      </c>
    </row>
    <row r="5816" spans="1:4" s="9" customFormat="1" x14ac:dyDescent="0.2">
      <c r="A5816" s="2" t="s">
        <v>10915</v>
      </c>
      <c r="B5816" s="1" t="s">
        <v>10916</v>
      </c>
      <c r="C5816" s="1" t="s">
        <v>2269</v>
      </c>
      <c r="D5816" s="10" t="s">
        <v>5270</v>
      </c>
    </row>
    <row r="5817" spans="1:4" s="9" customFormat="1" x14ac:dyDescent="0.2">
      <c r="A5817" s="2" t="s">
        <v>10917</v>
      </c>
      <c r="B5817" s="1" t="s">
        <v>10918</v>
      </c>
      <c r="C5817" s="1" t="s">
        <v>39</v>
      </c>
      <c r="D5817" s="10" t="s">
        <v>5270</v>
      </c>
    </row>
    <row r="5818" spans="1:4" s="9" customFormat="1" x14ac:dyDescent="0.2">
      <c r="A5818" s="2" t="s">
        <v>10919</v>
      </c>
      <c r="B5818" s="1" t="s">
        <v>10920</v>
      </c>
      <c r="C5818" s="1" t="s">
        <v>2269</v>
      </c>
      <c r="D5818" s="10" t="s">
        <v>5270</v>
      </c>
    </row>
    <row r="5819" spans="1:4" s="9" customFormat="1" x14ac:dyDescent="0.2">
      <c r="A5819" s="2" t="s">
        <v>10921</v>
      </c>
      <c r="B5819" s="1" t="s">
        <v>10922</v>
      </c>
      <c r="C5819" s="1" t="s">
        <v>2269</v>
      </c>
      <c r="D5819" s="3">
        <v>98</v>
      </c>
    </row>
    <row r="5820" spans="1:4" s="9" customFormat="1" x14ac:dyDescent="0.2">
      <c r="A5820" s="2" t="s">
        <v>10923</v>
      </c>
      <c r="B5820" s="1" t="s">
        <v>10924</v>
      </c>
      <c r="C5820" s="1" t="s">
        <v>2269</v>
      </c>
      <c r="D5820" s="10" t="s">
        <v>5270</v>
      </c>
    </row>
    <row r="5821" spans="1:4" s="9" customFormat="1" x14ac:dyDescent="0.2">
      <c r="A5821" s="2" t="s">
        <v>10925</v>
      </c>
      <c r="B5821" s="1" t="s">
        <v>10926</v>
      </c>
      <c r="C5821" s="1" t="s">
        <v>2269</v>
      </c>
      <c r="D5821" s="10" t="s">
        <v>5270</v>
      </c>
    </row>
    <row r="5822" spans="1:4" s="9" customFormat="1" x14ac:dyDescent="0.2">
      <c r="A5822" s="2" t="s">
        <v>10927</v>
      </c>
      <c r="B5822" s="1" t="s">
        <v>10928</v>
      </c>
      <c r="C5822" s="1" t="s">
        <v>39</v>
      </c>
      <c r="D5822" s="10" t="s">
        <v>5270</v>
      </c>
    </row>
    <row r="5823" spans="1:4" s="9" customFormat="1" x14ac:dyDescent="0.2">
      <c r="A5823" s="2" t="s">
        <v>10929</v>
      </c>
      <c r="B5823" s="1" t="s">
        <v>10930</v>
      </c>
      <c r="C5823" s="1" t="s">
        <v>2269</v>
      </c>
      <c r="D5823" s="10" t="s">
        <v>5270</v>
      </c>
    </row>
    <row r="5824" spans="1:4" s="9" customFormat="1" x14ac:dyDescent="0.2">
      <c r="A5824" s="2" t="s">
        <v>10931</v>
      </c>
      <c r="B5824" s="1" t="s">
        <v>10932</v>
      </c>
      <c r="C5824" s="1" t="s">
        <v>2269</v>
      </c>
      <c r="D5824" s="10" t="s">
        <v>5270</v>
      </c>
    </row>
    <row r="5825" spans="1:4" s="9" customFormat="1" x14ac:dyDescent="0.2">
      <c r="A5825" s="2" t="s">
        <v>10933</v>
      </c>
      <c r="B5825" s="1" t="s">
        <v>10934</v>
      </c>
      <c r="C5825" s="1" t="s">
        <v>2269</v>
      </c>
      <c r="D5825" s="10" t="s">
        <v>5270</v>
      </c>
    </row>
    <row r="5826" spans="1:4" s="9" customFormat="1" x14ac:dyDescent="0.2">
      <c r="A5826" s="2" t="s">
        <v>10935</v>
      </c>
      <c r="B5826" s="1" t="s">
        <v>10936</v>
      </c>
      <c r="C5826" s="1" t="s">
        <v>2139</v>
      </c>
      <c r="D5826" s="10" t="s">
        <v>5270</v>
      </c>
    </row>
    <row r="5827" spans="1:4" s="9" customFormat="1" x14ac:dyDescent="0.2">
      <c r="A5827" s="2" t="s">
        <v>10937</v>
      </c>
      <c r="B5827" s="1" t="s">
        <v>10938</v>
      </c>
      <c r="C5827" s="1" t="s">
        <v>2269</v>
      </c>
      <c r="D5827" s="10" t="s">
        <v>5270</v>
      </c>
    </row>
    <row r="5828" spans="1:4" s="9" customFormat="1" x14ac:dyDescent="0.2">
      <c r="A5828" s="2" t="s">
        <v>10939</v>
      </c>
      <c r="B5828" s="1" t="s">
        <v>10940</v>
      </c>
      <c r="C5828" s="1" t="s">
        <v>2269</v>
      </c>
      <c r="D5828" s="10" t="s">
        <v>5270</v>
      </c>
    </row>
    <row r="5829" spans="1:4" s="9" customFormat="1" x14ac:dyDescent="0.2">
      <c r="A5829" s="2" t="s">
        <v>10941</v>
      </c>
      <c r="B5829" s="1" t="s">
        <v>10942</v>
      </c>
      <c r="C5829" s="1" t="s">
        <v>2269</v>
      </c>
      <c r="D5829" s="10" t="s">
        <v>5270</v>
      </c>
    </row>
    <row r="5830" spans="1:4" s="9" customFormat="1" x14ac:dyDescent="0.2">
      <c r="A5830" s="2" t="s">
        <v>10943</v>
      </c>
      <c r="B5830" s="1" t="s">
        <v>10944</v>
      </c>
      <c r="C5830" s="1" t="s">
        <v>2269</v>
      </c>
      <c r="D5830" s="10" t="s">
        <v>5270</v>
      </c>
    </row>
    <row r="5831" spans="1:4" s="9" customFormat="1" x14ac:dyDescent="0.2">
      <c r="A5831" s="2" t="s">
        <v>10945</v>
      </c>
      <c r="B5831" s="1" t="s">
        <v>10946</v>
      </c>
      <c r="C5831" s="1" t="s">
        <v>2269</v>
      </c>
      <c r="D5831" s="10" t="s">
        <v>5270</v>
      </c>
    </row>
    <row r="5832" spans="1:4" s="9" customFormat="1" x14ac:dyDescent="0.2">
      <c r="A5832" s="2" t="s">
        <v>10947</v>
      </c>
      <c r="B5832" s="1" t="s">
        <v>10948</v>
      </c>
      <c r="C5832" s="1" t="s">
        <v>2269</v>
      </c>
      <c r="D5832" s="10" t="s">
        <v>5270</v>
      </c>
    </row>
    <row r="5833" spans="1:4" s="9" customFormat="1" x14ac:dyDescent="0.2">
      <c r="A5833" s="2" t="s">
        <v>10949</v>
      </c>
      <c r="B5833" s="1" t="s">
        <v>10950</v>
      </c>
      <c r="C5833" s="1" t="s">
        <v>39</v>
      </c>
      <c r="D5833" s="10" t="s">
        <v>5270</v>
      </c>
    </row>
    <row r="5834" spans="1:4" s="9" customFormat="1" x14ac:dyDescent="0.2">
      <c r="A5834" s="2" t="s">
        <v>10951</v>
      </c>
      <c r="B5834" s="1" t="s">
        <v>10952</v>
      </c>
      <c r="C5834" s="1" t="s">
        <v>2269</v>
      </c>
      <c r="D5834" s="10" t="s">
        <v>5270</v>
      </c>
    </row>
    <row r="5835" spans="1:4" s="9" customFormat="1" x14ac:dyDescent="0.2">
      <c r="A5835" s="2" t="s">
        <v>10953</v>
      </c>
      <c r="B5835" s="1" t="s">
        <v>10954</v>
      </c>
      <c r="C5835" s="1" t="s">
        <v>2269</v>
      </c>
      <c r="D5835" s="10" t="s">
        <v>5270</v>
      </c>
    </row>
    <row r="5836" spans="1:4" s="9" customFormat="1" x14ac:dyDescent="0.2">
      <c r="A5836" s="2" t="s">
        <v>10955</v>
      </c>
      <c r="B5836" s="1" t="s">
        <v>10956</v>
      </c>
      <c r="C5836" s="1" t="s">
        <v>2269</v>
      </c>
      <c r="D5836" s="10" t="s">
        <v>5270</v>
      </c>
    </row>
    <row r="5837" spans="1:4" s="9" customFormat="1" x14ac:dyDescent="0.2">
      <c r="A5837" s="2" t="s">
        <v>10957</v>
      </c>
      <c r="B5837" s="1" t="s">
        <v>10958</v>
      </c>
      <c r="C5837" s="1" t="s">
        <v>2269</v>
      </c>
      <c r="D5837" s="10" t="s">
        <v>5270</v>
      </c>
    </row>
    <row r="5838" spans="1:4" s="9" customFormat="1" x14ac:dyDescent="0.2">
      <c r="A5838" s="2" t="s">
        <v>10959</v>
      </c>
      <c r="B5838" s="1" t="s">
        <v>10960</v>
      </c>
      <c r="C5838" s="1" t="s">
        <v>2269</v>
      </c>
      <c r="D5838" s="3">
        <v>2500</v>
      </c>
    </row>
    <row r="5839" spans="1:4" s="9" customFormat="1" x14ac:dyDescent="0.2">
      <c r="A5839" s="2" t="s">
        <v>10961</v>
      </c>
      <c r="B5839" s="1" t="s">
        <v>10962</v>
      </c>
      <c r="C5839" s="1" t="s">
        <v>2269</v>
      </c>
      <c r="D5839" s="10" t="s">
        <v>5270</v>
      </c>
    </row>
    <row r="5840" spans="1:4" s="9" customFormat="1" x14ac:dyDescent="0.2">
      <c r="A5840" s="2" t="s">
        <v>10963</v>
      </c>
      <c r="B5840" s="1" t="s">
        <v>10964</v>
      </c>
      <c r="C5840" s="1" t="s">
        <v>2269</v>
      </c>
      <c r="D5840" s="10" t="s">
        <v>5270</v>
      </c>
    </row>
    <row r="5841" spans="1:4" s="9" customFormat="1" x14ac:dyDescent="0.2">
      <c r="A5841" s="2" t="s">
        <v>10965</v>
      </c>
      <c r="B5841" s="1" t="s">
        <v>10966</v>
      </c>
      <c r="C5841" s="1" t="s">
        <v>2269</v>
      </c>
      <c r="D5841" s="3">
        <v>2500</v>
      </c>
    </row>
    <row r="5842" spans="1:4" s="9" customFormat="1" x14ac:dyDescent="0.2">
      <c r="A5842" s="2" t="s">
        <v>10967</v>
      </c>
      <c r="B5842" s="1" t="s">
        <v>10968</v>
      </c>
      <c r="C5842" s="1" t="s">
        <v>2269</v>
      </c>
      <c r="D5842" s="10" t="s">
        <v>5270</v>
      </c>
    </row>
    <row r="5843" spans="1:4" s="9" customFormat="1" x14ac:dyDescent="0.2">
      <c r="A5843" s="2" t="s">
        <v>10969</v>
      </c>
      <c r="B5843" s="1" t="s">
        <v>10970</v>
      </c>
      <c r="C5843" s="1" t="s">
        <v>2269</v>
      </c>
      <c r="D5843" s="10" t="s">
        <v>5270</v>
      </c>
    </row>
    <row r="5844" spans="1:4" s="9" customFormat="1" x14ac:dyDescent="0.2">
      <c r="A5844" s="2" t="s">
        <v>10971</v>
      </c>
      <c r="B5844" s="1" t="s">
        <v>10972</v>
      </c>
      <c r="C5844" s="1" t="s">
        <v>2269</v>
      </c>
      <c r="D5844" s="10" t="s">
        <v>5270</v>
      </c>
    </row>
    <row r="5845" spans="1:4" s="9" customFormat="1" x14ac:dyDescent="0.2">
      <c r="A5845" s="2" t="s">
        <v>10973</v>
      </c>
      <c r="B5845" s="1" t="s">
        <v>10974</v>
      </c>
      <c r="C5845" s="1" t="s">
        <v>2269</v>
      </c>
      <c r="D5845" s="10" t="s">
        <v>5270</v>
      </c>
    </row>
    <row r="5846" spans="1:4" s="9" customFormat="1" x14ac:dyDescent="0.2">
      <c r="A5846" s="2" t="s">
        <v>10975</v>
      </c>
      <c r="B5846" s="1" t="s">
        <v>10976</v>
      </c>
      <c r="C5846" s="1" t="s">
        <v>2269</v>
      </c>
      <c r="D5846" s="10" t="s">
        <v>5270</v>
      </c>
    </row>
    <row r="5847" spans="1:4" s="9" customFormat="1" x14ac:dyDescent="0.2">
      <c r="A5847" s="2" t="s">
        <v>10977</v>
      </c>
      <c r="B5847" s="1" t="s">
        <v>10978</v>
      </c>
      <c r="C5847" s="1" t="s">
        <v>2269</v>
      </c>
      <c r="D5847" s="10" t="s">
        <v>5270</v>
      </c>
    </row>
    <row r="5848" spans="1:4" s="9" customFormat="1" x14ac:dyDescent="0.2">
      <c r="A5848" s="2" t="s">
        <v>10979</v>
      </c>
      <c r="B5848" s="1" t="s">
        <v>10980</v>
      </c>
      <c r="C5848" s="1" t="s">
        <v>39</v>
      </c>
      <c r="D5848" s="10" t="s">
        <v>5270</v>
      </c>
    </row>
    <row r="5849" spans="1:4" s="9" customFormat="1" x14ac:dyDescent="0.2">
      <c r="A5849" s="2" t="s">
        <v>10981</v>
      </c>
      <c r="B5849" s="1" t="s">
        <v>10982</v>
      </c>
      <c r="C5849" s="1" t="s">
        <v>2269</v>
      </c>
      <c r="D5849" s="10" t="s">
        <v>5270</v>
      </c>
    </row>
    <row r="5850" spans="1:4" s="9" customFormat="1" x14ac:dyDescent="0.2">
      <c r="A5850" s="2" t="s">
        <v>10983</v>
      </c>
      <c r="B5850" s="1" t="s">
        <v>10984</v>
      </c>
      <c r="C5850" s="1" t="s">
        <v>2269</v>
      </c>
      <c r="D5850" s="10" t="s">
        <v>5270</v>
      </c>
    </row>
    <row r="5851" spans="1:4" s="9" customFormat="1" x14ac:dyDescent="0.2">
      <c r="A5851" s="2" t="s">
        <v>10985</v>
      </c>
      <c r="B5851" s="1" t="s">
        <v>10986</v>
      </c>
      <c r="C5851" s="1" t="s">
        <v>2269</v>
      </c>
      <c r="D5851" s="3">
        <v>2500</v>
      </c>
    </row>
    <row r="5852" spans="1:4" s="9" customFormat="1" x14ac:dyDescent="0.2">
      <c r="A5852" s="2" t="s">
        <v>10987</v>
      </c>
      <c r="B5852" s="1" t="s">
        <v>10988</v>
      </c>
      <c r="C5852" s="1" t="s">
        <v>2269</v>
      </c>
      <c r="D5852" s="10" t="s">
        <v>5270</v>
      </c>
    </row>
    <row r="5853" spans="1:4" s="9" customFormat="1" x14ac:dyDescent="0.2">
      <c r="A5853" s="2" t="s">
        <v>10989</v>
      </c>
      <c r="B5853" s="1" t="s">
        <v>10990</v>
      </c>
      <c r="C5853" s="1" t="s">
        <v>2269</v>
      </c>
      <c r="D5853" s="10" t="s">
        <v>5270</v>
      </c>
    </row>
    <row r="5854" spans="1:4" s="9" customFormat="1" x14ac:dyDescent="0.2">
      <c r="A5854" s="2" t="s">
        <v>10991</v>
      </c>
      <c r="B5854" s="1" t="s">
        <v>10992</v>
      </c>
      <c r="C5854" s="1" t="s">
        <v>2269</v>
      </c>
      <c r="D5854" s="10" t="s">
        <v>5270</v>
      </c>
    </row>
    <row r="5855" spans="1:4" s="9" customFormat="1" x14ac:dyDescent="0.2">
      <c r="A5855" s="2" t="s">
        <v>10993</v>
      </c>
      <c r="B5855" s="1" t="s">
        <v>10994</v>
      </c>
      <c r="C5855" s="1" t="s">
        <v>2269</v>
      </c>
      <c r="D5855" s="10" t="s">
        <v>5270</v>
      </c>
    </row>
    <row r="5856" spans="1:4" s="9" customFormat="1" x14ac:dyDescent="0.2">
      <c r="A5856" s="2" t="s">
        <v>10995</v>
      </c>
      <c r="B5856" s="1" t="s">
        <v>10996</v>
      </c>
      <c r="C5856" s="1" t="s">
        <v>39</v>
      </c>
      <c r="D5856" s="10" t="s">
        <v>5270</v>
      </c>
    </row>
    <row r="5857" spans="1:4" s="9" customFormat="1" x14ac:dyDescent="0.2">
      <c r="A5857" s="2" t="s">
        <v>10997</v>
      </c>
      <c r="B5857" s="1" t="s">
        <v>10998</v>
      </c>
      <c r="C5857" s="1" t="s">
        <v>39</v>
      </c>
      <c r="D5857" s="10" t="s">
        <v>5270</v>
      </c>
    </row>
    <row r="5858" spans="1:4" s="9" customFormat="1" x14ac:dyDescent="0.2">
      <c r="A5858" s="2" t="s">
        <v>10999</v>
      </c>
      <c r="B5858" s="1" t="s">
        <v>11000</v>
      </c>
      <c r="C5858" s="1" t="s">
        <v>39</v>
      </c>
      <c r="D5858" s="10" t="s">
        <v>5270</v>
      </c>
    </row>
    <row r="5859" spans="1:4" s="9" customFormat="1" x14ac:dyDescent="0.2">
      <c r="A5859" s="2" t="s">
        <v>11001</v>
      </c>
      <c r="B5859" s="1" t="s">
        <v>11002</v>
      </c>
      <c r="C5859" s="1" t="s">
        <v>11003</v>
      </c>
      <c r="D5859" s="3">
        <v>2000</v>
      </c>
    </row>
    <row r="5860" spans="1:4" s="9" customFormat="1" x14ac:dyDescent="0.2">
      <c r="A5860" s="2" t="s">
        <v>11004</v>
      </c>
      <c r="B5860" s="1" t="s">
        <v>11005</v>
      </c>
      <c r="C5860" s="1" t="s">
        <v>39</v>
      </c>
      <c r="D5860" s="10" t="s">
        <v>5270</v>
      </c>
    </row>
    <row r="5861" spans="1:4" s="9" customFormat="1" x14ac:dyDescent="0.2">
      <c r="A5861" s="2" t="s">
        <v>11006</v>
      </c>
      <c r="B5861" s="1" t="s">
        <v>11005</v>
      </c>
      <c r="C5861" s="1" t="s">
        <v>11003</v>
      </c>
      <c r="D5861" s="10" t="s">
        <v>5270</v>
      </c>
    </row>
    <row r="5862" spans="1:4" s="9" customFormat="1" x14ac:dyDescent="0.2">
      <c r="A5862" s="2" t="s">
        <v>11007</v>
      </c>
      <c r="B5862" s="1" t="s">
        <v>11008</v>
      </c>
      <c r="C5862" s="1" t="s">
        <v>11009</v>
      </c>
      <c r="D5862" s="3">
        <v>3000</v>
      </c>
    </row>
    <row r="5863" spans="1:4" s="9" customFormat="1" x14ac:dyDescent="0.2">
      <c r="A5863" s="2" t="s">
        <v>11010</v>
      </c>
      <c r="B5863" s="1" t="s">
        <v>11011</v>
      </c>
      <c r="C5863" s="1" t="s">
        <v>1012</v>
      </c>
      <c r="D5863" s="10" t="s">
        <v>5270</v>
      </c>
    </row>
    <row r="5864" spans="1:4" s="9" customFormat="1" x14ac:dyDescent="0.2">
      <c r="A5864" s="2" t="s">
        <v>11012</v>
      </c>
      <c r="B5864" s="1" t="s">
        <v>11013</v>
      </c>
      <c r="C5864" s="1" t="s">
        <v>39</v>
      </c>
      <c r="D5864" s="10" t="s">
        <v>5270</v>
      </c>
    </row>
    <row r="5865" spans="1:4" s="9" customFormat="1" x14ac:dyDescent="0.2">
      <c r="A5865" s="2" t="s">
        <v>11014</v>
      </c>
      <c r="B5865" s="1" t="s">
        <v>11015</v>
      </c>
      <c r="C5865" s="1" t="s">
        <v>1012</v>
      </c>
      <c r="D5865" s="10" t="s">
        <v>5270</v>
      </c>
    </row>
    <row r="5866" spans="1:4" s="9" customFormat="1" x14ac:dyDescent="0.2">
      <c r="A5866" s="2" t="s">
        <v>11016</v>
      </c>
      <c r="B5866" s="1" t="s">
        <v>11017</v>
      </c>
      <c r="C5866" s="1" t="s">
        <v>16</v>
      </c>
      <c r="D5866" s="10" t="s">
        <v>5270</v>
      </c>
    </row>
    <row r="5867" spans="1:4" s="9" customFormat="1" x14ac:dyDescent="0.2">
      <c r="A5867" s="2" t="s">
        <v>11018</v>
      </c>
      <c r="B5867" s="1" t="s">
        <v>11019</v>
      </c>
      <c r="C5867" s="1" t="s">
        <v>3877</v>
      </c>
      <c r="D5867" s="10" t="s">
        <v>5270</v>
      </c>
    </row>
    <row r="5868" spans="1:4" s="9" customFormat="1" x14ac:dyDescent="0.2">
      <c r="A5868" s="2" t="s">
        <v>11020</v>
      </c>
      <c r="B5868" s="1" t="s">
        <v>11021</v>
      </c>
      <c r="C5868" s="1" t="s">
        <v>3877</v>
      </c>
      <c r="D5868" s="10" t="s">
        <v>5270</v>
      </c>
    </row>
    <row r="5869" spans="1:4" s="9" customFormat="1" x14ac:dyDescent="0.2">
      <c r="A5869" s="2" t="s">
        <v>11022</v>
      </c>
      <c r="B5869" s="1" t="s">
        <v>11023</v>
      </c>
      <c r="C5869" s="1" t="s">
        <v>1012</v>
      </c>
      <c r="D5869" s="3">
        <v>48</v>
      </c>
    </row>
    <row r="5870" spans="1:4" s="9" customFormat="1" x14ac:dyDescent="0.2">
      <c r="A5870" s="2" t="s">
        <v>11024</v>
      </c>
      <c r="B5870" s="1" t="s">
        <v>11025</v>
      </c>
      <c r="C5870" s="1" t="s">
        <v>39</v>
      </c>
      <c r="D5870" s="10" t="s">
        <v>5270</v>
      </c>
    </row>
    <row r="5871" spans="1:4" s="9" customFormat="1" x14ac:dyDescent="0.2">
      <c r="A5871" s="2" t="s">
        <v>11026</v>
      </c>
      <c r="B5871" s="1" t="s">
        <v>11027</v>
      </c>
      <c r="C5871" s="1" t="s">
        <v>39</v>
      </c>
      <c r="D5871" s="10" t="s">
        <v>5270</v>
      </c>
    </row>
    <row r="5872" spans="1:4" s="9" customFormat="1" x14ac:dyDescent="0.2">
      <c r="A5872" s="2" t="s">
        <v>11028</v>
      </c>
      <c r="B5872" s="1" t="s">
        <v>11029</v>
      </c>
      <c r="C5872" s="1" t="s">
        <v>1012</v>
      </c>
      <c r="D5872" s="10" t="s">
        <v>5270</v>
      </c>
    </row>
    <row r="5873" spans="1:4" s="9" customFormat="1" x14ac:dyDescent="0.2">
      <c r="A5873" s="2" t="s">
        <v>11030</v>
      </c>
      <c r="B5873" s="1" t="s">
        <v>11031</v>
      </c>
      <c r="C5873" s="1" t="s">
        <v>1012</v>
      </c>
      <c r="D5873" s="10" t="s">
        <v>5270</v>
      </c>
    </row>
    <row r="5874" spans="1:4" s="9" customFormat="1" x14ac:dyDescent="0.2">
      <c r="A5874" s="2" t="s">
        <v>11032</v>
      </c>
      <c r="B5874" s="1" t="s">
        <v>11033</v>
      </c>
      <c r="C5874" s="1" t="s">
        <v>16</v>
      </c>
      <c r="D5874" s="10" t="s">
        <v>5270</v>
      </c>
    </row>
    <row r="5875" spans="1:4" s="9" customFormat="1" x14ac:dyDescent="0.2">
      <c r="A5875" s="2" t="s">
        <v>11034</v>
      </c>
      <c r="B5875" s="1" t="s">
        <v>11035</v>
      </c>
      <c r="C5875" s="1" t="s">
        <v>16</v>
      </c>
      <c r="D5875" s="3">
        <v>48</v>
      </c>
    </row>
    <row r="5876" spans="1:4" s="9" customFormat="1" x14ac:dyDescent="0.2">
      <c r="A5876" s="2" t="s">
        <v>11036</v>
      </c>
      <c r="B5876" s="1" t="s">
        <v>11037</v>
      </c>
      <c r="C5876" s="1" t="s">
        <v>16</v>
      </c>
      <c r="D5876" s="10" t="s">
        <v>5270</v>
      </c>
    </row>
    <row r="5877" spans="1:4" s="9" customFormat="1" x14ac:dyDescent="0.2">
      <c r="A5877" s="2" t="s">
        <v>11038</v>
      </c>
      <c r="B5877" s="1" t="s">
        <v>11039</v>
      </c>
      <c r="C5877" s="1" t="s">
        <v>16</v>
      </c>
      <c r="D5877" s="10" t="s">
        <v>5270</v>
      </c>
    </row>
    <row r="5878" spans="1:4" s="9" customFormat="1" x14ac:dyDescent="0.2">
      <c r="A5878" s="2" t="s">
        <v>11040</v>
      </c>
      <c r="B5878" s="1" t="s">
        <v>11041</v>
      </c>
      <c r="C5878" s="1" t="s">
        <v>16</v>
      </c>
      <c r="D5878" s="10" t="s">
        <v>5270</v>
      </c>
    </row>
    <row r="5879" spans="1:4" s="9" customFormat="1" x14ac:dyDescent="0.2">
      <c r="A5879" s="2" t="s">
        <v>11042</v>
      </c>
      <c r="B5879" s="1" t="s">
        <v>11043</v>
      </c>
      <c r="C5879" s="1" t="s">
        <v>16</v>
      </c>
      <c r="D5879" s="10" t="s">
        <v>5270</v>
      </c>
    </row>
    <row r="5880" spans="1:4" s="9" customFormat="1" x14ac:dyDescent="0.2">
      <c r="A5880" s="2" t="s">
        <v>11044</v>
      </c>
      <c r="B5880" s="1" t="s">
        <v>11045</v>
      </c>
      <c r="C5880" s="1" t="s">
        <v>1012</v>
      </c>
      <c r="D5880" s="10" t="s">
        <v>5270</v>
      </c>
    </row>
    <row r="5881" spans="1:4" s="9" customFormat="1" x14ac:dyDescent="0.2">
      <c r="A5881" s="2" t="s">
        <v>11046</v>
      </c>
      <c r="B5881" s="1" t="s">
        <v>11047</v>
      </c>
      <c r="C5881" s="1" t="s">
        <v>16</v>
      </c>
      <c r="D5881" s="3">
        <v>160</v>
      </c>
    </row>
    <row r="5882" spans="1:4" s="9" customFormat="1" x14ac:dyDescent="0.2">
      <c r="A5882" s="2" t="s">
        <v>11048</v>
      </c>
      <c r="B5882" s="1" t="s">
        <v>11049</v>
      </c>
      <c r="C5882" s="1" t="s">
        <v>39</v>
      </c>
      <c r="D5882" s="3">
        <v>96</v>
      </c>
    </row>
    <row r="5883" spans="1:4" s="9" customFormat="1" x14ac:dyDescent="0.2">
      <c r="A5883" s="2" t="s">
        <v>11050</v>
      </c>
      <c r="B5883" s="1" t="s">
        <v>11051</v>
      </c>
      <c r="C5883" s="1" t="s">
        <v>1012</v>
      </c>
      <c r="D5883" s="10" t="s">
        <v>5270</v>
      </c>
    </row>
    <row r="5884" spans="1:4" s="9" customFormat="1" x14ac:dyDescent="0.2">
      <c r="A5884" s="2" t="s">
        <v>11052</v>
      </c>
      <c r="B5884" s="1" t="s">
        <v>11053</v>
      </c>
      <c r="C5884" s="1" t="s">
        <v>1012</v>
      </c>
      <c r="D5884" s="10" t="s">
        <v>5270</v>
      </c>
    </row>
    <row r="5885" spans="1:4" s="9" customFormat="1" x14ac:dyDescent="0.2">
      <c r="A5885" s="2" t="s">
        <v>11054</v>
      </c>
      <c r="B5885" s="1" t="s">
        <v>11055</v>
      </c>
      <c r="C5885" s="1" t="s">
        <v>1012</v>
      </c>
      <c r="D5885" s="10" t="s">
        <v>5270</v>
      </c>
    </row>
    <row r="5886" spans="1:4" s="9" customFormat="1" x14ac:dyDescent="0.2">
      <c r="A5886" s="2" t="s">
        <v>11056</v>
      </c>
      <c r="B5886" s="1" t="s">
        <v>11057</v>
      </c>
      <c r="C5886" s="1" t="s">
        <v>1012</v>
      </c>
      <c r="D5886" s="3">
        <v>2500</v>
      </c>
    </row>
    <row r="5887" spans="1:4" s="9" customFormat="1" x14ac:dyDescent="0.2">
      <c r="A5887" s="2" t="s">
        <v>11058</v>
      </c>
      <c r="B5887" s="1" t="s">
        <v>11059</v>
      </c>
      <c r="C5887" s="1" t="s">
        <v>16</v>
      </c>
      <c r="D5887" s="10" t="s">
        <v>5270</v>
      </c>
    </row>
    <row r="5888" spans="1:4" s="9" customFormat="1" x14ac:dyDescent="0.2">
      <c r="A5888" s="2" t="s">
        <v>11060</v>
      </c>
      <c r="B5888" s="1" t="s">
        <v>11061</v>
      </c>
      <c r="C5888" s="1" t="s">
        <v>39</v>
      </c>
      <c r="D5888" s="10" t="s">
        <v>5270</v>
      </c>
    </row>
    <row r="5889" spans="1:4" s="9" customFormat="1" x14ac:dyDescent="0.2">
      <c r="A5889" s="2" t="s">
        <v>11062</v>
      </c>
      <c r="B5889" s="1" t="s">
        <v>11063</v>
      </c>
      <c r="C5889" s="1" t="s">
        <v>16</v>
      </c>
      <c r="D5889" s="10" t="s">
        <v>5270</v>
      </c>
    </row>
    <row r="5890" spans="1:4" s="9" customFormat="1" x14ac:dyDescent="0.2">
      <c r="A5890" s="2" t="s">
        <v>11064</v>
      </c>
      <c r="B5890" s="1" t="s">
        <v>11065</v>
      </c>
      <c r="C5890" s="1" t="s">
        <v>1012</v>
      </c>
      <c r="D5890" s="3">
        <v>2500</v>
      </c>
    </row>
    <row r="5891" spans="1:4" s="9" customFormat="1" x14ac:dyDescent="0.2">
      <c r="A5891" s="2" t="s">
        <v>11066</v>
      </c>
      <c r="B5891" s="1" t="s">
        <v>11067</v>
      </c>
      <c r="C5891" s="1" t="s">
        <v>1012</v>
      </c>
      <c r="D5891" s="10" t="s">
        <v>5270</v>
      </c>
    </row>
    <row r="5892" spans="1:4" s="9" customFormat="1" x14ac:dyDescent="0.2">
      <c r="A5892" s="2" t="s">
        <v>11068</v>
      </c>
      <c r="B5892" s="1" t="s">
        <v>11069</v>
      </c>
      <c r="C5892" s="1" t="s">
        <v>1012</v>
      </c>
      <c r="D5892" s="10" t="s">
        <v>5270</v>
      </c>
    </row>
    <row r="5893" spans="1:4" s="9" customFormat="1" x14ac:dyDescent="0.2">
      <c r="A5893" s="2" t="s">
        <v>11070</v>
      </c>
      <c r="B5893" s="1" t="s">
        <v>11071</v>
      </c>
      <c r="C5893" s="1" t="s">
        <v>1012</v>
      </c>
      <c r="D5893" s="10" t="s">
        <v>5270</v>
      </c>
    </row>
    <row r="5894" spans="1:4" s="9" customFormat="1" x14ac:dyDescent="0.2">
      <c r="A5894" s="2" t="s">
        <v>11072</v>
      </c>
      <c r="B5894" s="1" t="s">
        <v>11073</v>
      </c>
      <c r="C5894" s="1" t="s">
        <v>1012</v>
      </c>
      <c r="D5894" s="10" t="s">
        <v>5270</v>
      </c>
    </row>
    <row r="5895" spans="1:4" s="9" customFormat="1" x14ac:dyDescent="0.2">
      <c r="A5895" s="2" t="s">
        <v>11074</v>
      </c>
      <c r="B5895" s="1" t="s">
        <v>11075</v>
      </c>
      <c r="C5895" s="1" t="s">
        <v>1012</v>
      </c>
      <c r="D5895" s="10" t="s">
        <v>5270</v>
      </c>
    </row>
    <row r="5896" spans="1:4" s="9" customFormat="1" x14ac:dyDescent="0.2">
      <c r="A5896" s="2" t="s">
        <v>11076</v>
      </c>
      <c r="B5896" s="1" t="s">
        <v>11077</v>
      </c>
      <c r="C5896" s="1" t="s">
        <v>16</v>
      </c>
      <c r="D5896" s="10" t="s">
        <v>5270</v>
      </c>
    </row>
    <row r="5897" spans="1:4" s="9" customFormat="1" x14ac:dyDescent="0.2">
      <c r="A5897" s="2" t="s">
        <v>11078</v>
      </c>
      <c r="B5897" s="1" t="s">
        <v>11079</v>
      </c>
      <c r="C5897" s="1" t="s">
        <v>16</v>
      </c>
      <c r="D5897" s="10" t="s">
        <v>5270</v>
      </c>
    </row>
    <row r="5898" spans="1:4" s="9" customFormat="1" x14ac:dyDescent="0.2">
      <c r="A5898" s="2" t="s">
        <v>11080</v>
      </c>
      <c r="B5898" s="1" t="s">
        <v>11081</v>
      </c>
      <c r="C5898" s="1" t="s">
        <v>39</v>
      </c>
      <c r="D5898" s="10" t="s">
        <v>5270</v>
      </c>
    </row>
    <row r="5899" spans="1:4" s="9" customFormat="1" x14ac:dyDescent="0.2">
      <c r="A5899" s="2" t="s">
        <v>11082</v>
      </c>
      <c r="B5899" s="1" t="s">
        <v>11083</v>
      </c>
      <c r="C5899" s="1" t="s">
        <v>3877</v>
      </c>
      <c r="D5899" s="10" t="s">
        <v>5270</v>
      </c>
    </row>
    <row r="5900" spans="1:4" s="9" customFormat="1" x14ac:dyDescent="0.2">
      <c r="A5900" s="2" t="s">
        <v>11084</v>
      </c>
      <c r="B5900" s="1" t="s">
        <v>11085</v>
      </c>
      <c r="C5900" s="1" t="s">
        <v>3877</v>
      </c>
      <c r="D5900" s="10" t="s">
        <v>5270</v>
      </c>
    </row>
    <row r="5901" spans="1:4" s="9" customFormat="1" x14ac:dyDescent="0.2">
      <c r="A5901" s="2" t="s">
        <v>11086</v>
      </c>
      <c r="B5901" s="1" t="s">
        <v>11087</v>
      </c>
      <c r="C5901" s="1" t="s">
        <v>16</v>
      </c>
      <c r="D5901" s="10" t="s">
        <v>5270</v>
      </c>
    </row>
    <row r="5902" spans="1:4" s="9" customFormat="1" x14ac:dyDescent="0.2">
      <c r="A5902" s="2" t="s">
        <v>11088</v>
      </c>
      <c r="B5902" s="1" t="s">
        <v>11089</v>
      </c>
      <c r="C5902" s="1" t="s">
        <v>66</v>
      </c>
      <c r="D5902" s="10" t="s">
        <v>5270</v>
      </c>
    </row>
    <row r="5903" spans="1:4" s="9" customFormat="1" x14ac:dyDescent="0.2">
      <c r="A5903" s="2" t="s">
        <v>11090</v>
      </c>
      <c r="B5903" s="1" t="s">
        <v>11091</v>
      </c>
      <c r="C5903" s="1" t="s">
        <v>16</v>
      </c>
      <c r="D5903" s="10" t="s">
        <v>5270</v>
      </c>
    </row>
    <row r="5904" spans="1:4" s="9" customFormat="1" x14ac:dyDescent="0.2">
      <c r="A5904" s="2" t="s">
        <v>11092</v>
      </c>
      <c r="B5904" s="1" t="s">
        <v>11093</v>
      </c>
      <c r="C5904" s="1" t="s">
        <v>1012</v>
      </c>
      <c r="D5904" s="10" t="s">
        <v>5270</v>
      </c>
    </row>
    <row r="5905" spans="1:4" s="9" customFormat="1" x14ac:dyDescent="0.2">
      <c r="A5905" s="2" t="s">
        <v>11094</v>
      </c>
      <c r="B5905" s="1" t="s">
        <v>11095</v>
      </c>
      <c r="C5905" s="1" t="s">
        <v>16</v>
      </c>
      <c r="D5905" s="10" t="s">
        <v>5270</v>
      </c>
    </row>
    <row r="5906" spans="1:4" s="9" customFormat="1" x14ac:dyDescent="0.2">
      <c r="A5906" s="2" t="s">
        <v>11096</v>
      </c>
      <c r="B5906" s="1" t="s">
        <v>11097</v>
      </c>
      <c r="C5906" s="1" t="s">
        <v>1969</v>
      </c>
      <c r="D5906" s="10" t="s">
        <v>5270</v>
      </c>
    </row>
    <row r="5907" spans="1:4" s="9" customFormat="1" x14ac:dyDescent="0.2">
      <c r="A5907" s="2" t="s">
        <v>11098</v>
      </c>
      <c r="B5907" s="1" t="s">
        <v>11099</v>
      </c>
      <c r="C5907" s="1" t="s">
        <v>1012</v>
      </c>
      <c r="D5907" s="10" t="s">
        <v>5270</v>
      </c>
    </row>
    <row r="5908" spans="1:4" s="9" customFormat="1" x14ac:dyDescent="0.2">
      <c r="A5908" s="2" t="s">
        <v>11100</v>
      </c>
      <c r="B5908" s="1" t="s">
        <v>11101</v>
      </c>
      <c r="C5908" s="1" t="s">
        <v>1012</v>
      </c>
      <c r="D5908" s="10" t="s">
        <v>5270</v>
      </c>
    </row>
    <row r="5909" spans="1:4" s="9" customFormat="1" x14ac:dyDescent="0.2">
      <c r="A5909" s="2" t="s">
        <v>11102</v>
      </c>
      <c r="B5909" s="1" t="s">
        <v>11103</v>
      </c>
      <c r="C5909" s="1" t="s">
        <v>1012</v>
      </c>
      <c r="D5909" s="3">
        <v>2500</v>
      </c>
    </row>
    <row r="5910" spans="1:4" s="9" customFormat="1" x14ac:dyDescent="0.2">
      <c r="A5910" s="2" t="s">
        <v>11104</v>
      </c>
      <c r="B5910" s="1" t="s">
        <v>11105</v>
      </c>
      <c r="C5910" s="1" t="s">
        <v>16</v>
      </c>
      <c r="D5910" s="10" t="s">
        <v>5270</v>
      </c>
    </row>
    <row r="5911" spans="1:4" s="9" customFormat="1" x14ac:dyDescent="0.2">
      <c r="A5911" s="2" t="s">
        <v>11106</v>
      </c>
      <c r="B5911" s="1" t="s">
        <v>11107</v>
      </c>
      <c r="C5911" s="1" t="s">
        <v>627</v>
      </c>
      <c r="D5911" s="10" t="s">
        <v>5270</v>
      </c>
    </row>
    <row r="5912" spans="1:4" s="9" customFormat="1" x14ac:dyDescent="0.2">
      <c r="A5912" s="2" t="s">
        <v>11108</v>
      </c>
      <c r="B5912" s="1" t="s">
        <v>11109</v>
      </c>
      <c r="C5912" s="1" t="s">
        <v>16</v>
      </c>
      <c r="D5912" s="3">
        <v>75</v>
      </c>
    </row>
    <row r="5913" spans="1:4" s="9" customFormat="1" x14ac:dyDescent="0.2">
      <c r="A5913" s="2" t="s">
        <v>11110</v>
      </c>
      <c r="B5913" s="1" t="s">
        <v>11111</v>
      </c>
      <c r="C5913" s="1" t="s">
        <v>39</v>
      </c>
      <c r="D5913" s="10" t="s">
        <v>5270</v>
      </c>
    </row>
    <row r="5914" spans="1:4" s="9" customFormat="1" x14ac:dyDescent="0.2">
      <c r="A5914" s="2" t="s">
        <v>11112</v>
      </c>
      <c r="B5914" s="1" t="s">
        <v>11113</v>
      </c>
      <c r="C5914" s="1" t="s">
        <v>11114</v>
      </c>
      <c r="D5914" s="10" t="s">
        <v>5270</v>
      </c>
    </row>
    <row r="5915" spans="1:4" s="9" customFormat="1" x14ac:dyDescent="0.2">
      <c r="A5915" s="2" t="s">
        <v>11115</v>
      </c>
      <c r="B5915" s="1" t="s">
        <v>11116</v>
      </c>
      <c r="C5915" s="1" t="s">
        <v>16</v>
      </c>
      <c r="D5915" s="10" t="s">
        <v>5270</v>
      </c>
    </row>
    <row r="5916" spans="1:4" s="9" customFormat="1" x14ac:dyDescent="0.2">
      <c r="A5916" s="2" t="s">
        <v>11117</v>
      </c>
      <c r="B5916" s="1" t="s">
        <v>11118</v>
      </c>
      <c r="C5916" s="1" t="s">
        <v>3877</v>
      </c>
      <c r="D5916" s="10" t="s">
        <v>5270</v>
      </c>
    </row>
    <row r="5917" spans="1:4" s="9" customFormat="1" x14ac:dyDescent="0.2">
      <c r="A5917" s="2" t="s">
        <v>11119</v>
      </c>
      <c r="B5917" s="1" t="s">
        <v>11120</v>
      </c>
      <c r="C5917" s="1" t="s">
        <v>1969</v>
      </c>
      <c r="D5917" s="3">
        <v>100</v>
      </c>
    </row>
    <row r="5918" spans="1:4" s="9" customFormat="1" x14ac:dyDescent="0.2">
      <c r="A5918" s="2" t="s">
        <v>11121</v>
      </c>
      <c r="B5918" s="1" t="s">
        <v>11122</v>
      </c>
      <c r="C5918" s="1" t="s">
        <v>3877</v>
      </c>
      <c r="D5918" s="10" t="s">
        <v>5270</v>
      </c>
    </row>
    <row r="5919" spans="1:4" s="9" customFormat="1" x14ac:dyDescent="0.2">
      <c r="A5919" s="2" t="s">
        <v>11123</v>
      </c>
      <c r="B5919" s="1" t="s">
        <v>11124</v>
      </c>
      <c r="C5919" s="1" t="s">
        <v>3877</v>
      </c>
      <c r="D5919" s="3">
        <v>250</v>
      </c>
    </row>
    <row r="5920" spans="1:4" s="9" customFormat="1" x14ac:dyDescent="0.2">
      <c r="A5920" s="2" t="s">
        <v>11125</v>
      </c>
      <c r="B5920" s="1" t="s">
        <v>11126</v>
      </c>
      <c r="C5920" s="1" t="s">
        <v>16</v>
      </c>
      <c r="D5920" s="10" t="s">
        <v>5270</v>
      </c>
    </row>
    <row r="5921" spans="1:4" s="9" customFormat="1" x14ac:dyDescent="0.2">
      <c r="A5921" s="2" t="s">
        <v>11127</v>
      </c>
      <c r="B5921" s="1" t="s">
        <v>11128</v>
      </c>
      <c r="C5921" s="1" t="s">
        <v>16</v>
      </c>
      <c r="D5921" s="10" t="s">
        <v>5270</v>
      </c>
    </row>
    <row r="5922" spans="1:4" s="9" customFormat="1" x14ac:dyDescent="0.2">
      <c r="A5922" s="2" t="s">
        <v>11129</v>
      </c>
      <c r="B5922" s="1" t="s">
        <v>11130</v>
      </c>
      <c r="C5922" s="1" t="s">
        <v>3877</v>
      </c>
      <c r="D5922" s="10" t="s">
        <v>5270</v>
      </c>
    </row>
    <row r="5923" spans="1:4" s="9" customFormat="1" x14ac:dyDescent="0.2">
      <c r="A5923" s="2" t="s">
        <v>11131</v>
      </c>
      <c r="B5923" s="1" t="s">
        <v>11132</v>
      </c>
      <c r="C5923" s="1" t="s">
        <v>16</v>
      </c>
      <c r="D5923" s="10" t="s">
        <v>5270</v>
      </c>
    </row>
    <row r="5924" spans="1:4" s="9" customFormat="1" x14ac:dyDescent="0.2">
      <c r="A5924" s="2" t="s">
        <v>11133</v>
      </c>
      <c r="B5924" s="1" t="s">
        <v>11134</v>
      </c>
      <c r="C5924" s="1" t="s">
        <v>16</v>
      </c>
      <c r="D5924" s="10" t="s">
        <v>5270</v>
      </c>
    </row>
    <row r="5925" spans="1:4" s="9" customFormat="1" x14ac:dyDescent="0.2">
      <c r="A5925" s="2" t="s">
        <v>11135</v>
      </c>
      <c r="B5925" s="1" t="s">
        <v>11136</v>
      </c>
      <c r="C5925" s="1" t="s">
        <v>16</v>
      </c>
      <c r="D5925" s="10" t="s">
        <v>5270</v>
      </c>
    </row>
    <row r="5926" spans="1:4" s="9" customFormat="1" x14ac:dyDescent="0.2">
      <c r="A5926" s="2" t="s">
        <v>11137</v>
      </c>
      <c r="B5926" s="1" t="s">
        <v>11138</v>
      </c>
      <c r="C5926" s="1" t="s">
        <v>16</v>
      </c>
      <c r="D5926" s="10" t="s">
        <v>5270</v>
      </c>
    </row>
    <row r="5927" spans="1:4" s="9" customFormat="1" x14ac:dyDescent="0.2">
      <c r="A5927" s="2" t="s">
        <v>11139</v>
      </c>
      <c r="B5927" s="1" t="s">
        <v>11140</v>
      </c>
      <c r="C5927" s="1" t="s">
        <v>2139</v>
      </c>
      <c r="D5927" s="10" t="s">
        <v>5270</v>
      </c>
    </row>
    <row r="5928" spans="1:4" s="9" customFormat="1" x14ac:dyDescent="0.2">
      <c r="A5928" s="2" t="s">
        <v>11141</v>
      </c>
      <c r="B5928" s="1" t="s">
        <v>11142</v>
      </c>
      <c r="C5928" s="1" t="s">
        <v>2139</v>
      </c>
      <c r="D5928" s="10" t="s">
        <v>5270</v>
      </c>
    </row>
    <row r="5929" spans="1:4" s="9" customFormat="1" x14ac:dyDescent="0.2">
      <c r="A5929" s="2" t="s">
        <v>11143</v>
      </c>
      <c r="B5929" s="1" t="s">
        <v>11144</v>
      </c>
      <c r="C5929" s="1" t="s">
        <v>16</v>
      </c>
      <c r="D5929" s="10" t="s">
        <v>5270</v>
      </c>
    </row>
    <row r="5930" spans="1:4" s="9" customFormat="1" x14ac:dyDescent="0.2">
      <c r="A5930" s="2" t="s">
        <v>11145</v>
      </c>
      <c r="B5930" s="1" t="s">
        <v>11146</v>
      </c>
      <c r="C5930" s="1" t="s">
        <v>16</v>
      </c>
      <c r="D5930" s="3">
        <v>26</v>
      </c>
    </row>
    <row r="5931" spans="1:4" s="9" customFormat="1" x14ac:dyDescent="0.2">
      <c r="A5931" s="2" t="s">
        <v>11147</v>
      </c>
      <c r="B5931" s="1" t="s">
        <v>11148</v>
      </c>
      <c r="C5931" s="1" t="s">
        <v>16</v>
      </c>
      <c r="D5931" s="10" t="s">
        <v>5270</v>
      </c>
    </row>
    <row r="5932" spans="1:4" s="9" customFormat="1" x14ac:dyDescent="0.2">
      <c r="A5932" s="2" t="s">
        <v>11149</v>
      </c>
      <c r="B5932" s="1" t="s">
        <v>11150</v>
      </c>
      <c r="C5932" s="1" t="s">
        <v>16</v>
      </c>
      <c r="D5932" s="10" t="s">
        <v>5270</v>
      </c>
    </row>
    <row r="5933" spans="1:4" s="9" customFormat="1" x14ac:dyDescent="0.2">
      <c r="A5933" s="2" t="s">
        <v>11151</v>
      </c>
      <c r="B5933" s="1" t="s">
        <v>11152</v>
      </c>
      <c r="C5933" s="1" t="s">
        <v>16</v>
      </c>
      <c r="D5933" s="10" t="s">
        <v>5270</v>
      </c>
    </row>
    <row r="5934" spans="1:4" s="9" customFormat="1" x14ac:dyDescent="0.2">
      <c r="A5934" s="2" t="s">
        <v>11153</v>
      </c>
      <c r="B5934" s="1" t="s">
        <v>11154</v>
      </c>
      <c r="C5934" s="1" t="s">
        <v>3877</v>
      </c>
      <c r="D5934" s="10" t="s">
        <v>5270</v>
      </c>
    </row>
    <row r="5935" spans="1:4" s="9" customFormat="1" x14ac:dyDescent="0.2">
      <c r="A5935" s="2" t="s">
        <v>11155</v>
      </c>
      <c r="B5935" s="1" t="s">
        <v>11156</v>
      </c>
      <c r="C5935" s="1" t="s">
        <v>16</v>
      </c>
      <c r="D5935" s="10" t="s">
        <v>5270</v>
      </c>
    </row>
    <row r="5936" spans="1:4" s="9" customFormat="1" x14ac:dyDescent="0.2">
      <c r="A5936" s="2" t="s">
        <v>11157</v>
      </c>
      <c r="B5936" s="1" t="s">
        <v>11158</v>
      </c>
      <c r="C5936" s="1" t="s">
        <v>16</v>
      </c>
      <c r="D5936" s="10" t="s">
        <v>5270</v>
      </c>
    </row>
    <row r="5937" spans="1:4" s="9" customFormat="1" x14ac:dyDescent="0.2">
      <c r="A5937" s="2" t="s">
        <v>11159</v>
      </c>
      <c r="B5937" s="1" t="s">
        <v>11160</v>
      </c>
      <c r="C5937" s="1" t="s">
        <v>16</v>
      </c>
      <c r="D5937" s="3">
        <v>15</v>
      </c>
    </row>
    <row r="5938" spans="1:4" s="9" customFormat="1" x14ac:dyDescent="0.2">
      <c r="A5938" s="2" t="s">
        <v>11161</v>
      </c>
      <c r="B5938" s="1" t="s">
        <v>11162</v>
      </c>
      <c r="C5938" s="1" t="s">
        <v>16</v>
      </c>
      <c r="D5938" s="10" t="s">
        <v>5270</v>
      </c>
    </row>
    <row r="5939" spans="1:4" s="9" customFormat="1" x14ac:dyDescent="0.2">
      <c r="A5939" s="2" t="s">
        <v>11163</v>
      </c>
      <c r="B5939" s="1" t="s">
        <v>11164</v>
      </c>
      <c r="C5939" s="1" t="s">
        <v>16</v>
      </c>
      <c r="D5939" s="3">
        <v>38</v>
      </c>
    </row>
    <row r="5940" spans="1:4" s="9" customFormat="1" x14ac:dyDescent="0.2">
      <c r="A5940" s="2" t="s">
        <v>11165</v>
      </c>
      <c r="B5940" s="1" t="s">
        <v>11166</v>
      </c>
      <c r="C5940" s="1" t="s">
        <v>16</v>
      </c>
      <c r="D5940" s="10" t="s">
        <v>5270</v>
      </c>
    </row>
    <row r="5941" spans="1:4" s="9" customFormat="1" x14ac:dyDescent="0.2">
      <c r="A5941" s="2" t="s">
        <v>11167</v>
      </c>
      <c r="B5941" s="1" t="s">
        <v>11168</v>
      </c>
      <c r="C5941" s="1" t="s">
        <v>16</v>
      </c>
      <c r="D5941" s="3">
        <v>26</v>
      </c>
    </row>
    <row r="5942" spans="1:4" s="9" customFormat="1" x14ac:dyDescent="0.2">
      <c r="A5942" s="2" t="s">
        <v>11169</v>
      </c>
      <c r="B5942" s="1" t="s">
        <v>11170</v>
      </c>
      <c r="C5942" s="1" t="s">
        <v>3877</v>
      </c>
      <c r="D5942" s="10" t="s">
        <v>5270</v>
      </c>
    </row>
    <row r="5943" spans="1:4" s="9" customFormat="1" x14ac:dyDescent="0.2">
      <c r="A5943" s="2" t="s">
        <v>11171</v>
      </c>
      <c r="B5943" s="1" t="s">
        <v>11172</v>
      </c>
      <c r="C5943" s="1" t="s">
        <v>3877</v>
      </c>
      <c r="D5943" s="10" t="s">
        <v>5270</v>
      </c>
    </row>
    <row r="5944" spans="1:4" s="9" customFormat="1" x14ac:dyDescent="0.2">
      <c r="A5944" s="2" t="s">
        <v>11173</v>
      </c>
      <c r="B5944" s="1" t="s">
        <v>11174</v>
      </c>
      <c r="C5944" s="1" t="s">
        <v>3877</v>
      </c>
      <c r="D5944" s="10" t="s">
        <v>5270</v>
      </c>
    </row>
    <row r="5945" spans="1:4" s="9" customFormat="1" x14ac:dyDescent="0.2">
      <c r="A5945" s="2" t="s">
        <v>11175</v>
      </c>
      <c r="B5945" s="1" t="s">
        <v>11176</v>
      </c>
      <c r="C5945" s="1" t="s">
        <v>1012</v>
      </c>
      <c r="D5945" s="10" t="s">
        <v>5270</v>
      </c>
    </row>
    <row r="5946" spans="1:4" s="9" customFormat="1" x14ac:dyDescent="0.2">
      <c r="A5946" s="2" t="s">
        <v>11177</v>
      </c>
      <c r="B5946" s="1" t="s">
        <v>11178</v>
      </c>
      <c r="C5946" s="1" t="s">
        <v>1012</v>
      </c>
      <c r="D5946" s="10" t="s">
        <v>5270</v>
      </c>
    </row>
    <row r="5947" spans="1:4" s="9" customFormat="1" x14ac:dyDescent="0.2">
      <c r="A5947" s="2" t="s">
        <v>11179</v>
      </c>
      <c r="B5947" s="1" t="s">
        <v>11180</v>
      </c>
      <c r="C5947" s="1" t="s">
        <v>1012</v>
      </c>
      <c r="D5947" s="10" t="s">
        <v>5270</v>
      </c>
    </row>
    <row r="5948" spans="1:4" s="9" customFormat="1" x14ac:dyDescent="0.2">
      <c r="A5948" s="2" t="s">
        <v>11181</v>
      </c>
      <c r="B5948" s="1" t="s">
        <v>11182</v>
      </c>
      <c r="C5948" s="1" t="s">
        <v>16</v>
      </c>
      <c r="D5948" s="10" t="s">
        <v>5270</v>
      </c>
    </row>
    <row r="5949" spans="1:4" s="9" customFormat="1" x14ac:dyDescent="0.2">
      <c r="A5949" s="2" t="s">
        <v>11183</v>
      </c>
      <c r="B5949" s="1" t="s">
        <v>11184</v>
      </c>
      <c r="C5949" s="1" t="s">
        <v>16</v>
      </c>
      <c r="D5949" s="10" t="s">
        <v>5270</v>
      </c>
    </row>
    <row r="5950" spans="1:4" s="9" customFormat="1" x14ac:dyDescent="0.2">
      <c r="A5950" s="2" t="s">
        <v>11185</v>
      </c>
      <c r="B5950" s="1" t="s">
        <v>11186</v>
      </c>
      <c r="C5950" s="1" t="s">
        <v>3877</v>
      </c>
      <c r="D5950" s="10" t="s">
        <v>5270</v>
      </c>
    </row>
    <row r="5951" spans="1:4" s="9" customFormat="1" x14ac:dyDescent="0.2">
      <c r="A5951" s="2" t="s">
        <v>11187</v>
      </c>
      <c r="B5951" s="1" t="s">
        <v>11188</v>
      </c>
      <c r="C5951" s="1" t="s">
        <v>16</v>
      </c>
      <c r="D5951" s="10" t="s">
        <v>5270</v>
      </c>
    </row>
    <row r="5952" spans="1:4" s="9" customFormat="1" x14ac:dyDescent="0.2">
      <c r="A5952" s="2" t="s">
        <v>11189</v>
      </c>
      <c r="B5952" s="1" t="s">
        <v>11190</v>
      </c>
      <c r="C5952" s="1" t="s">
        <v>3877</v>
      </c>
      <c r="D5952" s="10" t="s">
        <v>5270</v>
      </c>
    </row>
    <row r="5953" spans="1:4" s="9" customFormat="1" x14ac:dyDescent="0.2">
      <c r="A5953" s="2" t="s">
        <v>11191</v>
      </c>
      <c r="B5953" s="1" t="s">
        <v>11192</v>
      </c>
      <c r="C5953" s="1" t="s">
        <v>3877</v>
      </c>
      <c r="D5953" s="10" t="s">
        <v>5270</v>
      </c>
    </row>
    <row r="5954" spans="1:4" s="9" customFormat="1" x14ac:dyDescent="0.2">
      <c r="A5954" s="2" t="s">
        <v>11193</v>
      </c>
      <c r="B5954" s="1" t="s">
        <v>11194</v>
      </c>
      <c r="C5954" s="1" t="s">
        <v>3877</v>
      </c>
      <c r="D5954" s="3">
        <v>26</v>
      </c>
    </row>
    <row r="5955" spans="1:4" s="9" customFormat="1" x14ac:dyDescent="0.2">
      <c r="A5955" s="2" t="s">
        <v>11195</v>
      </c>
      <c r="B5955" s="1" t="s">
        <v>11196</v>
      </c>
      <c r="C5955" s="1" t="s">
        <v>3877</v>
      </c>
      <c r="D5955" s="10" t="s">
        <v>5270</v>
      </c>
    </row>
    <row r="5956" spans="1:4" s="9" customFormat="1" x14ac:dyDescent="0.2">
      <c r="A5956" s="2" t="s">
        <v>11197</v>
      </c>
      <c r="B5956" s="1" t="s">
        <v>11198</v>
      </c>
      <c r="C5956" s="1" t="s">
        <v>3877</v>
      </c>
      <c r="D5956" s="3">
        <v>96</v>
      </c>
    </row>
    <row r="5957" spans="1:4" s="9" customFormat="1" x14ac:dyDescent="0.2">
      <c r="A5957" s="2" t="s">
        <v>11199</v>
      </c>
      <c r="B5957" s="1" t="s">
        <v>11200</v>
      </c>
      <c r="C5957" s="1" t="s">
        <v>3877</v>
      </c>
      <c r="D5957" s="10" t="s">
        <v>5270</v>
      </c>
    </row>
    <row r="5958" spans="1:4" s="9" customFormat="1" x14ac:dyDescent="0.2">
      <c r="A5958" s="2" t="s">
        <v>11201</v>
      </c>
      <c r="B5958" s="1" t="s">
        <v>11202</v>
      </c>
      <c r="C5958" s="1" t="s">
        <v>3877</v>
      </c>
      <c r="D5958" s="3">
        <v>47</v>
      </c>
    </row>
    <row r="5959" spans="1:4" s="9" customFormat="1" x14ac:dyDescent="0.2">
      <c r="A5959" s="2" t="s">
        <v>11203</v>
      </c>
      <c r="B5959" s="1" t="s">
        <v>11204</v>
      </c>
      <c r="C5959" s="1" t="s">
        <v>3877</v>
      </c>
      <c r="D5959" s="10" t="s">
        <v>5270</v>
      </c>
    </row>
    <row r="5960" spans="1:4" s="9" customFormat="1" x14ac:dyDescent="0.2">
      <c r="A5960" s="2" t="s">
        <v>11205</v>
      </c>
      <c r="B5960" s="1" t="s">
        <v>11206</v>
      </c>
      <c r="C5960" s="1" t="s">
        <v>3877</v>
      </c>
      <c r="D5960" s="10" t="s">
        <v>5270</v>
      </c>
    </row>
    <row r="5961" spans="1:4" s="9" customFormat="1" x14ac:dyDescent="0.2">
      <c r="A5961" s="2" t="s">
        <v>11207</v>
      </c>
      <c r="B5961" s="1" t="s">
        <v>11208</v>
      </c>
      <c r="C5961" s="1" t="s">
        <v>3877</v>
      </c>
      <c r="D5961" s="3">
        <v>96</v>
      </c>
    </row>
    <row r="5962" spans="1:4" s="9" customFormat="1" x14ac:dyDescent="0.2">
      <c r="A5962" s="2" t="s">
        <v>11209</v>
      </c>
      <c r="B5962" s="1" t="s">
        <v>11210</v>
      </c>
      <c r="C5962" s="1" t="s">
        <v>3877</v>
      </c>
      <c r="D5962" s="3">
        <v>96</v>
      </c>
    </row>
    <row r="5963" spans="1:4" s="9" customFormat="1" x14ac:dyDescent="0.2">
      <c r="A5963" s="2" t="s">
        <v>11211</v>
      </c>
      <c r="B5963" s="1" t="s">
        <v>11212</v>
      </c>
      <c r="C5963" s="1" t="s">
        <v>3877</v>
      </c>
      <c r="D5963" s="10" t="s">
        <v>5270</v>
      </c>
    </row>
    <row r="5964" spans="1:4" s="9" customFormat="1" x14ac:dyDescent="0.2">
      <c r="A5964" s="2" t="s">
        <v>11213</v>
      </c>
      <c r="B5964" s="1" t="s">
        <v>11214</v>
      </c>
      <c r="C5964" s="1" t="s">
        <v>3877</v>
      </c>
      <c r="D5964" s="3">
        <v>160</v>
      </c>
    </row>
    <row r="5965" spans="1:4" s="9" customFormat="1" x14ac:dyDescent="0.2">
      <c r="A5965" s="2" t="s">
        <v>11215</v>
      </c>
      <c r="B5965" s="1" t="s">
        <v>11216</v>
      </c>
      <c r="C5965" s="1" t="s">
        <v>3877</v>
      </c>
      <c r="D5965" s="3">
        <v>84</v>
      </c>
    </row>
    <row r="5966" spans="1:4" s="9" customFormat="1" x14ac:dyDescent="0.2">
      <c r="A5966" s="2" t="s">
        <v>11217</v>
      </c>
      <c r="B5966" s="1" t="s">
        <v>11218</v>
      </c>
      <c r="C5966" s="1" t="s">
        <v>3877</v>
      </c>
      <c r="D5966" s="3">
        <v>250</v>
      </c>
    </row>
    <row r="5967" spans="1:4" s="9" customFormat="1" x14ac:dyDescent="0.2">
      <c r="A5967" s="2" t="s">
        <v>11219</v>
      </c>
      <c r="B5967" s="1" t="s">
        <v>11220</v>
      </c>
      <c r="C5967" s="1" t="s">
        <v>3877</v>
      </c>
      <c r="D5967" s="10" t="s">
        <v>5270</v>
      </c>
    </row>
    <row r="5968" spans="1:4" s="9" customFormat="1" x14ac:dyDescent="0.2">
      <c r="A5968" s="2" t="s">
        <v>11221</v>
      </c>
      <c r="B5968" s="1" t="s">
        <v>11222</v>
      </c>
      <c r="C5968" s="1" t="s">
        <v>3877</v>
      </c>
      <c r="D5968" s="10" t="s">
        <v>5270</v>
      </c>
    </row>
    <row r="5969" spans="1:4" s="9" customFormat="1" x14ac:dyDescent="0.2">
      <c r="A5969" s="2" t="s">
        <v>11223</v>
      </c>
      <c r="B5969" s="1" t="s">
        <v>11224</v>
      </c>
      <c r="C5969" s="1" t="s">
        <v>39</v>
      </c>
      <c r="D5969" s="10" t="s">
        <v>5270</v>
      </c>
    </row>
    <row r="5970" spans="1:4" s="9" customFormat="1" x14ac:dyDescent="0.2">
      <c r="A5970" s="2" t="s">
        <v>11225</v>
      </c>
      <c r="B5970" s="1" t="s">
        <v>11226</v>
      </c>
      <c r="C5970" s="1" t="s">
        <v>3877</v>
      </c>
      <c r="D5970" s="10" t="s">
        <v>5270</v>
      </c>
    </row>
    <row r="5971" spans="1:4" s="9" customFormat="1" x14ac:dyDescent="0.2">
      <c r="A5971" s="2" t="s">
        <v>11227</v>
      </c>
      <c r="B5971" s="1" t="s">
        <v>11228</v>
      </c>
      <c r="C5971" s="1" t="s">
        <v>3877</v>
      </c>
      <c r="D5971" s="10" t="s">
        <v>5270</v>
      </c>
    </row>
    <row r="5972" spans="1:4" s="9" customFormat="1" x14ac:dyDescent="0.2">
      <c r="A5972" s="2" t="s">
        <v>11229</v>
      </c>
      <c r="B5972" s="1" t="s">
        <v>11230</v>
      </c>
      <c r="C5972" s="1" t="s">
        <v>107</v>
      </c>
      <c r="D5972" s="10" t="s">
        <v>5270</v>
      </c>
    </row>
    <row r="5973" spans="1:4" s="9" customFormat="1" x14ac:dyDescent="0.2">
      <c r="A5973" s="2" t="s">
        <v>11231</v>
      </c>
      <c r="B5973" s="1" t="s">
        <v>11232</v>
      </c>
      <c r="C5973" s="1" t="s">
        <v>107</v>
      </c>
      <c r="D5973" s="3">
        <v>3000</v>
      </c>
    </row>
    <row r="5974" spans="1:4" s="9" customFormat="1" x14ac:dyDescent="0.2">
      <c r="A5974" s="2" t="s">
        <v>11233</v>
      </c>
      <c r="B5974" s="1" t="s">
        <v>11234</v>
      </c>
      <c r="C5974" s="1" t="s">
        <v>107</v>
      </c>
      <c r="D5974" s="10" t="s">
        <v>5270</v>
      </c>
    </row>
    <row r="5975" spans="1:4" s="9" customFormat="1" x14ac:dyDescent="0.2">
      <c r="A5975" s="2" t="s">
        <v>11237</v>
      </c>
      <c r="B5975" s="1" t="s">
        <v>11236</v>
      </c>
      <c r="C5975" s="1" t="s">
        <v>107</v>
      </c>
      <c r="D5975" s="10" t="s">
        <v>5270</v>
      </c>
    </row>
    <row r="5976" spans="1:4" s="9" customFormat="1" x14ac:dyDescent="0.2">
      <c r="A5976" s="2" t="s">
        <v>11235</v>
      </c>
      <c r="B5976" s="1" t="s">
        <v>11236</v>
      </c>
      <c r="C5976" s="1" t="s">
        <v>39</v>
      </c>
      <c r="D5976" s="10" t="s">
        <v>5270</v>
      </c>
    </row>
    <row r="5977" spans="1:4" s="9" customFormat="1" x14ac:dyDescent="0.2">
      <c r="A5977" s="2" t="s">
        <v>11238</v>
      </c>
      <c r="B5977" s="1" t="s">
        <v>11239</v>
      </c>
      <c r="C5977" s="1" t="s">
        <v>107</v>
      </c>
      <c r="D5977" s="10" t="s">
        <v>5270</v>
      </c>
    </row>
    <row r="5978" spans="1:4" s="9" customFormat="1" x14ac:dyDescent="0.2">
      <c r="A5978" s="2" t="s">
        <v>11240</v>
      </c>
      <c r="B5978" s="1" t="s">
        <v>11241</v>
      </c>
      <c r="C5978" s="1" t="s">
        <v>107</v>
      </c>
      <c r="D5978" s="3">
        <v>3000</v>
      </c>
    </row>
    <row r="5979" spans="1:4" s="9" customFormat="1" x14ac:dyDescent="0.2">
      <c r="A5979" s="2" t="s">
        <v>11242</v>
      </c>
      <c r="B5979" s="1" t="s">
        <v>11243</v>
      </c>
      <c r="C5979" s="1" t="s">
        <v>107</v>
      </c>
      <c r="D5979" s="10" t="s">
        <v>5270</v>
      </c>
    </row>
    <row r="5980" spans="1:4" s="9" customFormat="1" x14ac:dyDescent="0.2">
      <c r="A5980" s="2" t="s">
        <v>11244</v>
      </c>
      <c r="B5980" s="1" t="s">
        <v>11245</v>
      </c>
      <c r="C5980" s="1" t="s">
        <v>107</v>
      </c>
      <c r="D5980" s="10" t="s">
        <v>5270</v>
      </c>
    </row>
    <row r="5981" spans="1:4" s="9" customFormat="1" x14ac:dyDescent="0.2">
      <c r="A5981" s="2" t="s">
        <v>11246</v>
      </c>
      <c r="B5981" s="1" t="s">
        <v>11247</v>
      </c>
      <c r="C5981" s="1" t="s">
        <v>107</v>
      </c>
      <c r="D5981" s="3">
        <v>42</v>
      </c>
    </row>
    <row r="5982" spans="1:4" s="9" customFormat="1" x14ac:dyDescent="0.2">
      <c r="A5982" s="2" t="s">
        <v>11248</v>
      </c>
      <c r="B5982" s="1" t="s">
        <v>11249</v>
      </c>
      <c r="C5982" s="1" t="s">
        <v>107</v>
      </c>
      <c r="D5982" s="10" t="s">
        <v>5270</v>
      </c>
    </row>
    <row r="5983" spans="1:4" s="9" customFormat="1" x14ac:dyDescent="0.2">
      <c r="A5983" s="2" t="s">
        <v>11250</v>
      </c>
      <c r="B5983" s="1" t="s">
        <v>11251</v>
      </c>
      <c r="C5983" s="1" t="s">
        <v>107</v>
      </c>
      <c r="D5983" s="10" t="s">
        <v>5270</v>
      </c>
    </row>
    <row r="5984" spans="1:4" s="9" customFormat="1" x14ac:dyDescent="0.2">
      <c r="A5984" s="2" t="s">
        <v>11252</v>
      </c>
      <c r="B5984" s="1" t="s">
        <v>11253</v>
      </c>
      <c r="C5984" s="1" t="s">
        <v>107</v>
      </c>
      <c r="D5984" s="10" t="s">
        <v>5270</v>
      </c>
    </row>
    <row r="5985" spans="1:4" s="9" customFormat="1" x14ac:dyDescent="0.2">
      <c r="A5985" s="2" t="s">
        <v>11254</v>
      </c>
      <c r="B5985" s="1" t="s">
        <v>11255</v>
      </c>
      <c r="C5985" s="1" t="s">
        <v>107</v>
      </c>
      <c r="D5985" s="10" t="s">
        <v>5270</v>
      </c>
    </row>
    <row r="5986" spans="1:4" s="9" customFormat="1" x14ac:dyDescent="0.2">
      <c r="A5986" s="2" t="s">
        <v>11256</v>
      </c>
      <c r="B5986" s="1" t="s">
        <v>11257</v>
      </c>
      <c r="C5986" s="1" t="s">
        <v>107</v>
      </c>
      <c r="D5986" s="10" t="s">
        <v>5270</v>
      </c>
    </row>
    <row r="5987" spans="1:4" s="9" customFormat="1" x14ac:dyDescent="0.2">
      <c r="A5987" s="2" t="s">
        <v>11258</v>
      </c>
      <c r="B5987" s="1" t="s">
        <v>11259</v>
      </c>
      <c r="C5987" s="1" t="s">
        <v>107</v>
      </c>
      <c r="D5987" s="10" t="s">
        <v>5270</v>
      </c>
    </row>
    <row r="5988" spans="1:4" s="9" customFormat="1" x14ac:dyDescent="0.2">
      <c r="A5988" s="2" t="s">
        <v>11260</v>
      </c>
      <c r="B5988" s="1" t="s">
        <v>11261</v>
      </c>
      <c r="C5988" s="1" t="s">
        <v>107</v>
      </c>
      <c r="D5988" s="10" t="s">
        <v>5270</v>
      </c>
    </row>
    <row r="5989" spans="1:4" s="9" customFormat="1" x14ac:dyDescent="0.2">
      <c r="A5989" s="2" t="s">
        <v>11262</v>
      </c>
      <c r="B5989" s="1" t="s">
        <v>11263</v>
      </c>
      <c r="C5989" s="1" t="s">
        <v>107</v>
      </c>
      <c r="D5989" s="10" t="s">
        <v>5270</v>
      </c>
    </row>
    <row r="5990" spans="1:4" s="9" customFormat="1" x14ac:dyDescent="0.2">
      <c r="A5990" s="2" t="s">
        <v>11264</v>
      </c>
      <c r="B5990" s="1" t="s">
        <v>11265</v>
      </c>
      <c r="C5990" s="1" t="s">
        <v>107</v>
      </c>
      <c r="D5990" s="10" t="s">
        <v>5270</v>
      </c>
    </row>
    <row r="5991" spans="1:4" s="9" customFormat="1" x14ac:dyDescent="0.2">
      <c r="A5991" s="2" t="s">
        <v>11266</v>
      </c>
      <c r="B5991" s="1" t="s">
        <v>11267</v>
      </c>
      <c r="C5991" s="1" t="s">
        <v>107</v>
      </c>
      <c r="D5991" s="10" t="s">
        <v>5270</v>
      </c>
    </row>
    <row r="5992" spans="1:4" s="9" customFormat="1" x14ac:dyDescent="0.2">
      <c r="A5992" s="2" t="s">
        <v>11268</v>
      </c>
      <c r="B5992" s="1" t="s">
        <v>11269</v>
      </c>
      <c r="C5992" s="1" t="s">
        <v>107</v>
      </c>
      <c r="D5992" s="3">
        <v>100</v>
      </c>
    </row>
    <row r="5993" spans="1:4" s="9" customFormat="1" x14ac:dyDescent="0.2">
      <c r="A5993" s="2" t="s">
        <v>11270</v>
      </c>
      <c r="B5993" s="1" t="s">
        <v>11271</v>
      </c>
      <c r="C5993" s="1" t="s">
        <v>107</v>
      </c>
      <c r="D5993" s="3">
        <v>96</v>
      </c>
    </row>
    <row r="5994" spans="1:4" s="9" customFormat="1" x14ac:dyDescent="0.2">
      <c r="A5994" s="2" t="s">
        <v>11272</v>
      </c>
      <c r="B5994" s="1" t="s">
        <v>11273</v>
      </c>
      <c r="C5994" s="1" t="s">
        <v>107</v>
      </c>
      <c r="D5994" s="3">
        <v>3000</v>
      </c>
    </row>
    <row r="5995" spans="1:4" s="9" customFormat="1" x14ac:dyDescent="0.2">
      <c r="A5995" s="2" t="s">
        <v>11274</v>
      </c>
      <c r="B5995" s="1" t="s">
        <v>11275</v>
      </c>
      <c r="C5995" s="1" t="s">
        <v>107</v>
      </c>
      <c r="D5995" s="10" t="s">
        <v>5270</v>
      </c>
    </row>
    <row r="5996" spans="1:4" s="9" customFormat="1" x14ac:dyDescent="0.2">
      <c r="A5996" s="2" t="s">
        <v>11276</v>
      </c>
      <c r="B5996" s="1" t="s">
        <v>11277</v>
      </c>
      <c r="C5996" s="1" t="s">
        <v>39</v>
      </c>
      <c r="D5996" s="10" t="s">
        <v>5270</v>
      </c>
    </row>
    <row r="5997" spans="1:4" s="9" customFormat="1" x14ac:dyDescent="0.2">
      <c r="A5997" s="2" t="s">
        <v>11278</v>
      </c>
      <c r="B5997" s="1" t="s">
        <v>11279</v>
      </c>
      <c r="C5997" s="1" t="s">
        <v>107</v>
      </c>
      <c r="D5997" s="10" t="s">
        <v>5270</v>
      </c>
    </row>
    <row r="5998" spans="1:4" s="9" customFormat="1" x14ac:dyDescent="0.2">
      <c r="A5998" s="2" t="s">
        <v>11280</v>
      </c>
      <c r="B5998" s="1" t="s">
        <v>11281</v>
      </c>
      <c r="C5998" s="1" t="s">
        <v>39</v>
      </c>
      <c r="D5998" s="10" t="s">
        <v>5270</v>
      </c>
    </row>
    <row r="5999" spans="1:4" s="9" customFormat="1" x14ac:dyDescent="0.2">
      <c r="A5999" s="2" t="s">
        <v>11282</v>
      </c>
      <c r="B5999" s="1" t="s">
        <v>11283</v>
      </c>
      <c r="C5999" s="1" t="s">
        <v>107</v>
      </c>
      <c r="D5999" s="10" t="s">
        <v>5270</v>
      </c>
    </row>
    <row r="6000" spans="1:4" s="9" customFormat="1" x14ac:dyDescent="0.2">
      <c r="A6000" s="2" t="s">
        <v>11284</v>
      </c>
      <c r="B6000" s="1" t="s">
        <v>11285</v>
      </c>
      <c r="C6000" s="1" t="s">
        <v>3877</v>
      </c>
      <c r="D6000" s="10" t="s">
        <v>5270</v>
      </c>
    </row>
    <row r="6001" spans="1:4" s="9" customFormat="1" x14ac:dyDescent="0.2">
      <c r="A6001" s="2" t="s">
        <v>11286</v>
      </c>
      <c r="B6001" s="1" t="s">
        <v>11287</v>
      </c>
      <c r="C6001" s="1" t="s">
        <v>3877</v>
      </c>
      <c r="D6001" s="10" t="s">
        <v>5270</v>
      </c>
    </row>
    <row r="6002" spans="1:4" s="9" customFormat="1" x14ac:dyDescent="0.2">
      <c r="A6002" s="2" t="s">
        <v>11288</v>
      </c>
      <c r="B6002" s="1" t="s">
        <v>11289</v>
      </c>
      <c r="C6002" s="1" t="s">
        <v>39</v>
      </c>
      <c r="D6002" s="10" t="s">
        <v>5270</v>
      </c>
    </row>
    <row r="6003" spans="1:4" s="9" customFormat="1" x14ac:dyDescent="0.2">
      <c r="A6003" s="2" t="s">
        <v>11290</v>
      </c>
      <c r="B6003" s="1" t="s">
        <v>11291</v>
      </c>
      <c r="C6003" s="1" t="s">
        <v>39</v>
      </c>
      <c r="D6003" s="10" t="s">
        <v>5270</v>
      </c>
    </row>
    <row r="6004" spans="1:4" s="9" customFormat="1" x14ac:dyDescent="0.2">
      <c r="A6004" s="2" t="s">
        <v>11292</v>
      </c>
      <c r="B6004" s="1" t="s">
        <v>11293</v>
      </c>
      <c r="C6004" s="1" t="s">
        <v>39</v>
      </c>
      <c r="D6004" s="10" t="s">
        <v>5270</v>
      </c>
    </row>
    <row r="6005" spans="1:4" s="9" customFormat="1" x14ac:dyDescent="0.2">
      <c r="A6005" s="2" t="s">
        <v>11294</v>
      </c>
      <c r="B6005" s="1" t="s">
        <v>11295</v>
      </c>
      <c r="C6005" s="1" t="s">
        <v>39</v>
      </c>
      <c r="D6005" s="3">
        <v>27</v>
      </c>
    </row>
    <row r="6006" spans="1:4" s="9" customFormat="1" x14ac:dyDescent="0.2">
      <c r="A6006" s="2" t="s">
        <v>11296</v>
      </c>
      <c r="B6006" s="1" t="s">
        <v>11297</v>
      </c>
      <c r="C6006" s="1" t="s">
        <v>287</v>
      </c>
      <c r="D6006" s="10" t="s">
        <v>5270</v>
      </c>
    </row>
    <row r="6007" spans="1:4" s="9" customFormat="1" x14ac:dyDescent="0.2">
      <c r="A6007" s="2" t="s">
        <v>11298</v>
      </c>
      <c r="B6007" s="1" t="s">
        <v>11299</v>
      </c>
      <c r="C6007" s="1" t="s">
        <v>287</v>
      </c>
      <c r="D6007" s="10" t="s">
        <v>5270</v>
      </c>
    </row>
    <row r="6008" spans="1:4" s="9" customFormat="1" x14ac:dyDescent="0.2">
      <c r="A6008" s="2" t="s">
        <v>11300</v>
      </c>
      <c r="B6008" s="1" t="s">
        <v>11301</v>
      </c>
      <c r="C6008" s="1" t="s">
        <v>1087</v>
      </c>
      <c r="D6008" s="10" t="s">
        <v>5270</v>
      </c>
    </row>
    <row r="6009" spans="1:4" s="9" customFormat="1" x14ac:dyDescent="0.2">
      <c r="A6009" s="2" t="s">
        <v>11302</v>
      </c>
      <c r="B6009" s="1" t="s">
        <v>11303</v>
      </c>
      <c r="C6009" s="1" t="s">
        <v>184</v>
      </c>
      <c r="D6009" s="3">
        <v>3000</v>
      </c>
    </row>
    <row r="6010" spans="1:4" s="9" customFormat="1" x14ac:dyDescent="0.2">
      <c r="A6010" s="2" t="s">
        <v>11304</v>
      </c>
      <c r="B6010" s="1" t="s">
        <v>11305</v>
      </c>
      <c r="C6010" s="1" t="s">
        <v>4107</v>
      </c>
      <c r="D6010" s="10" t="s">
        <v>5270</v>
      </c>
    </row>
    <row r="6011" spans="1:4" s="9" customFormat="1" x14ac:dyDescent="0.2">
      <c r="A6011" s="2" t="s">
        <v>11306</v>
      </c>
      <c r="B6011" s="1" t="s">
        <v>11307</v>
      </c>
      <c r="C6011" s="1" t="s">
        <v>4107</v>
      </c>
      <c r="D6011" s="10" t="s">
        <v>5270</v>
      </c>
    </row>
    <row r="6012" spans="1:4" s="9" customFormat="1" x14ac:dyDescent="0.2">
      <c r="A6012" s="2" t="s">
        <v>11308</v>
      </c>
      <c r="B6012" s="1" t="s">
        <v>11309</v>
      </c>
      <c r="C6012" s="1" t="s">
        <v>4107</v>
      </c>
      <c r="D6012" s="10" t="s">
        <v>5270</v>
      </c>
    </row>
    <row r="6013" spans="1:4" s="9" customFormat="1" x14ac:dyDescent="0.2">
      <c r="A6013" s="2" t="s">
        <v>11310</v>
      </c>
      <c r="B6013" s="1" t="s">
        <v>11311</v>
      </c>
      <c r="C6013" s="1" t="s">
        <v>4107</v>
      </c>
      <c r="D6013" s="10" t="s">
        <v>5270</v>
      </c>
    </row>
    <row r="6014" spans="1:4" s="9" customFormat="1" x14ac:dyDescent="0.2">
      <c r="A6014" s="2" t="s">
        <v>11312</v>
      </c>
      <c r="B6014" s="1" t="s">
        <v>11313</v>
      </c>
      <c r="C6014" s="1" t="s">
        <v>4107</v>
      </c>
      <c r="D6014" s="10" t="s">
        <v>5270</v>
      </c>
    </row>
    <row r="6015" spans="1:4" s="9" customFormat="1" x14ac:dyDescent="0.2">
      <c r="A6015" s="2" t="s">
        <v>11314</v>
      </c>
      <c r="B6015" s="1" t="s">
        <v>11315</v>
      </c>
      <c r="C6015" s="1" t="s">
        <v>11316</v>
      </c>
      <c r="D6015" s="10" t="s">
        <v>5270</v>
      </c>
    </row>
    <row r="6016" spans="1:4" s="9" customFormat="1" x14ac:dyDescent="0.2">
      <c r="A6016" s="2" t="s">
        <v>11317</v>
      </c>
      <c r="B6016" s="1" t="s">
        <v>11318</v>
      </c>
      <c r="C6016" s="1" t="s">
        <v>4107</v>
      </c>
      <c r="D6016" s="10" t="s">
        <v>5270</v>
      </c>
    </row>
    <row r="6017" spans="1:4" s="9" customFormat="1" x14ac:dyDescent="0.2">
      <c r="A6017" s="2" t="s">
        <v>11319</v>
      </c>
      <c r="B6017" s="1" t="s">
        <v>11320</v>
      </c>
      <c r="C6017" s="1" t="s">
        <v>4107</v>
      </c>
      <c r="D6017" s="10" t="s">
        <v>5270</v>
      </c>
    </row>
    <row r="6018" spans="1:4" s="9" customFormat="1" x14ac:dyDescent="0.2">
      <c r="A6018" s="2" t="s">
        <v>11321</v>
      </c>
      <c r="B6018" s="1" t="s">
        <v>11322</v>
      </c>
      <c r="C6018" s="1" t="s">
        <v>39</v>
      </c>
      <c r="D6018" s="3">
        <v>50</v>
      </c>
    </row>
    <row r="6019" spans="1:4" s="9" customFormat="1" x14ac:dyDescent="0.2">
      <c r="A6019" s="2" t="s">
        <v>11323</v>
      </c>
      <c r="B6019" s="1" t="s">
        <v>11324</v>
      </c>
      <c r="C6019" s="1" t="s">
        <v>398</v>
      </c>
      <c r="D6019" s="10" t="s">
        <v>5270</v>
      </c>
    </row>
    <row r="6020" spans="1:4" s="9" customFormat="1" x14ac:dyDescent="0.2">
      <c r="A6020" s="2" t="s">
        <v>11325</v>
      </c>
      <c r="B6020" s="1" t="s">
        <v>11326</v>
      </c>
      <c r="C6020" s="1" t="s">
        <v>4107</v>
      </c>
      <c r="D6020" s="10" t="s">
        <v>5270</v>
      </c>
    </row>
    <row r="6021" spans="1:4" s="9" customFormat="1" x14ac:dyDescent="0.2">
      <c r="A6021" s="2" t="s">
        <v>11327</v>
      </c>
      <c r="B6021" s="1" t="s">
        <v>11328</v>
      </c>
      <c r="C6021" s="1" t="s">
        <v>11329</v>
      </c>
      <c r="D6021" s="10" t="s">
        <v>5270</v>
      </c>
    </row>
    <row r="6022" spans="1:4" s="9" customFormat="1" x14ac:dyDescent="0.2">
      <c r="A6022" s="2" t="s">
        <v>11330</v>
      </c>
      <c r="B6022" s="1" t="s">
        <v>11331</v>
      </c>
      <c r="C6022" s="1" t="s">
        <v>4107</v>
      </c>
      <c r="D6022" s="10" t="s">
        <v>5270</v>
      </c>
    </row>
    <row r="6023" spans="1:4" s="9" customFormat="1" x14ac:dyDescent="0.2">
      <c r="A6023" s="2" t="s">
        <v>11332</v>
      </c>
      <c r="B6023" s="1" t="s">
        <v>11333</v>
      </c>
      <c r="C6023" s="1" t="s">
        <v>4107</v>
      </c>
      <c r="D6023" s="10" t="s">
        <v>5270</v>
      </c>
    </row>
    <row r="6024" spans="1:4" s="9" customFormat="1" x14ac:dyDescent="0.2">
      <c r="A6024" s="2" t="s">
        <v>11334</v>
      </c>
      <c r="B6024" s="1" t="s">
        <v>11335</v>
      </c>
      <c r="C6024" s="1" t="s">
        <v>11329</v>
      </c>
      <c r="D6024" s="10" t="s">
        <v>5270</v>
      </c>
    </row>
    <row r="6025" spans="1:4" s="9" customFormat="1" x14ac:dyDescent="0.2">
      <c r="A6025" s="2" t="s">
        <v>11336</v>
      </c>
      <c r="B6025" s="1" t="s">
        <v>11337</v>
      </c>
      <c r="C6025" s="1" t="s">
        <v>4107</v>
      </c>
      <c r="D6025" s="10" t="s">
        <v>5270</v>
      </c>
    </row>
    <row r="6026" spans="1:4" s="9" customFormat="1" x14ac:dyDescent="0.2">
      <c r="A6026" s="2" t="s">
        <v>11338</v>
      </c>
      <c r="B6026" s="1" t="s">
        <v>11339</v>
      </c>
      <c r="C6026" s="1" t="s">
        <v>4107</v>
      </c>
      <c r="D6026" s="10" t="s">
        <v>5270</v>
      </c>
    </row>
    <row r="6027" spans="1:4" s="9" customFormat="1" x14ac:dyDescent="0.2">
      <c r="A6027" s="2" t="s">
        <v>11340</v>
      </c>
      <c r="B6027" s="1" t="s">
        <v>11341</v>
      </c>
      <c r="C6027" s="1" t="s">
        <v>4107</v>
      </c>
      <c r="D6027" s="10" t="s">
        <v>5270</v>
      </c>
    </row>
    <row r="6028" spans="1:4" s="9" customFormat="1" x14ac:dyDescent="0.2">
      <c r="A6028" s="2" t="s">
        <v>11342</v>
      </c>
      <c r="B6028" s="1" t="s">
        <v>11343</v>
      </c>
      <c r="C6028" s="1" t="s">
        <v>4107</v>
      </c>
      <c r="D6028" s="10" t="s">
        <v>5270</v>
      </c>
    </row>
    <row r="6029" spans="1:4" s="9" customFormat="1" x14ac:dyDescent="0.2">
      <c r="A6029" s="2" t="s">
        <v>11344</v>
      </c>
      <c r="B6029" s="1" t="s">
        <v>11345</v>
      </c>
      <c r="C6029" s="1" t="s">
        <v>4107</v>
      </c>
      <c r="D6029" s="10" t="s">
        <v>5270</v>
      </c>
    </row>
    <row r="6030" spans="1:4" s="9" customFormat="1" x14ac:dyDescent="0.2">
      <c r="A6030" s="2" t="s">
        <v>11346</v>
      </c>
      <c r="B6030" s="1" t="s">
        <v>11347</v>
      </c>
      <c r="C6030" s="1" t="s">
        <v>4107</v>
      </c>
      <c r="D6030" s="10" t="s">
        <v>5270</v>
      </c>
    </row>
    <row r="6031" spans="1:4" s="9" customFormat="1" x14ac:dyDescent="0.2">
      <c r="A6031" s="2" t="s">
        <v>11348</v>
      </c>
      <c r="B6031" s="1" t="s">
        <v>11349</v>
      </c>
      <c r="C6031" s="1" t="s">
        <v>4107</v>
      </c>
      <c r="D6031" s="10" t="s">
        <v>5270</v>
      </c>
    </row>
    <row r="6032" spans="1:4" s="9" customFormat="1" x14ac:dyDescent="0.2">
      <c r="A6032" s="2" t="s">
        <v>11350</v>
      </c>
      <c r="B6032" s="1" t="s">
        <v>11351</v>
      </c>
      <c r="C6032" s="1" t="s">
        <v>4107</v>
      </c>
      <c r="D6032" s="3">
        <v>2500</v>
      </c>
    </row>
    <row r="6033" spans="1:4" s="9" customFormat="1" x14ac:dyDescent="0.2">
      <c r="A6033" s="2" t="s">
        <v>11352</v>
      </c>
      <c r="B6033" s="1" t="s">
        <v>11353</v>
      </c>
      <c r="C6033" s="1" t="s">
        <v>4107</v>
      </c>
      <c r="D6033" s="10" t="s">
        <v>5270</v>
      </c>
    </row>
    <row r="6034" spans="1:4" s="9" customFormat="1" x14ac:dyDescent="0.2">
      <c r="A6034" s="2" t="s">
        <v>11354</v>
      </c>
      <c r="B6034" s="1" t="s">
        <v>11355</v>
      </c>
      <c r="C6034" s="1" t="s">
        <v>39</v>
      </c>
      <c r="D6034" s="10" t="s">
        <v>5270</v>
      </c>
    </row>
    <row r="6035" spans="1:4" s="9" customFormat="1" x14ac:dyDescent="0.2">
      <c r="A6035" s="2" t="s">
        <v>11356</v>
      </c>
      <c r="B6035" s="1" t="s">
        <v>11357</v>
      </c>
      <c r="C6035" s="1" t="s">
        <v>39</v>
      </c>
      <c r="D6035" s="10" t="s">
        <v>5270</v>
      </c>
    </row>
    <row r="6036" spans="1:4" s="9" customFormat="1" x14ac:dyDescent="0.2">
      <c r="A6036" s="2" t="s">
        <v>11358</v>
      </c>
      <c r="B6036" s="1" t="s">
        <v>11359</v>
      </c>
      <c r="C6036" s="1" t="s">
        <v>39</v>
      </c>
      <c r="D6036" s="10" t="s">
        <v>5270</v>
      </c>
    </row>
    <row r="6037" spans="1:4" s="9" customFormat="1" x14ac:dyDescent="0.2">
      <c r="A6037" s="2" t="s">
        <v>11360</v>
      </c>
      <c r="B6037" s="1" t="s">
        <v>11361</v>
      </c>
      <c r="C6037" s="1" t="s">
        <v>57</v>
      </c>
      <c r="D6037" s="10" t="s">
        <v>5270</v>
      </c>
    </row>
    <row r="6038" spans="1:4" s="9" customFormat="1" x14ac:dyDescent="0.2">
      <c r="A6038" s="2" t="s">
        <v>11362</v>
      </c>
      <c r="B6038" s="1" t="s">
        <v>11363</v>
      </c>
      <c r="C6038" s="1" t="s">
        <v>39</v>
      </c>
      <c r="D6038" s="10" t="s">
        <v>5270</v>
      </c>
    </row>
    <row r="6039" spans="1:4" s="9" customFormat="1" x14ac:dyDescent="0.2">
      <c r="A6039" s="2" t="s">
        <v>11364</v>
      </c>
      <c r="B6039" s="1" t="s">
        <v>11365</v>
      </c>
      <c r="C6039" s="1" t="s">
        <v>39</v>
      </c>
      <c r="D6039" s="10" t="s">
        <v>5270</v>
      </c>
    </row>
    <row r="6040" spans="1:4" s="9" customFormat="1" x14ac:dyDescent="0.2">
      <c r="A6040" s="2" t="s">
        <v>11366</v>
      </c>
      <c r="B6040" s="1" t="s">
        <v>11367</v>
      </c>
      <c r="C6040" s="1" t="s">
        <v>47</v>
      </c>
      <c r="D6040" s="10" t="s">
        <v>5270</v>
      </c>
    </row>
    <row r="6041" spans="1:4" s="9" customFormat="1" x14ac:dyDescent="0.2">
      <c r="A6041" s="2" t="s">
        <v>11368</v>
      </c>
      <c r="B6041" s="1" t="s">
        <v>11369</v>
      </c>
      <c r="C6041" s="1" t="s">
        <v>89</v>
      </c>
      <c r="D6041" s="10" t="s">
        <v>5270</v>
      </c>
    </row>
    <row r="6042" spans="1:4" s="9" customFormat="1" x14ac:dyDescent="0.2">
      <c r="A6042" s="2" t="s">
        <v>11370</v>
      </c>
      <c r="B6042" s="1" t="s">
        <v>11371</v>
      </c>
      <c r="C6042" s="1" t="s">
        <v>39</v>
      </c>
      <c r="D6042" s="10" t="s">
        <v>5270</v>
      </c>
    </row>
    <row r="6043" spans="1:4" s="9" customFormat="1" x14ac:dyDescent="0.2">
      <c r="A6043" s="2" t="s">
        <v>11372</v>
      </c>
      <c r="B6043" s="1" t="s">
        <v>11371</v>
      </c>
      <c r="C6043" s="1" t="s">
        <v>3877</v>
      </c>
      <c r="D6043" s="10" t="s">
        <v>5270</v>
      </c>
    </row>
    <row r="6044" spans="1:4" s="9" customFormat="1" x14ac:dyDescent="0.2">
      <c r="A6044" s="2" t="s">
        <v>11373</v>
      </c>
      <c r="B6044" s="1" t="s">
        <v>11374</v>
      </c>
      <c r="C6044" s="1" t="s">
        <v>1087</v>
      </c>
      <c r="D6044" s="3">
        <v>1000</v>
      </c>
    </row>
    <row r="6045" spans="1:4" s="9" customFormat="1" x14ac:dyDescent="0.2">
      <c r="A6045" s="2" t="s">
        <v>11375</v>
      </c>
      <c r="B6045" s="1" t="s">
        <v>11376</v>
      </c>
      <c r="C6045" s="1" t="s">
        <v>3877</v>
      </c>
      <c r="D6045" s="10" t="s">
        <v>5270</v>
      </c>
    </row>
    <row r="6046" spans="1:4" s="9" customFormat="1" x14ac:dyDescent="0.2">
      <c r="A6046" s="2" t="s">
        <v>11377</v>
      </c>
      <c r="B6046" s="1" t="s">
        <v>11378</v>
      </c>
      <c r="C6046" s="1" t="s">
        <v>1087</v>
      </c>
      <c r="D6046" s="3">
        <v>1000</v>
      </c>
    </row>
    <row r="6047" spans="1:4" s="9" customFormat="1" x14ac:dyDescent="0.2">
      <c r="A6047" s="2" t="s">
        <v>11379</v>
      </c>
      <c r="B6047" s="1" t="s">
        <v>11380</v>
      </c>
      <c r="C6047" s="1" t="s">
        <v>11114</v>
      </c>
      <c r="D6047" s="10" t="s">
        <v>5270</v>
      </c>
    </row>
    <row r="6048" spans="1:4" s="9" customFormat="1" x14ac:dyDescent="0.2">
      <c r="A6048" s="2" t="s">
        <v>11381</v>
      </c>
      <c r="B6048" s="1" t="s">
        <v>11382</v>
      </c>
      <c r="C6048" s="1" t="s">
        <v>16</v>
      </c>
      <c r="D6048" s="10" t="s">
        <v>5270</v>
      </c>
    </row>
    <row r="6049" spans="1:4" s="9" customFormat="1" x14ac:dyDescent="0.2">
      <c r="A6049" s="2" t="s">
        <v>11383</v>
      </c>
      <c r="B6049" s="1" t="s">
        <v>11384</v>
      </c>
      <c r="C6049" s="1" t="s">
        <v>39</v>
      </c>
      <c r="D6049" s="10" t="s">
        <v>5270</v>
      </c>
    </row>
    <row r="6050" spans="1:4" s="9" customFormat="1" x14ac:dyDescent="0.2">
      <c r="A6050" s="2" t="s">
        <v>11385</v>
      </c>
      <c r="B6050" s="1" t="s">
        <v>11386</v>
      </c>
      <c r="C6050" s="1" t="s">
        <v>86</v>
      </c>
      <c r="D6050" s="3">
        <v>50</v>
      </c>
    </row>
    <row r="6051" spans="1:4" s="9" customFormat="1" x14ac:dyDescent="0.2">
      <c r="A6051" s="2" t="s">
        <v>11387</v>
      </c>
      <c r="B6051" s="1" t="s">
        <v>11388</v>
      </c>
      <c r="C6051" s="1" t="s">
        <v>86</v>
      </c>
      <c r="D6051" s="3">
        <v>2500</v>
      </c>
    </row>
    <row r="6052" spans="1:4" s="9" customFormat="1" x14ac:dyDescent="0.2">
      <c r="A6052" s="2" t="s">
        <v>11389</v>
      </c>
      <c r="B6052" s="1" t="s">
        <v>11390</v>
      </c>
      <c r="C6052" s="1" t="s">
        <v>86</v>
      </c>
      <c r="D6052" s="10" t="s">
        <v>5270</v>
      </c>
    </row>
    <row r="6053" spans="1:4" s="9" customFormat="1" x14ac:dyDescent="0.2">
      <c r="A6053" s="2" t="s">
        <v>11391</v>
      </c>
      <c r="B6053" s="1" t="s">
        <v>11390</v>
      </c>
      <c r="C6053" s="1" t="s">
        <v>16</v>
      </c>
      <c r="D6053" s="10" t="s">
        <v>5270</v>
      </c>
    </row>
    <row r="6054" spans="1:4" s="9" customFormat="1" x14ac:dyDescent="0.2">
      <c r="A6054" s="2" t="s">
        <v>11392</v>
      </c>
      <c r="B6054" s="1" t="s">
        <v>11393</v>
      </c>
      <c r="C6054" s="1" t="s">
        <v>86</v>
      </c>
      <c r="D6054" s="3">
        <v>1000</v>
      </c>
    </row>
    <row r="6055" spans="1:4" s="9" customFormat="1" x14ac:dyDescent="0.2">
      <c r="A6055" s="2" t="s">
        <v>11394</v>
      </c>
      <c r="B6055" s="1" t="s">
        <v>11395</v>
      </c>
      <c r="C6055" s="1" t="s">
        <v>86</v>
      </c>
      <c r="D6055" s="10" t="s">
        <v>5270</v>
      </c>
    </row>
    <row r="6056" spans="1:4" s="9" customFormat="1" x14ac:dyDescent="0.2">
      <c r="A6056" s="2" t="s">
        <v>11396</v>
      </c>
      <c r="B6056" s="1" t="s">
        <v>11397</v>
      </c>
      <c r="C6056" s="1" t="s">
        <v>86</v>
      </c>
      <c r="D6056" s="10" t="s">
        <v>5270</v>
      </c>
    </row>
    <row r="6057" spans="1:4" s="9" customFormat="1" x14ac:dyDescent="0.2">
      <c r="A6057" s="2" t="s">
        <v>11398</v>
      </c>
      <c r="B6057" s="1" t="s">
        <v>11399</v>
      </c>
      <c r="C6057" s="1" t="s">
        <v>3877</v>
      </c>
      <c r="D6057" s="10" t="s">
        <v>5270</v>
      </c>
    </row>
    <row r="6058" spans="1:4" s="9" customFormat="1" x14ac:dyDescent="0.2">
      <c r="A6058" s="2" t="s">
        <v>11400</v>
      </c>
      <c r="B6058" s="1" t="s">
        <v>11401</v>
      </c>
      <c r="C6058" s="1" t="s">
        <v>39</v>
      </c>
      <c r="D6058" s="10" t="s">
        <v>5270</v>
      </c>
    </row>
    <row r="6059" spans="1:4" s="9" customFormat="1" x14ac:dyDescent="0.2">
      <c r="A6059" s="2" t="s">
        <v>11402</v>
      </c>
      <c r="B6059" s="1" t="s">
        <v>11403</v>
      </c>
      <c r="C6059" s="1" t="s">
        <v>3877</v>
      </c>
      <c r="D6059" s="10" t="s">
        <v>5270</v>
      </c>
    </row>
    <row r="6060" spans="1:4" s="9" customFormat="1" x14ac:dyDescent="0.2">
      <c r="A6060" s="2" t="s">
        <v>11404</v>
      </c>
      <c r="B6060" s="1" t="s">
        <v>11405</v>
      </c>
      <c r="C6060" s="1" t="s">
        <v>3877</v>
      </c>
      <c r="D6060" s="10" t="s">
        <v>5270</v>
      </c>
    </row>
    <row r="6061" spans="1:4" s="9" customFormat="1" x14ac:dyDescent="0.2">
      <c r="A6061" s="2" t="s">
        <v>11406</v>
      </c>
      <c r="B6061" s="1" t="s">
        <v>11407</v>
      </c>
      <c r="C6061" s="1" t="s">
        <v>153</v>
      </c>
      <c r="D6061" s="10" t="s">
        <v>5270</v>
      </c>
    </row>
    <row r="6062" spans="1:4" s="9" customFormat="1" x14ac:dyDescent="0.2">
      <c r="A6062" s="2" t="s">
        <v>11408</v>
      </c>
      <c r="B6062" s="1" t="s">
        <v>11409</v>
      </c>
      <c r="C6062" s="1" t="s">
        <v>1012</v>
      </c>
      <c r="D6062" s="10" t="s">
        <v>5270</v>
      </c>
    </row>
    <row r="6063" spans="1:4" s="9" customFormat="1" x14ac:dyDescent="0.2">
      <c r="A6063" s="2" t="s">
        <v>11410</v>
      </c>
      <c r="B6063" s="1" t="s">
        <v>11411</v>
      </c>
      <c r="C6063" s="1" t="s">
        <v>39</v>
      </c>
      <c r="D6063" s="10" t="s">
        <v>5270</v>
      </c>
    </row>
    <row r="6064" spans="1:4" s="9" customFormat="1" x14ac:dyDescent="0.2">
      <c r="A6064" s="2" t="s">
        <v>11412</v>
      </c>
      <c r="B6064" s="1" t="s">
        <v>11413</v>
      </c>
      <c r="C6064" s="1" t="s">
        <v>16</v>
      </c>
      <c r="D6064" s="10" t="s">
        <v>5270</v>
      </c>
    </row>
    <row r="6065" spans="1:4" s="9" customFormat="1" x14ac:dyDescent="0.2">
      <c r="A6065" s="2" t="s">
        <v>11414</v>
      </c>
      <c r="B6065" s="1" t="s">
        <v>11415</v>
      </c>
      <c r="C6065" s="1" t="s">
        <v>409</v>
      </c>
      <c r="D6065" s="3">
        <v>1000</v>
      </c>
    </row>
    <row r="6066" spans="1:4" s="9" customFormat="1" x14ac:dyDescent="0.2">
      <c r="A6066" s="2" t="s">
        <v>11416</v>
      </c>
      <c r="B6066" s="1" t="s">
        <v>11417</v>
      </c>
      <c r="C6066" s="1" t="s">
        <v>409</v>
      </c>
      <c r="D6066" s="3">
        <v>80</v>
      </c>
    </row>
    <row r="6067" spans="1:4" s="9" customFormat="1" x14ac:dyDescent="0.2">
      <c r="A6067" s="2" t="s">
        <v>11418</v>
      </c>
      <c r="B6067" s="1" t="s">
        <v>11419</v>
      </c>
      <c r="C6067" s="1" t="s">
        <v>409</v>
      </c>
      <c r="D6067" s="3">
        <v>80</v>
      </c>
    </row>
    <row r="6068" spans="1:4" s="9" customFormat="1" x14ac:dyDescent="0.2">
      <c r="A6068" s="2" t="s">
        <v>11420</v>
      </c>
      <c r="B6068" s="1" t="s">
        <v>11421</v>
      </c>
      <c r="C6068" s="1" t="s">
        <v>39</v>
      </c>
      <c r="D6068" s="10" t="s">
        <v>5270</v>
      </c>
    </row>
    <row r="6069" spans="1:4" s="9" customFormat="1" x14ac:dyDescent="0.2">
      <c r="A6069" s="2" t="s">
        <v>11422</v>
      </c>
      <c r="B6069" s="1" t="s">
        <v>11423</v>
      </c>
      <c r="C6069" s="1" t="s">
        <v>153</v>
      </c>
      <c r="D6069" s="10" t="s">
        <v>5270</v>
      </c>
    </row>
    <row r="6070" spans="1:4" s="9" customFormat="1" x14ac:dyDescent="0.2">
      <c r="A6070" s="2" t="s">
        <v>11424</v>
      </c>
      <c r="B6070" s="1" t="s">
        <v>11425</v>
      </c>
      <c r="C6070" s="1" t="s">
        <v>153</v>
      </c>
      <c r="D6070" s="10" t="s">
        <v>5270</v>
      </c>
    </row>
    <row r="6071" spans="1:4" s="9" customFormat="1" x14ac:dyDescent="0.2">
      <c r="A6071" s="2" t="s">
        <v>11426</v>
      </c>
      <c r="B6071" s="1" t="s">
        <v>11427</v>
      </c>
      <c r="C6071" s="1" t="s">
        <v>153</v>
      </c>
      <c r="D6071" s="10" t="s">
        <v>5270</v>
      </c>
    </row>
    <row r="6072" spans="1:4" s="9" customFormat="1" x14ac:dyDescent="0.2">
      <c r="A6072" s="2" t="s">
        <v>11428</v>
      </c>
      <c r="B6072" s="1" t="s">
        <v>11429</v>
      </c>
      <c r="C6072" s="1" t="s">
        <v>153</v>
      </c>
      <c r="D6072" s="10" t="s">
        <v>5270</v>
      </c>
    </row>
    <row r="6073" spans="1:4" s="9" customFormat="1" x14ac:dyDescent="0.2">
      <c r="A6073" s="2" t="s">
        <v>11430</v>
      </c>
      <c r="B6073" s="1" t="s">
        <v>11431</v>
      </c>
      <c r="C6073" s="1" t="s">
        <v>153</v>
      </c>
      <c r="D6073" s="10" t="s">
        <v>5270</v>
      </c>
    </row>
    <row r="6074" spans="1:4" s="9" customFormat="1" x14ac:dyDescent="0.2">
      <c r="A6074" s="2" t="s">
        <v>11432</v>
      </c>
      <c r="B6074" s="1" t="s">
        <v>11433</v>
      </c>
      <c r="C6074" s="1" t="s">
        <v>153</v>
      </c>
      <c r="D6074" s="10" t="s">
        <v>5270</v>
      </c>
    </row>
    <row r="6075" spans="1:4" s="9" customFormat="1" x14ac:dyDescent="0.2">
      <c r="A6075" s="2" t="s">
        <v>11434</v>
      </c>
      <c r="B6075" s="1" t="s">
        <v>11435</v>
      </c>
      <c r="C6075" s="1" t="s">
        <v>153</v>
      </c>
      <c r="D6075" s="10" t="s">
        <v>5270</v>
      </c>
    </row>
    <row r="6076" spans="1:4" s="9" customFormat="1" x14ac:dyDescent="0.2">
      <c r="A6076" s="2" t="s">
        <v>11436</v>
      </c>
      <c r="B6076" s="1" t="s">
        <v>11437</v>
      </c>
      <c r="C6076" s="1" t="s">
        <v>153</v>
      </c>
      <c r="D6076" s="10" t="s">
        <v>5270</v>
      </c>
    </row>
    <row r="6077" spans="1:4" s="9" customFormat="1" x14ac:dyDescent="0.2">
      <c r="A6077" s="2" t="s">
        <v>11438</v>
      </c>
      <c r="B6077" s="1" t="s">
        <v>11439</v>
      </c>
      <c r="C6077" s="1" t="s">
        <v>153</v>
      </c>
      <c r="D6077" s="10" t="s">
        <v>5270</v>
      </c>
    </row>
    <row r="6078" spans="1:4" s="9" customFormat="1" x14ac:dyDescent="0.2">
      <c r="A6078" s="2" t="s">
        <v>11440</v>
      </c>
      <c r="B6078" s="1" t="s">
        <v>11441</v>
      </c>
      <c r="C6078" s="1" t="s">
        <v>153</v>
      </c>
      <c r="D6078" s="3">
        <v>18</v>
      </c>
    </row>
    <row r="6079" spans="1:4" s="9" customFormat="1" x14ac:dyDescent="0.2">
      <c r="A6079" s="2" t="s">
        <v>11442</v>
      </c>
      <c r="B6079" s="1" t="s">
        <v>11443</v>
      </c>
      <c r="C6079" s="1" t="s">
        <v>11444</v>
      </c>
      <c r="D6079" s="10" t="s">
        <v>5270</v>
      </c>
    </row>
    <row r="6080" spans="1:4" s="9" customFormat="1" x14ac:dyDescent="0.2">
      <c r="A6080" s="2" t="s">
        <v>11445</v>
      </c>
      <c r="B6080" s="1" t="s">
        <v>11446</v>
      </c>
      <c r="C6080" s="1" t="s">
        <v>11444</v>
      </c>
      <c r="D6080" s="10" t="s">
        <v>5270</v>
      </c>
    </row>
    <row r="6081" spans="1:4" s="9" customFormat="1" x14ac:dyDescent="0.2">
      <c r="A6081" s="2" t="s">
        <v>11447</v>
      </c>
      <c r="B6081" s="1" t="s">
        <v>11448</v>
      </c>
      <c r="C6081" s="1" t="s">
        <v>11444</v>
      </c>
      <c r="D6081" s="10" t="s">
        <v>5270</v>
      </c>
    </row>
    <row r="6082" spans="1:4" s="9" customFormat="1" x14ac:dyDescent="0.2">
      <c r="A6082" s="2" t="s">
        <v>11449</v>
      </c>
      <c r="B6082" s="1" t="s">
        <v>11450</v>
      </c>
      <c r="C6082" s="1" t="s">
        <v>4097</v>
      </c>
      <c r="D6082" s="10" t="s">
        <v>5270</v>
      </c>
    </row>
    <row r="6083" spans="1:4" s="9" customFormat="1" x14ac:dyDescent="0.2">
      <c r="A6083" s="2" t="s">
        <v>11451</v>
      </c>
      <c r="B6083" s="1" t="s">
        <v>11452</v>
      </c>
      <c r="C6083" s="1" t="s">
        <v>4097</v>
      </c>
      <c r="D6083" s="10" t="s">
        <v>5270</v>
      </c>
    </row>
    <row r="6084" spans="1:4" s="9" customFormat="1" x14ac:dyDescent="0.2">
      <c r="A6084" s="2" t="s">
        <v>11453</v>
      </c>
      <c r="B6084" s="1" t="s">
        <v>11454</v>
      </c>
      <c r="C6084" s="1" t="s">
        <v>4097</v>
      </c>
      <c r="D6084" s="10" t="s">
        <v>5270</v>
      </c>
    </row>
    <row r="6085" spans="1:4" s="9" customFormat="1" x14ac:dyDescent="0.2">
      <c r="A6085" s="2" t="s">
        <v>11455</v>
      </c>
      <c r="B6085" s="1" t="s">
        <v>11456</v>
      </c>
      <c r="C6085" s="1" t="s">
        <v>2139</v>
      </c>
      <c r="D6085" s="10" t="s">
        <v>5270</v>
      </c>
    </row>
    <row r="6086" spans="1:4" s="9" customFormat="1" x14ac:dyDescent="0.2">
      <c r="A6086" s="2" t="s">
        <v>11457</v>
      </c>
      <c r="B6086" s="1" t="s">
        <v>11458</v>
      </c>
      <c r="C6086" s="1" t="s">
        <v>39</v>
      </c>
      <c r="D6086" s="10" t="s">
        <v>5270</v>
      </c>
    </row>
    <row r="6087" spans="1:4" s="9" customFormat="1" x14ac:dyDescent="0.2">
      <c r="A6087" s="2" t="s">
        <v>11459</v>
      </c>
      <c r="B6087" s="1" t="s">
        <v>11460</v>
      </c>
      <c r="C6087" s="1" t="s">
        <v>4097</v>
      </c>
      <c r="D6087" s="10" t="s">
        <v>5270</v>
      </c>
    </row>
    <row r="6088" spans="1:4" s="9" customFormat="1" x14ac:dyDescent="0.2">
      <c r="A6088" s="2" t="s">
        <v>11461</v>
      </c>
      <c r="B6088" s="1" t="s">
        <v>11462</v>
      </c>
      <c r="C6088" s="1" t="s">
        <v>4097</v>
      </c>
      <c r="D6088" s="10" t="s">
        <v>5270</v>
      </c>
    </row>
    <row r="6089" spans="1:4" s="9" customFormat="1" x14ac:dyDescent="0.2">
      <c r="A6089" s="2" t="s">
        <v>11463</v>
      </c>
      <c r="B6089" s="1" t="s">
        <v>11464</v>
      </c>
      <c r="C6089" s="1" t="s">
        <v>4097</v>
      </c>
      <c r="D6089" s="10" t="s">
        <v>5270</v>
      </c>
    </row>
    <row r="6090" spans="1:4" s="9" customFormat="1" x14ac:dyDescent="0.2">
      <c r="A6090" s="2" t="s">
        <v>11465</v>
      </c>
      <c r="B6090" s="1" t="s">
        <v>11466</v>
      </c>
      <c r="C6090" s="1" t="s">
        <v>39</v>
      </c>
      <c r="D6090" s="10" t="s">
        <v>5270</v>
      </c>
    </row>
    <row r="6091" spans="1:4" s="9" customFormat="1" x14ac:dyDescent="0.2">
      <c r="A6091" s="2" t="s">
        <v>11467</v>
      </c>
      <c r="B6091" s="1" t="s">
        <v>11468</v>
      </c>
      <c r="C6091" s="1" t="s">
        <v>39</v>
      </c>
      <c r="D6091" s="10" t="s">
        <v>5270</v>
      </c>
    </row>
    <row r="6092" spans="1:4" s="9" customFormat="1" x14ac:dyDescent="0.2">
      <c r="A6092" s="2" t="s">
        <v>11469</v>
      </c>
      <c r="B6092" s="1" t="s">
        <v>11470</v>
      </c>
      <c r="C6092" s="1" t="s">
        <v>4097</v>
      </c>
      <c r="D6092" s="10" t="s">
        <v>5270</v>
      </c>
    </row>
    <row r="6093" spans="1:4" s="9" customFormat="1" x14ac:dyDescent="0.2">
      <c r="A6093" s="2" t="s">
        <v>11471</v>
      </c>
      <c r="B6093" s="1" t="s">
        <v>11472</v>
      </c>
      <c r="C6093" s="1" t="s">
        <v>4097</v>
      </c>
      <c r="D6093" s="10" t="s">
        <v>5270</v>
      </c>
    </row>
    <row r="6094" spans="1:4" s="9" customFormat="1" x14ac:dyDescent="0.2">
      <c r="A6094" s="2" t="s">
        <v>11473</v>
      </c>
      <c r="B6094" s="1" t="s">
        <v>11474</v>
      </c>
      <c r="C6094" s="1" t="s">
        <v>4097</v>
      </c>
      <c r="D6094" s="10" t="s">
        <v>5270</v>
      </c>
    </row>
    <row r="6095" spans="1:4" s="9" customFormat="1" x14ac:dyDescent="0.2">
      <c r="A6095" s="2" t="s">
        <v>11475</v>
      </c>
      <c r="B6095" s="1" t="s">
        <v>11476</v>
      </c>
      <c r="C6095" s="1" t="s">
        <v>39</v>
      </c>
      <c r="D6095" s="10" t="s">
        <v>5270</v>
      </c>
    </row>
    <row r="6096" spans="1:4" s="9" customFormat="1" x14ac:dyDescent="0.2">
      <c r="A6096" s="2" t="s">
        <v>11477</v>
      </c>
      <c r="B6096" s="1" t="s">
        <v>11478</v>
      </c>
      <c r="C6096" s="1" t="s">
        <v>124</v>
      </c>
      <c r="D6096" s="10" t="s">
        <v>5270</v>
      </c>
    </row>
    <row r="6097" spans="1:4" s="9" customFormat="1" x14ac:dyDescent="0.2">
      <c r="A6097" s="2" t="s">
        <v>11479</v>
      </c>
      <c r="B6097" s="1" t="s">
        <v>11480</v>
      </c>
      <c r="C6097" s="1" t="s">
        <v>39</v>
      </c>
      <c r="D6097" s="10" t="s">
        <v>5270</v>
      </c>
    </row>
    <row r="6098" spans="1:4" s="9" customFormat="1" x14ac:dyDescent="0.2">
      <c r="A6098" s="2" t="s">
        <v>11481</v>
      </c>
      <c r="B6098" s="1" t="s">
        <v>11482</v>
      </c>
      <c r="C6098" s="1" t="s">
        <v>4107</v>
      </c>
      <c r="D6098" s="10" t="s">
        <v>5270</v>
      </c>
    </row>
    <row r="6099" spans="1:4" s="9" customFormat="1" x14ac:dyDescent="0.2">
      <c r="A6099" s="2" t="s">
        <v>11483</v>
      </c>
      <c r="B6099" s="1" t="s">
        <v>11482</v>
      </c>
      <c r="C6099" s="1" t="s">
        <v>4097</v>
      </c>
      <c r="D6099" s="10" t="s">
        <v>5270</v>
      </c>
    </row>
    <row r="6100" spans="1:4" s="9" customFormat="1" x14ac:dyDescent="0.2">
      <c r="A6100" s="2" t="s">
        <v>11484</v>
      </c>
      <c r="B6100" s="1" t="s">
        <v>11485</v>
      </c>
      <c r="C6100" s="1" t="s">
        <v>39</v>
      </c>
      <c r="D6100" s="10" t="s">
        <v>5270</v>
      </c>
    </row>
    <row r="6101" spans="1:4" s="9" customFormat="1" x14ac:dyDescent="0.2">
      <c r="A6101" s="2" t="s">
        <v>11486</v>
      </c>
      <c r="B6101" s="1" t="s">
        <v>11487</v>
      </c>
      <c r="C6101" s="1" t="s">
        <v>124</v>
      </c>
      <c r="D6101" s="10" t="s">
        <v>5270</v>
      </c>
    </row>
    <row r="6102" spans="1:4" s="9" customFormat="1" x14ac:dyDescent="0.2">
      <c r="A6102" s="2" t="s">
        <v>11488</v>
      </c>
      <c r="B6102" s="1" t="s">
        <v>11489</v>
      </c>
      <c r="C6102" s="1" t="s">
        <v>39</v>
      </c>
      <c r="D6102" s="10" t="s">
        <v>5270</v>
      </c>
    </row>
    <row r="6103" spans="1:4" s="9" customFormat="1" x14ac:dyDescent="0.2">
      <c r="A6103" s="2" t="s">
        <v>11490</v>
      </c>
      <c r="B6103" s="1" t="s">
        <v>11491</v>
      </c>
      <c r="C6103" s="1" t="s">
        <v>4097</v>
      </c>
      <c r="D6103" s="10" t="s">
        <v>5270</v>
      </c>
    </row>
    <row r="6104" spans="1:4" s="9" customFormat="1" x14ac:dyDescent="0.2">
      <c r="A6104" s="2" t="s">
        <v>11492</v>
      </c>
      <c r="B6104" s="1" t="s">
        <v>11493</v>
      </c>
      <c r="C6104" s="1" t="s">
        <v>4097</v>
      </c>
      <c r="D6104" s="10" t="s">
        <v>5270</v>
      </c>
    </row>
    <row r="6105" spans="1:4" s="9" customFormat="1" x14ac:dyDescent="0.2">
      <c r="A6105" s="2" t="s">
        <v>11494</v>
      </c>
      <c r="B6105" s="1" t="s">
        <v>11495</v>
      </c>
      <c r="C6105" s="1" t="s">
        <v>39</v>
      </c>
      <c r="D6105" s="10" t="s">
        <v>5270</v>
      </c>
    </row>
    <row r="6106" spans="1:4" s="9" customFormat="1" x14ac:dyDescent="0.2">
      <c r="A6106" s="2" t="s">
        <v>11496</v>
      </c>
      <c r="B6106" s="1" t="s">
        <v>11497</v>
      </c>
      <c r="C6106" s="1" t="s">
        <v>9341</v>
      </c>
      <c r="D6106" s="10" t="s">
        <v>5270</v>
      </c>
    </row>
    <row r="6107" spans="1:4" s="9" customFormat="1" x14ac:dyDescent="0.2">
      <c r="A6107" s="2" t="s">
        <v>11498</v>
      </c>
      <c r="B6107" s="1" t="s">
        <v>11499</v>
      </c>
      <c r="C6107" s="1" t="s">
        <v>4109</v>
      </c>
      <c r="D6107" s="10" t="s">
        <v>5270</v>
      </c>
    </row>
    <row r="6108" spans="1:4" s="9" customFormat="1" x14ac:dyDescent="0.2">
      <c r="A6108" s="2" t="s">
        <v>11500</v>
      </c>
      <c r="B6108" s="1" t="s">
        <v>11501</v>
      </c>
      <c r="C6108" s="1" t="s">
        <v>8694</v>
      </c>
      <c r="D6108" s="3">
        <v>40</v>
      </c>
    </row>
    <row r="6109" spans="1:4" s="9" customFormat="1" x14ac:dyDescent="0.2">
      <c r="A6109" s="2" t="s">
        <v>11502</v>
      </c>
      <c r="B6109" s="1" t="s">
        <v>11503</v>
      </c>
      <c r="C6109" s="1" t="s">
        <v>4114</v>
      </c>
      <c r="D6109" s="3">
        <v>41</v>
      </c>
    </row>
    <row r="6110" spans="1:4" s="9" customFormat="1" x14ac:dyDescent="0.2">
      <c r="A6110" s="2" t="s">
        <v>11504</v>
      </c>
      <c r="B6110" s="1" t="s">
        <v>11503</v>
      </c>
      <c r="C6110" s="1" t="s">
        <v>4109</v>
      </c>
      <c r="D6110" s="10" t="s">
        <v>5270</v>
      </c>
    </row>
    <row r="6111" spans="1:4" s="9" customFormat="1" x14ac:dyDescent="0.2">
      <c r="A6111" s="2" t="s">
        <v>11505</v>
      </c>
      <c r="B6111" s="1" t="s">
        <v>11506</v>
      </c>
      <c r="C6111" s="1" t="s">
        <v>4109</v>
      </c>
      <c r="D6111" s="10" t="s">
        <v>5270</v>
      </c>
    </row>
    <row r="6112" spans="1:4" s="9" customFormat="1" x14ac:dyDescent="0.2">
      <c r="A6112" s="2" t="s">
        <v>11507</v>
      </c>
      <c r="B6112" s="1" t="s">
        <v>11508</v>
      </c>
      <c r="C6112" s="1" t="s">
        <v>4109</v>
      </c>
      <c r="D6112" s="10" t="s">
        <v>5270</v>
      </c>
    </row>
    <row r="6113" spans="1:4" s="9" customFormat="1" x14ac:dyDescent="0.2">
      <c r="A6113" s="2" t="s">
        <v>11509</v>
      </c>
      <c r="B6113" s="1" t="s">
        <v>11510</v>
      </c>
      <c r="C6113" s="1" t="s">
        <v>4114</v>
      </c>
      <c r="D6113" s="10" t="s">
        <v>5270</v>
      </c>
    </row>
    <row r="6114" spans="1:4" s="9" customFormat="1" x14ac:dyDescent="0.2">
      <c r="A6114" s="2" t="s">
        <v>11511</v>
      </c>
      <c r="B6114" s="1" t="s">
        <v>11512</v>
      </c>
      <c r="C6114" s="1" t="s">
        <v>4109</v>
      </c>
      <c r="D6114" s="10" t="s">
        <v>5270</v>
      </c>
    </row>
    <row r="6115" spans="1:4" s="9" customFormat="1" x14ac:dyDescent="0.2">
      <c r="A6115" s="2" t="s">
        <v>11513</v>
      </c>
      <c r="B6115" s="1" t="s">
        <v>11514</v>
      </c>
      <c r="C6115" s="1" t="s">
        <v>39</v>
      </c>
      <c r="D6115" s="10" t="s">
        <v>5270</v>
      </c>
    </row>
    <row r="6116" spans="1:4" s="9" customFormat="1" x14ac:dyDescent="0.2">
      <c r="A6116" s="2" t="s">
        <v>11515</v>
      </c>
      <c r="B6116" s="1" t="s">
        <v>11516</v>
      </c>
      <c r="C6116" s="1" t="s">
        <v>4114</v>
      </c>
      <c r="D6116" s="10" t="s">
        <v>5270</v>
      </c>
    </row>
    <row r="6117" spans="1:4" s="9" customFormat="1" x14ac:dyDescent="0.2">
      <c r="A6117" s="2" t="s">
        <v>11517</v>
      </c>
      <c r="B6117" s="1" t="s">
        <v>11518</v>
      </c>
      <c r="C6117" s="1" t="s">
        <v>47</v>
      </c>
      <c r="D6117" s="10" t="s">
        <v>5270</v>
      </c>
    </row>
    <row r="6118" spans="1:4" s="9" customFormat="1" x14ac:dyDescent="0.2">
      <c r="A6118" s="2" t="s">
        <v>11519</v>
      </c>
      <c r="B6118" s="1" t="s">
        <v>11520</v>
      </c>
      <c r="C6118" s="1" t="s">
        <v>47</v>
      </c>
      <c r="D6118" s="10" t="s">
        <v>5270</v>
      </c>
    </row>
    <row r="6119" spans="1:4" s="9" customFormat="1" x14ac:dyDescent="0.2">
      <c r="A6119" s="2" t="s">
        <v>11521</v>
      </c>
      <c r="B6119" s="1" t="s">
        <v>11522</v>
      </c>
      <c r="C6119" s="1" t="s">
        <v>2341</v>
      </c>
      <c r="D6119" s="10" t="s">
        <v>5270</v>
      </c>
    </row>
    <row r="6120" spans="1:4" s="9" customFormat="1" x14ac:dyDescent="0.2">
      <c r="A6120" s="2" t="s">
        <v>11523</v>
      </c>
      <c r="B6120" s="1" t="s">
        <v>11524</v>
      </c>
      <c r="C6120" s="1" t="s">
        <v>39</v>
      </c>
      <c r="D6120" s="10" t="s">
        <v>5270</v>
      </c>
    </row>
    <row r="6121" spans="1:4" s="9" customFormat="1" x14ac:dyDescent="0.2">
      <c r="A6121" s="2" t="s">
        <v>11525</v>
      </c>
      <c r="B6121" s="1" t="s">
        <v>11526</v>
      </c>
      <c r="C6121" s="1" t="s">
        <v>3877</v>
      </c>
      <c r="D6121" s="10" t="s">
        <v>5270</v>
      </c>
    </row>
    <row r="6122" spans="1:4" s="9" customFormat="1" x14ac:dyDescent="0.2">
      <c r="A6122" s="2" t="s">
        <v>11527</v>
      </c>
      <c r="B6122" s="1" t="s">
        <v>11528</v>
      </c>
      <c r="C6122" s="1" t="s">
        <v>11529</v>
      </c>
      <c r="D6122" s="3">
        <v>500</v>
      </c>
    </row>
    <row r="6123" spans="1:4" s="9" customFormat="1" x14ac:dyDescent="0.2">
      <c r="A6123" s="2" t="s">
        <v>11530</v>
      </c>
      <c r="B6123" s="1" t="s">
        <v>11531</v>
      </c>
      <c r="C6123" s="1" t="s">
        <v>5469</v>
      </c>
      <c r="D6123" s="10" t="s">
        <v>5270</v>
      </c>
    </row>
    <row r="6124" spans="1:4" s="9" customFormat="1" x14ac:dyDescent="0.2">
      <c r="A6124" s="2" t="s">
        <v>11532</v>
      </c>
      <c r="B6124" s="1" t="s">
        <v>11533</v>
      </c>
      <c r="C6124" s="1" t="s">
        <v>280</v>
      </c>
      <c r="D6124" s="10" t="s">
        <v>5270</v>
      </c>
    </row>
    <row r="6125" spans="1:4" s="9" customFormat="1" x14ac:dyDescent="0.2">
      <c r="A6125" s="2" t="s">
        <v>11534</v>
      </c>
      <c r="B6125" s="1" t="s">
        <v>11535</v>
      </c>
      <c r="C6125" s="1" t="s">
        <v>5469</v>
      </c>
      <c r="D6125" s="10" t="s">
        <v>5270</v>
      </c>
    </row>
    <row r="6126" spans="1:4" s="9" customFormat="1" x14ac:dyDescent="0.2">
      <c r="A6126" s="2" t="s">
        <v>11536</v>
      </c>
      <c r="B6126" s="1" t="s">
        <v>11537</v>
      </c>
      <c r="C6126" s="1" t="s">
        <v>280</v>
      </c>
      <c r="D6126" s="10" t="s">
        <v>5270</v>
      </c>
    </row>
    <row r="6127" spans="1:4" s="9" customFormat="1" x14ac:dyDescent="0.2">
      <c r="A6127" s="2" t="s">
        <v>11538</v>
      </c>
      <c r="B6127" s="1" t="s">
        <v>11539</v>
      </c>
      <c r="C6127" s="1" t="s">
        <v>39</v>
      </c>
      <c r="D6127" s="10" t="s">
        <v>5270</v>
      </c>
    </row>
    <row r="6128" spans="1:4" s="9" customFormat="1" x14ac:dyDescent="0.2">
      <c r="A6128" s="2" t="s">
        <v>11540</v>
      </c>
      <c r="B6128" s="1" t="s">
        <v>11541</v>
      </c>
      <c r="C6128" s="1" t="s">
        <v>280</v>
      </c>
      <c r="D6128" s="3">
        <v>96</v>
      </c>
    </row>
    <row r="6129" spans="1:4" s="9" customFormat="1" x14ac:dyDescent="0.2">
      <c r="A6129" s="2" t="s">
        <v>11542</v>
      </c>
      <c r="B6129" s="1" t="s">
        <v>11543</v>
      </c>
      <c r="C6129" s="1" t="s">
        <v>2269</v>
      </c>
      <c r="D6129" s="10" t="s">
        <v>5270</v>
      </c>
    </row>
    <row r="6130" spans="1:4" s="9" customFormat="1" x14ac:dyDescent="0.2">
      <c r="A6130" s="2" t="s">
        <v>11544</v>
      </c>
      <c r="B6130" s="1" t="s">
        <v>11545</v>
      </c>
      <c r="C6130" s="1" t="s">
        <v>66</v>
      </c>
      <c r="D6130" s="10" t="s">
        <v>5270</v>
      </c>
    </row>
    <row r="6131" spans="1:4" s="9" customFormat="1" x14ac:dyDescent="0.2">
      <c r="A6131" s="2" t="s">
        <v>11546</v>
      </c>
      <c r="B6131" s="1" t="s">
        <v>11547</v>
      </c>
      <c r="C6131" s="1" t="s">
        <v>66</v>
      </c>
      <c r="D6131" s="10" t="s">
        <v>5270</v>
      </c>
    </row>
    <row r="6132" spans="1:4" s="9" customFormat="1" x14ac:dyDescent="0.2">
      <c r="A6132" s="2" t="s">
        <v>11548</v>
      </c>
      <c r="B6132" s="1" t="s">
        <v>11549</v>
      </c>
      <c r="C6132" s="1" t="s">
        <v>66</v>
      </c>
      <c r="D6132" s="10" t="s">
        <v>5270</v>
      </c>
    </row>
    <row r="6133" spans="1:4" s="9" customFormat="1" x14ac:dyDescent="0.2">
      <c r="A6133" s="2" t="s">
        <v>11550</v>
      </c>
      <c r="B6133" s="1" t="s">
        <v>11551</v>
      </c>
      <c r="C6133" s="1" t="s">
        <v>66</v>
      </c>
      <c r="D6133" s="10" t="s">
        <v>5270</v>
      </c>
    </row>
    <row r="6134" spans="1:4" s="9" customFormat="1" x14ac:dyDescent="0.2">
      <c r="A6134" s="2" t="s">
        <v>11552</v>
      </c>
      <c r="B6134" s="1" t="s">
        <v>11553</v>
      </c>
      <c r="C6134" s="1" t="s">
        <v>11554</v>
      </c>
      <c r="D6134" s="10" t="s">
        <v>5270</v>
      </c>
    </row>
    <row r="6135" spans="1:4" s="9" customFormat="1" x14ac:dyDescent="0.2">
      <c r="A6135" s="2" t="s">
        <v>11555</v>
      </c>
      <c r="B6135" s="1" t="s">
        <v>11556</v>
      </c>
      <c r="C6135" s="1" t="s">
        <v>86</v>
      </c>
      <c r="D6135" s="10" t="s">
        <v>5270</v>
      </c>
    </row>
    <row r="6136" spans="1:4" s="9" customFormat="1" x14ac:dyDescent="0.2">
      <c r="A6136" s="2" t="s">
        <v>11557</v>
      </c>
      <c r="B6136" s="1" t="s">
        <v>11558</v>
      </c>
      <c r="C6136" s="1" t="s">
        <v>86</v>
      </c>
      <c r="D6136" s="10" t="s">
        <v>5270</v>
      </c>
    </row>
    <row r="6137" spans="1:4" s="9" customFormat="1" x14ac:dyDescent="0.2">
      <c r="A6137" s="2" t="s">
        <v>11559</v>
      </c>
      <c r="B6137" s="1" t="s">
        <v>11560</v>
      </c>
      <c r="C6137" s="1" t="s">
        <v>86</v>
      </c>
      <c r="D6137" s="10" t="s">
        <v>5270</v>
      </c>
    </row>
    <row r="6138" spans="1:4" s="9" customFormat="1" x14ac:dyDescent="0.2">
      <c r="A6138" s="2" t="s">
        <v>11561</v>
      </c>
      <c r="B6138" s="1" t="s">
        <v>11562</v>
      </c>
      <c r="C6138" s="1" t="s">
        <v>86</v>
      </c>
      <c r="D6138" s="10" t="s">
        <v>5270</v>
      </c>
    </row>
    <row r="6139" spans="1:4" s="9" customFormat="1" x14ac:dyDescent="0.2">
      <c r="A6139" s="2" t="s">
        <v>11563</v>
      </c>
      <c r="B6139" s="1" t="s">
        <v>11564</v>
      </c>
      <c r="C6139" s="1" t="s">
        <v>86</v>
      </c>
      <c r="D6139" s="3">
        <v>3000</v>
      </c>
    </row>
    <row r="6140" spans="1:4" s="9" customFormat="1" x14ac:dyDescent="0.2">
      <c r="A6140" s="2" t="s">
        <v>11565</v>
      </c>
      <c r="B6140" s="1" t="s">
        <v>11566</v>
      </c>
      <c r="C6140" s="1" t="s">
        <v>86</v>
      </c>
      <c r="D6140" s="3">
        <v>3000</v>
      </c>
    </row>
    <row r="6141" spans="1:4" s="9" customFormat="1" x14ac:dyDescent="0.2">
      <c r="A6141" s="2" t="s">
        <v>11567</v>
      </c>
      <c r="B6141" s="1" t="s">
        <v>11568</v>
      </c>
      <c r="C6141" s="1" t="s">
        <v>86</v>
      </c>
      <c r="D6141" s="10" t="s">
        <v>5270</v>
      </c>
    </row>
    <row r="6142" spans="1:4" s="9" customFormat="1" x14ac:dyDescent="0.2">
      <c r="A6142" s="2" t="s">
        <v>11569</v>
      </c>
      <c r="B6142" s="1" t="s">
        <v>11570</v>
      </c>
      <c r="C6142" s="1" t="s">
        <v>86</v>
      </c>
      <c r="D6142" s="10" t="s">
        <v>5270</v>
      </c>
    </row>
    <row r="6143" spans="1:4" s="9" customFormat="1" x14ac:dyDescent="0.2">
      <c r="A6143" s="2" t="s">
        <v>11571</v>
      </c>
      <c r="B6143" s="1" t="s">
        <v>11572</v>
      </c>
      <c r="C6143" s="1" t="s">
        <v>86</v>
      </c>
      <c r="D6143" s="10" t="s">
        <v>5270</v>
      </c>
    </row>
    <row r="6144" spans="1:4" s="9" customFormat="1" x14ac:dyDescent="0.2">
      <c r="A6144" s="2" t="s">
        <v>11573</v>
      </c>
      <c r="B6144" s="1" t="s">
        <v>11574</v>
      </c>
      <c r="C6144" s="1" t="s">
        <v>86</v>
      </c>
      <c r="D6144" s="10" t="s">
        <v>5270</v>
      </c>
    </row>
    <row r="6145" spans="1:4" s="9" customFormat="1" x14ac:dyDescent="0.2">
      <c r="A6145" s="2" t="s">
        <v>11575</v>
      </c>
      <c r="B6145" s="1" t="s">
        <v>11576</v>
      </c>
      <c r="C6145" s="1" t="s">
        <v>86</v>
      </c>
      <c r="D6145" s="10" t="s">
        <v>5270</v>
      </c>
    </row>
    <row r="6146" spans="1:4" s="9" customFormat="1" x14ac:dyDescent="0.2">
      <c r="A6146" s="2" t="s">
        <v>11577</v>
      </c>
      <c r="B6146" s="1" t="s">
        <v>11578</v>
      </c>
      <c r="C6146" s="1" t="s">
        <v>33</v>
      </c>
      <c r="D6146" s="10" t="s">
        <v>5270</v>
      </c>
    </row>
    <row r="6147" spans="1:4" s="9" customFormat="1" x14ac:dyDescent="0.2">
      <c r="A6147" s="2" t="s">
        <v>11579</v>
      </c>
      <c r="B6147" s="1" t="s">
        <v>11580</v>
      </c>
      <c r="C6147" s="1" t="s">
        <v>1012</v>
      </c>
      <c r="D6147" s="10" t="s">
        <v>5270</v>
      </c>
    </row>
    <row r="6148" spans="1:4" s="9" customFormat="1" x14ac:dyDescent="0.2">
      <c r="A6148" s="2" t="s">
        <v>11581</v>
      </c>
      <c r="B6148" s="1" t="s">
        <v>11582</v>
      </c>
      <c r="C6148" s="1" t="s">
        <v>1012</v>
      </c>
      <c r="D6148" s="3">
        <v>3000</v>
      </c>
    </row>
    <row r="6149" spans="1:4" s="9" customFormat="1" x14ac:dyDescent="0.2">
      <c r="A6149" s="2" t="s">
        <v>11583</v>
      </c>
      <c r="B6149" s="1" t="s">
        <v>11584</v>
      </c>
      <c r="C6149" s="1" t="s">
        <v>1012</v>
      </c>
      <c r="D6149" s="10" t="s">
        <v>5270</v>
      </c>
    </row>
    <row r="6150" spans="1:4" s="9" customFormat="1" x14ac:dyDescent="0.2">
      <c r="A6150" s="2" t="s">
        <v>11585</v>
      </c>
      <c r="B6150" s="1" t="s">
        <v>11586</v>
      </c>
      <c r="C6150" s="1" t="s">
        <v>1012</v>
      </c>
      <c r="D6150" s="10" t="s">
        <v>5270</v>
      </c>
    </row>
    <row r="6151" spans="1:4" s="9" customFormat="1" x14ac:dyDescent="0.2">
      <c r="A6151" s="2" t="s">
        <v>11587</v>
      </c>
      <c r="B6151" s="1" t="s">
        <v>11588</v>
      </c>
      <c r="C6151" s="1" t="s">
        <v>1012</v>
      </c>
      <c r="D6151" s="10" t="s">
        <v>5270</v>
      </c>
    </row>
    <row r="6152" spans="1:4" s="9" customFormat="1" x14ac:dyDescent="0.2">
      <c r="A6152" s="2" t="s">
        <v>11589</v>
      </c>
      <c r="B6152" s="1" t="s">
        <v>11590</v>
      </c>
      <c r="C6152" s="1" t="s">
        <v>1012</v>
      </c>
      <c r="D6152" s="3">
        <v>3000</v>
      </c>
    </row>
    <row r="6153" spans="1:4" s="9" customFormat="1" x14ac:dyDescent="0.2">
      <c r="A6153" s="2" t="s">
        <v>11591</v>
      </c>
      <c r="B6153" s="1" t="s">
        <v>11590</v>
      </c>
      <c r="C6153" s="1" t="s">
        <v>1012</v>
      </c>
      <c r="D6153" s="3">
        <v>3000</v>
      </c>
    </row>
    <row r="6154" spans="1:4" s="9" customFormat="1" x14ac:dyDescent="0.2">
      <c r="A6154" s="2" t="s">
        <v>11592</v>
      </c>
      <c r="B6154" s="1" t="s">
        <v>11593</v>
      </c>
      <c r="C6154" s="1" t="s">
        <v>1012</v>
      </c>
      <c r="D6154" s="10" t="s">
        <v>5270</v>
      </c>
    </row>
    <row r="6155" spans="1:4" s="9" customFormat="1" x14ac:dyDescent="0.2">
      <c r="A6155" s="2" t="s">
        <v>11594</v>
      </c>
      <c r="B6155" s="1" t="s">
        <v>11595</v>
      </c>
      <c r="C6155" s="1" t="s">
        <v>1012</v>
      </c>
      <c r="D6155" s="10" t="s">
        <v>5270</v>
      </c>
    </row>
    <row r="6156" spans="1:4" s="9" customFormat="1" x14ac:dyDescent="0.2">
      <c r="A6156" s="2" t="s">
        <v>11596</v>
      </c>
      <c r="B6156" s="1" t="s">
        <v>11597</v>
      </c>
      <c r="C6156" s="1" t="s">
        <v>1012</v>
      </c>
      <c r="D6156" s="10" t="s">
        <v>5270</v>
      </c>
    </row>
    <row r="6157" spans="1:4" s="9" customFormat="1" x14ac:dyDescent="0.2">
      <c r="A6157" s="2" t="s">
        <v>11598</v>
      </c>
      <c r="B6157" s="1" t="s">
        <v>11599</v>
      </c>
      <c r="C6157" s="1" t="s">
        <v>1012</v>
      </c>
      <c r="D6157" s="10" t="s">
        <v>5270</v>
      </c>
    </row>
    <row r="6158" spans="1:4" s="9" customFormat="1" x14ac:dyDescent="0.2">
      <c r="A6158" s="2" t="s">
        <v>11600</v>
      </c>
      <c r="B6158" s="1" t="s">
        <v>11601</v>
      </c>
      <c r="C6158" s="1" t="s">
        <v>490</v>
      </c>
      <c r="D6158" s="10" t="s">
        <v>5270</v>
      </c>
    </row>
    <row r="6159" spans="1:4" s="9" customFormat="1" x14ac:dyDescent="0.2">
      <c r="A6159" s="2" t="s">
        <v>11602</v>
      </c>
      <c r="B6159" s="1" t="s">
        <v>11603</v>
      </c>
      <c r="C6159" s="1" t="s">
        <v>287</v>
      </c>
      <c r="D6159" s="10" t="s">
        <v>5270</v>
      </c>
    </row>
    <row r="6160" spans="1:4" s="9" customFormat="1" x14ac:dyDescent="0.2">
      <c r="A6160" s="2" t="s">
        <v>11604</v>
      </c>
      <c r="B6160" s="1" t="s">
        <v>11605</v>
      </c>
      <c r="C6160" s="1" t="s">
        <v>39</v>
      </c>
      <c r="D6160" s="10" t="s">
        <v>5270</v>
      </c>
    </row>
    <row r="6161" spans="1:4" s="9" customFormat="1" x14ac:dyDescent="0.2">
      <c r="A6161" s="2" t="s">
        <v>11606</v>
      </c>
      <c r="B6161" s="1" t="s">
        <v>11607</v>
      </c>
      <c r="C6161" s="1" t="s">
        <v>124</v>
      </c>
      <c r="D6161" s="10" t="s">
        <v>5270</v>
      </c>
    </row>
    <row r="6162" spans="1:4" s="9" customFormat="1" x14ac:dyDescent="0.2">
      <c r="A6162" s="2" t="s">
        <v>11608</v>
      </c>
      <c r="B6162" s="1" t="s">
        <v>11609</v>
      </c>
      <c r="C6162" s="1" t="s">
        <v>1969</v>
      </c>
      <c r="D6162" s="3">
        <v>2000</v>
      </c>
    </row>
    <row r="6163" spans="1:4" s="9" customFormat="1" x14ac:dyDescent="0.2">
      <c r="A6163" s="2" t="s">
        <v>11610</v>
      </c>
      <c r="B6163" s="1" t="s">
        <v>11611</v>
      </c>
      <c r="C6163" s="1" t="s">
        <v>39</v>
      </c>
      <c r="D6163" s="10" t="s">
        <v>5270</v>
      </c>
    </row>
    <row r="6164" spans="1:4" s="9" customFormat="1" x14ac:dyDescent="0.2">
      <c r="A6164" s="2" t="s">
        <v>11612</v>
      </c>
      <c r="B6164" s="1" t="s">
        <v>11613</v>
      </c>
      <c r="C6164" s="1" t="s">
        <v>1969</v>
      </c>
      <c r="D6164" s="3">
        <v>3000</v>
      </c>
    </row>
    <row r="6165" spans="1:4" s="9" customFormat="1" x14ac:dyDescent="0.2">
      <c r="A6165" s="2" t="s">
        <v>11614</v>
      </c>
      <c r="B6165" s="1" t="s">
        <v>11615</v>
      </c>
      <c r="C6165" s="1" t="s">
        <v>1969</v>
      </c>
      <c r="D6165" s="3">
        <v>3000</v>
      </c>
    </row>
    <row r="6166" spans="1:4" s="9" customFormat="1" x14ac:dyDescent="0.2">
      <c r="A6166" s="2" t="s">
        <v>11616</v>
      </c>
      <c r="B6166" s="1" t="s">
        <v>11617</v>
      </c>
      <c r="C6166" s="1" t="s">
        <v>1969</v>
      </c>
      <c r="D6166" s="3">
        <v>2000</v>
      </c>
    </row>
    <row r="6167" spans="1:4" s="9" customFormat="1" x14ac:dyDescent="0.2">
      <c r="A6167" s="2" t="s">
        <v>11618</v>
      </c>
      <c r="B6167" s="1" t="s">
        <v>11619</v>
      </c>
      <c r="C6167" s="1" t="s">
        <v>1969</v>
      </c>
      <c r="D6167" s="10" t="s">
        <v>5270</v>
      </c>
    </row>
    <row r="6168" spans="1:4" s="9" customFormat="1" x14ac:dyDescent="0.2">
      <c r="A6168" s="2" t="s">
        <v>11620</v>
      </c>
      <c r="B6168" s="1" t="s">
        <v>11621</v>
      </c>
      <c r="C6168" s="1" t="s">
        <v>1969</v>
      </c>
      <c r="D6168" s="3">
        <v>50</v>
      </c>
    </row>
    <row r="6169" spans="1:4" s="9" customFormat="1" x14ac:dyDescent="0.2">
      <c r="A6169" s="2" t="s">
        <v>11622</v>
      </c>
      <c r="B6169" s="1" t="s">
        <v>11623</v>
      </c>
      <c r="C6169" s="1" t="s">
        <v>1012</v>
      </c>
      <c r="D6169" s="3">
        <v>3000</v>
      </c>
    </row>
    <row r="6170" spans="1:4" s="9" customFormat="1" x14ac:dyDescent="0.2">
      <c r="A6170" s="2" t="s">
        <v>11624</v>
      </c>
      <c r="B6170" s="1" t="s">
        <v>11625</v>
      </c>
      <c r="C6170" s="1" t="s">
        <v>1012</v>
      </c>
      <c r="D6170" s="3">
        <v>3000</v>
      </c>
    </row>
    <row r="6171" spans="1:4" s="9" customFormat="1" x14ac:dyDescent="0.2">
      <c r="A6171" s="2" t="s">
        <v>11626</v>
      </c>
      <c r="B6171" s="1" t="s">
        <v>11627</v>
      </c>
      <c r="C6171" s="1" t="s">
        <v>1012</v>
      </c>
      <c r="D6171" s="3">
        <v>3000</v>
      </c>
    </row>
    <row r="6172" spans="1:4" s="9" customFormat="1" x14ac:dyDescent="0.2">
      <c r="A6172" s="2" t="s">
        <v>11628</v>
      </c>
      <c r="B6172" s="1" t="s">
        <v>11629</v>
      </c>
      <c r="C6172" s="1" t="s">
        <v>11630</v>
      </c>
      <c r="D6172" s="10" t="s">
        <v>5270</v>
      </c>
    </row>
    <row r="6173" spans="1:4" s="9" customFormat="1" x14ac:dyDescent="0.2">
      <c r="A6173" s="2" t="s">
        <v>11631</v>
      </c>
      <c r="B6173" s="1" t="s">
        <v>11632</v>
      </c>
      <c r="C6173" s="1" t="s">
        <v>11630</v>
      </c>
      <c r="D6173" s="10" t="s">
        <v>5270</v>
      </c>
    </row>
    <row r="6174" spans="1:4" s="9" customFormat="1" x14ac:dyDescent="0.2">
      <c r="A6174" s="2" t="s">
        <v>11633</v>
      </c>
      <c r="B6174" s="1" t="s">
        <v>11634</v>
      </c>
      <c r="C6174" s="1" t="s">
        <v>39</v>
      </c>
      <c r="D6174" s="10" t="s">
        <v>5270</v>
      </c>
    </row>
    <row r="6175" spans="1:4" s="9" customFormat="1" x14ac:dyDescent="0.2">
      <c r="A6175" s="2" t="s">
        <v>11635</v>
      </c>
      <c r="B6175" s="1" t="s">
        <v>11636</v>
      </c>
      <c r="C6175" s="1" t="s">
        <v>1012</v>
      </c>
      <c r="D6175" s="10" t="s">
        <v>5270</v>
      </c>
    </row>
    <row r="6176" spans="1:4" s="9" customFormat="1" x14ac:dyDescent="0.2">
      <c r="A6176" s="2" t="s">
        <v>11637</v>
      </c>
      <c r="B6176" s="1" t="s">
        <v>11638</v>
      </c>
      <c r="C6176" s="1" t="s">
        <v>39</v>
      </c>
      <c r="D6176" s="10" t="s">
        <v>5270</v>
      </c>
    </row>
    <row r="6177" spans="1:4" s="9" customFormat="1" x14ac:dyDescent="0.2">
      <c r="A6177" s="2" t="s">
        <v>11639</v>
      </c>
      <c r="B6177" s="1" t="s">
        <v>11640</v>
      </c>
      <c r="C6177" s="1" t="s">
        <v>1012</v>
      </c>
      <c r="D6177" s="10" t="s">
        <v>5270</v>
      </c>
    </row>
    <row r="6178" spans="1:4" s="9" customFormat="1" x14ac:dyDescent="0.2">
      <c r="A6178" s="2" t="s">
        <v>11641</v>
      </c>
      <c r="B6178" s="1" t="s">
        <v>11642</v>
      </c>
      <c r="C6178" s="1" t="s">
        <v>11643</v>
      </c>
      <c r="D6178" s="10" t="s">
        <v>5270</v>
      </c>
    </row>
    <row r="6179" spans="1:4" s="9" customFormat="1" x14ac:dyDescent="0.2">
      <c r="A6179" s="2" t="s">
        <v>11644</v>
      </c>
      <c r="B6179" s="1" t="s">
        <v>11645</v>
      </c>
      <c r="C6179" s="1" t="s">
        <v>11643</v>
      </c>
      <c r="D6179" s="10" t="s">
        <v>5270</v>
      </c>
    </row>
    <row r="6180" spans="1:4" s="9" customFormat="1" x14ac:dyDescent="0.2">
      <c r="A6180" s="2" t="s">
        <v>11646</v>
      </c>
      <c r="B6180" s="1" t="s">
        <v>11647</v>
      </c>
      <c r="C6180" s="1" t="s">
        <v>47</v>
      </c>
      <c r="D6180" s="10" t="s">
        <v>5270</v>
      </c>
    </row>
    <row r="6181" spans="1:4" s="9" customFormat="1" x14ac:dyDescent="0.2">
      <c r="A6181" s="2" t="s">
        <v>11648</v>
      </c>
      <c r="B6181" s="1" t="s">
        <v>11649</v>
      </c>
      <c r="C6181" s="1" t="s">
        <v>153</v>
      </c>
      <c r="D6181" s="10" t="s">
        <v>5270</v>
      </c>
    </row>
    <row r="6182" spans="1:4" s="9" customFormat="1" x14ac:dyDescent="0.2">
      <c r="A6182" s="2" t="s">
        <v>11650</v>
      </c>
      <c r="B6182" s="1" t="s">
        <v>11651</v>
      </c>
      <c r="C6182" s="1" t="s">
        <v>2139</v>
      </c>
      <c r="D6182" s="10" t="s">
        <v>5270</v>
      </c>
    </row>
    <row r="6183" spans="1:4" s="9" customFormat="1" x14ac:dyDescent="0.2">
      <c r="A6183" s="2" t="s">
        <v>11652</v>
      </c>
      <c r="B6183" s="1" t="s">
        <v>11653</v>
      </c>
      <c r="C6183" s="1" t="s">
        <v>153</v>
      </c>
      <c r="D6183" s="10" t="s">
        <v>5270</v>
      </c>
    </row>
    <row r="6184" spans="1:4" s="9" customFormat="1" x14ac:dyDescent="0.2">
      <c r="A6184" s="2" t="s">
        <v>11654</v>
      </c>
      <c r="B6184" s="1" t="s">
        <v>11655</v>
      </c>
      <c r="C6184" s="1" t="s">
        <v>2247</v>
      </c>
      <c r="D6184" s="10" t="s">
        <v>5270</v>
      </c>
    </row>
    <row r="6185" spans="1:4" s="9" customFormat="1" x14ac:dyDescent="0.2">
      <c r="A6185" s="2" t="s">
        <v>11656</v>
      </c>
      <c r="B6185" s="1" t="s">
        <v>11657</v>
      </c>
      <c r="C6185" s="1" t="s">
        <v>2242</v>
      </c>
      <c r="D6185" s="10" t="s">
        <v>5270</v>
      </c>
    </row>
    <row r="6186" spans="1:4" s="9" customFormat="1" x14ac:dyDescent="0.2">
      <c r="A6186" s="2" t="s">
        <v>11658</v>
      </c>
      <c r="B6186" s="1" t="s">
        <v>11659</v>
      </c>
      <c r="C6186" s="1" t="s">
        <v>2247</v>
      </c>
      <c r="D6186" s="10" t="s">
        <v>5270</v>
      </c>
    </row>
    <row r="6187" spans="1:4" s="9" customFormat="1" x14ac:dyDescent="0.2">
      <c r="A6187" s="2" t="s">
        <v>11660</v>
      </c>
      <c r="B6187" s="1" t="s">
        <v>11661</v>
      </c>
      <c r="C6187" s="1" t="s">
        <v>2247</v>
      </c>
      <c r="D6187" s="10" t="s">
        <v>5270</v>
      </c>
    </row>
    <row r="6188" spans="1:4" s="9" customFormat="1" x14ac:dyDescent="0.2">
      <c r="A6188" s="2" t="s">
        <v>11662</v>
      </c>
      <c r="B6188" s="1" t="s">
        <v>11663</v>
      </c>
      <c r="C6188" s="1" t="s">
        <v>153</v>
      </c>
      <c r="D6188" s="10" t="s">
        <v>5270</v>
      </c>
    </row>
    <row r="6189" spans="1:4" s="9" customFormat="1" x14ac:dyDescent="0.2">
      <c r="A6189" s="2" t="s">
        <v>11664</v>
      </c>
      <c r="B6189" s="1" t="s">
        <v>11665</v>
      </c>
      <c r="C6189" s="1" t="s">
        <v>153</v>
      </c>
      <c r="D6189" s="3">
        <v>2500</v>
      </c>
    </row>
    <row r="6190" spans="1:4" s="9" customFormat="1" x14ac:dyDescent="0.2">
      <c r="A6190" s="2" t="s">
        <v>11666</v>
      </c>
      <c r="B6190" s="1" t="s">
        <v>11667</v>
      </c>
      <c r="C6190" s="1" t="s">
        <v>2739</v>
      </c>
      <c r="D6190" s="10" t="s">
        <v>5270</v>
      </c>
    </row>
    <row r="6191" spans="1:4" s="9" customFormat="1" x14ac:dyDescent="0.2">
      <c r="A6191" s="2" t="s">
        <v>11668</v>
      </c>
      <c r="B6191" s="1" t="s">
        <v>11669</v>
      </c>
      <c r="C6191" s="1" t="s">
        <v>39</v>
      </c>
      <c r="D6191" s="10" t="s">
        <v>5270</v>
      </c>
    </row>
    <row r="6192" spans="1:4" s="9" customFormat="1" x14ac:dyDescent="0.2">
      <c r="A6192" s="2" t="s">
        <v>11670</v>
      </c>
      <c r="B6192" s="1" t="s">
        <v>11671</v>
      </c>
      <c r="C6192" s="1" t="s">
        <v>2739</v>
      </c>
      <c r="D6192" s="10" t="s">
        <v>5270</v>
      </c>
    </row>
    <row r="6193" spans="1:4" s="9" customFormat="1" x14ac:dyDescent="0.2">
      <c r="A6193" s="2" t="s">
        <v>11672</v>
      </c>
      <c r="B6193" s="1" t="s">
        <v>11673</v>
      </c>
      <c r="C6193" s="1" t="s">
        <v>153</v>
      </c>
      <c r="D6193" s="10" t="s">
        <v>5270</v>
      </c>
    </row>
    <row r="6194" spans="1:4" s="9" customFormat="1" x14ac:dyDescent="0.2">
      <c r="A6194" s="2" t="s">
        <v>11674</v>
      </c>
      <c r="B6194" s="1" t="s">
        <v>11675</v>
      </c>
      <c r="C6194" s="1" t="s">
        <v>2739</v>
      </c>
      <c r="D6194" s="10" t="s">
        <v>5270</v>
      </c>
    </row>
    <row r="6195" spans="1:4" s="9" customFormat="1" x14ac:dyDescent="0.2">
      <c r="A6195" s="2" t="s">
        <v>11676</v>
      </c>
      <c r="B6195" s="1" t="s">
        <v>11677</v>
      </c>
      <c r="C6195" s="1" t="s">
        <v>153</v>
      </c>
      <c r="D6195" s="3">
        <v>75</v>
      </c>
    </row>
    <row r="6196" spans="1:4" s="9" customFormat="1" x14ac:dyDescent="0.2">
      <c r="A6196" s="2" t="s">
        <v>11678</v>
      </c>
      <c r="B6196" s="1" t="s">
        <v>11679</v>
      </c>
      <c r="C6196" s="1" t="s">
        <v>2739</v>
      </c>
      <c r="D6196" s="10" t="s">
        <v>5270</v>
      </c>
    </row>
    <row r="6197" spans="1:4" s="9" customFormat="1" x14ac:dyDescent="0.2">
      <c r="A6197" s="2" t="s">
        <v>11680</v>
      </c>
      <c r="B6197" s="1" t="s">
        <v>11681</v>
      </c>
      <c r="C6197" s="1" t="s">
        <v>2739</v>
      </c>
      <c r="D6197" s="10" t="s">
        <v>5270</v>
      </c>
    </row>
    <row r="6198" spans="1:4" s="9" customFormat="1" x14ac:dyDescent="0.2">
      <c r="A6198" s="2" t="s">
        <v>11682</v>
      </c>
      <c r="B6198" s="1" t="s">
        <v>11683</v>
      </c>
      <c r="C6198" s="1" t="s">
        <v>11684</v>
      </c>
      <c r="D6198" s="10" t="s">
        <v>5270</v>
      </c>
    </row>
    <row r="6199" spans="1:4" s="9" customFormat="1" x14ac:dyDescent="0.2">
      <c r="A6199" s="2" t="s">
        <v>11685</v>
      </c>
      <c r="B6199" s="1" t="s">
        <v>11686</v>
      </c>
      <c r="C6199" s="1" t="s">
        <v>39</v>
      </c>
      <c r="D6199" s="3">
        <v>2500</v>
      </c>
    </row>
    <row r="6200" spans="1:4" s="9" customFormat="1" x14ac:dyDescent="0.2">
      <c r="A6200" s="2" t="s">
        <v>11687</v>
      </c>
      <c r="B6200" s="1" t="s">
        <v>11688</v>
      </c>
      <c r="C6200" s="1" t="s">
        <v>39</v>
      </c>
      <c r="D6200" s="10" t="s">
        <v>5270</v>
      </c>
    </row>
    <row r="6201" spans="1:4" s="9" customFormat="1" x14ac:dyDescent="0.2">
      <c r="A6201" s="2" t="s">
        <v>11689</v>
      </c>
      <c r="B6201" s="1" t="s">
        <v>11690</v>
      </c>
      <c r="C6201" s="1" t="s">
        <v>39</v>
      </c>
      <c r="D6201" s="10" t="s">
        <v>5270</v>
      </c>
    </row>
    <row r="6202" spans="1:4" s="9" customFormat="1" x14ac:dyDescent="0.2">
      <c r="A6202" s="2" t="s">
        <v>11691</v>
      </c>
      <c r="B6202" s="1" t="s">
        <v>11692</v>
      </c>
      <c r="C6202" s="1" t="s">
        <v>33</v>
      </c>
      <c r="D6202" s="10" t="s">
        <v>5270</v>
      </c>
    </row>
    <row r="6203" spans="1:4" s="9" customFormat="1" x14ac:dyDescent="0.2">
      <c r="A6203" s="2" t="s">
        <v>11693</v>
      </c>
      <c r="B6203" s="1" t="s">
        <v>11694</v>
      </c>
      <c r="C6203" s="1" t="s">
        <v>11695</v>
      </c>
      <c r="D6203" s="10" t="s">
        <v>5270</v>
      </c>
    </row>
    <row r="6204" spans="1:4" s="9" customFormat="1" x14ac:dyDescent="0.2">
      <c r="A6204" s="2" t="s">
        <v>11696</v>
      </c>
      <c r="B6204" s="1" t="s">
        <v>11697</v>
      </c>
      <c r="C6204" s="1" t="s">
        <v>287</v>
      </c>
      <c r="D6204" s="10" t="s">
        <v>5270</v>
      </c>
    </row>
    <row r="6205" spans="1:4" s="9" customFormat="1" x14ac:dyDescent="0.2">
      <c r="A6205" s="2" t="s">
        <v>11698</v>
      </c>
      <c r="B6205" s="1" t="s">
        <v>11699</v>
      </c>
      <c r="C6205" s="1" t="s">
        <v>3117</v>
      </c>
      <c r="D6205" s="10" t="s">
        <v>5270</v>
      </c>
    </row>
    <row r="6206" spans="1:4" s="9" customFormat="1" x14ac:dyDescent="0.2">
      <c r="A6206" s="2" t="s">
        <v>11700</v>
      </c>
      <c r="B6206" s="1" t="s">
        <v>11701</v>
      </c>
      <c r="C6206" s="1" t="s">
        <v>3117</v>
      </c>
      <c r="D6206" s="10" t="s">
        <v>5270</v>
      </c>
    </row>
    <row r="6207" spans="1:4" s="9" customFormat="1" x14ac:dyDescent="0.2">
      <c r="A6207" s="2" t="s">
        <v>11702</v>
      </c>
      <c r="B6207" s="1" t="s">
        <v>11703</v>
      </c>
      <c r="C6207" s="1" t="s">
        <v>287</v>
      </c>
      <c r="D6207" s="10" t="s">
        <v>5270</v>
      </c>
    </row>
    <row r="6208" spans="1:4" s="9" customFormat="1" x14ac:dyDescent="0.2">
      <c r="A6208" s="2" t="s">
        <v>11704</v>
      </c>
      <c r="B6208" s="1" t="s">
        <v>11705</v>
      </c>
      <c r="C6208" s="1" t="s">
        <v>287</v>
      </c>
      <c r="D6208" s="10" t="s">
        <v>5270</v>
      </c>
    </row>
    <row r="6209" spans="1:4" s="9" customFormat="1" x14ac:dyDescent="0.2">
      <c r="A6209" s="2" t="s">
        <v>11706</v>
      </c>
      <c r="B6209" s="1" t="s">
        <v>11707</v>
      </c>
      <c r="C6209" s="1" t="s">
        <v>4888</v>
      </c>
      <c r="D6209" s="10" t="s">
        <v>5270</v>
      </c>
    </row>
    <row r="6210" spans="1:4" s="9" customFormat="1" x14ac:dyDescent="0.2">
      <c r="A6210" s="2" t="s">
        <v>11708</v>
      </c>
      <c r="B6210" s="1" t="s">
        <v>11709</v>
      </c>
      <c r="C6210" s="1" t="s">
        <v>8694</v>
      </c>
      <c r="D6210" s="10" t="s">
        <v>5270</v>
      </c>
    </row>
    <row r="6211" spans="1:4" s="9" customFormat="1" x14ac:dyDescent="0.2">
      <c r="A6211" s="2" t="s">
        <v>11710</v>
      </c>
      <c r="B6211" s="1" t="s">
        <v>11711</v>
      </c>
      <c r="C6211" s="1" t="s">
        <v>153</v>
      </c>
      <c r="D6211" s="3">
        <v>47</v>
      </c>
    </row>
    <row r="6212" spans="1:4" s="9" customFormat="1" x14ac:dyDescent="0.2">
      <c r="A6212" s="2" t="s">
        <v>11712</v>
      </c>
      <c r="B6212" s="1" t="s">
        <v>11713</v>
      </c>
      <c r="C6212" s="1" t="s">
        <v>153</v>
      </c>
      <c r="D6212" s="10" t="s">
        <v>5270</v>
      </c>
    </row>
    <row r="6213" spans="1:4" s="9" customFormat="1" x14ac:dyDescent="0.2">
      <c r="A6213" s="2" t="s">
        <v>11714</v>
      </c>
      <c r="B6213" s="1" t="s">
        <v>11715</v>
      </c>
      <c r="C6213" s="1" t="s">
        <v>124</v>
      </c>
      <c r="D6213" s="10" t="s">
        <v>5270</v>
      </c>
    </row>
    <row r="6214" spans="1:4" s="9" customFormat="1" x14ac:dyDescent="0.2">
      <c r="A6214" s="2" t="s">
        <v>11716</v>
      </c>
      <c r="B6214" s="1" t="s">
        <v>11717</v>
      </c>
      <c r="C6214" s="1" t="s">
        <v>57</v>
      </c>
      <c r="D6214" s="10" t="s">
        <v>5270</v>
      </c>
    </row>
    <row r="6215" spans="1:4" s="9" customFormat="1" x14ac:dyDescent="0.2">
      <c r="A6215" s="2" t="s">
        <v>11718</v>
      </c>
      <c r="B6215" s="1" t="s">
        <v>11719</v>
      </c>
      <c r="C6215" s="1" t="s">
        <v>39</v>
      </c>
      <c r="D6215" s="3">
        <v>37</v>
      </c>
    </row>
    <row r="6216" spans="1:4" s="9" customFormat="1" x14ac:dyDescent="0.2">
      <c r="A6216" s="2" t="s">
        <v>11720</v>
      </c>
      <c r="B6216" s="1" t="s">
        <v>11721</v>
      </c>
      <c r="C6216" s="1" t="s">
        <v>2926</v>
      </c>
      <c r="D6216" s="10" t="s">
        <v>5270</v>
      </c>
    </row>
    <row r="6217" spans="1:4" s="9" customFormat="1" x14ac:dyDescent="0.2">
      <c r="A6217" s="2" t="s">
        <v>11722</v>
      </c>
      <c r="B6217" s="1" t="s">
        <v>11723</v>
      </c>
      <c r="C6217" s="1" t="s">
        <v>57</v>
      </c>
      <c r="D6217" s="10" t="s">
        <v>5270</v>
      </c>
    </row>
    <row r="6218" spans="1:4" s="9" customFormat="1" x14ac:dyDescent="0.2">
      <c r="A6218" s="2" t="s">
        <v>11724</v>
      </c>
      <c r="B6218" s="1" t="s">
        <v>11725</v>
      </c>
      <c r="C6218" s="1" t="s">
        <v>4265</v>
      </c>
      <c r="D6218" s="3">
        <v>38</v>
      </c>
    </row>
    <row r="6219" spans="1:4" s="9" customFormat="1" x14ac:dyDescent="0.2">
      <c r="A6219" s="2" t="s">
        <v>11726</v>
      </c>
      <c r="B6219" s="1" t="s">
        <v>11727</v>
      </c>
      <c r="C6219" s="1" t="s">
        <v>39</v>
      </c>
      <c r="D6219" s="10" t="s">
        <v>5270</v>
      </c>
    </row>
    <row r="6220" spans="1:4" s="9" customFormat="1" x14ac:dyDescent="0.2">
      <c r="A6220" s="2" t="s">
        <v>11728</v>
      </c>
      <c r="B6220" s="1" t="s">
        <v>11729</v>
      </c>
      <c r="C6220" s="1" t="s">
        <v>4265</v>
      </c>
      <c r="D6220" s="3">
        <v>38</v>
      </c>
    </row>
    <row r="6221" spans="1:4" s="9" customFormat="1" x14ac:dyDescent="0.2">
      <c r="A6221" s="2" t="s">
        <v>11730</v>
      </c>
      <c r="B6221" s="1" t="s">
        <v>11731</v>
      </c>
      <c r="C6221" s="1" t="s">
        <v>2483</v>
      </c>
      <c r="D6221" s="3">
        <v>2200</v>
      </c>
    </row>
    <row r="6222" spans="1:4" s="9" customFormat="1" x14ac:dyDescent="0.2">
      <c r="A6222" s="2" t="s">
        <v>11732</v>
      </c>
      <c r="B6222" s="1" t="s">
        <v>11733</v>
      </c>
      <c r="C6222" s="1" t="s">
        <v>2483</v>
      </c>
      <c r="D6222" s="3">
        <v>2200</v>
      </c>
    </row>
    <row r="6223" spans="1:4" s="9" customFormat="1" x14ac:dyDescent="0.2">
      <c r="A6223" s="2" t="s">
        <v>11734</v>
      </c>
      <c r="B6223" s="1" t="s">
        <v>11735</v>
      </c>
      <c r="C6223" s="1" t="s">
        <v>2483</v>
      </c>
      <c r="D6223" s="3">
        <v>1700</v>
      </c>
    </row>
    <row r="6224" spans="1:4" s="9" customFormat="1" x14ac:dyDescent="0.2">
      <c r="A6224" s="2" t="s">
        <v>11736</v>
      </c>
      <c r="B6224" s="1" t="s">
        <v>11737</v>
      </c>
      <c r="C6224" s="1" t="s">
        <v>4265</v>
      </c>
      <c r="D6224" s="3">
        <v>38</v>
      </c>
    </row>
    <row r="6225" spans="1:4" s="9" customFormat="1" x14ac:dyDescent="0.2">
      <c r="A6225" s="2" t="s">
        <v>11738</v>
      </c>
      <c r="B6225" s="1" t="s">
        <v>11739</v>
      </c>
      <c r="C6225" s="1" t="s">
        <v>39</v>
      </c>
      <c r="D6225" s="10" t="s">
        <v>5270</v>
      </c>
    </row>
    <row r="6226" spans="1:4" s="9" customFormat="1" x14ac:dyDescent="0.2">
      <c r="A6226" s="2" t="s">
        <v>11740</v>
      </c>
      <c r="B6226" s="1" t="s">
        <v>11741</v>
      </c>
      <c r="C6226" s="1" t="s">
        <v>33</v>
      </c>
      <c r="D6226" s="10" t="s">
        <v>5270</v>
      </c>
    </row>
    <row r="6227" spans="1:4" s="9" customFormat="1" x14ac:dyDescent="0.2">
      <c r="A6227" s="2" t="s">
        <v>11742</v>
      </c>
      <c r="B6227" s="1" t="s">
        <v>11743</v>
      </c>
      <c r="C6227" s="1" t="s">
        <v>33</v>
      </c>
      <c r="D6227" s="10" t="s">
        <v>5270</v>
      </c>
    </row>
    <row r="6228" spans="1:4" s="9" customFormat="1" x14ac:dyDescent="0.2">
      <c r="A6228" s="2" t="s">
        <v>11744</v>
      </c>
      <c r="B6228" s="1" t="s">
        <v>11745</v>
      </c>
      <c r="C6228" s="1" t="s">
        <v>39</v>
      </c>
      <c r="D6228" s="10" t="s">
        <v>5270</v>
      </c>
    </row>
    <row r="6229" spans="1:4" s="9" customFormat="1" x14ac:dyDescent="0.2">
      <c r="A6229" s="2" t="s">
        <v>11746</v>
      </c>
      <c r="B6229" s="1" t="s">
        <v>11747</v>
      </c>
      <c r="C6229" s="1" t="s">
        <v>5322</v>
      </c>
      <c r="D6229" s="3">
        <v>15</v>
      </c>
    </row>
    <row r="6230" spans="1:4" s="9" customFormat="1" x14ac:dyDescent="0.2">
      <c r="A6230" s="2" t="s">
        <v>11748</v>
      </c>
      <c r="B6230" s="1" t="s">
        <v>11749</v>
      </c>
      <c r="C6230" s="1" t="s">
        <v>33</v>
      </c>
      <c r="D6230" s="10" t="s">
        <v>5270</v>
      </c>
    </row>
    <row r="6231" spans="1:4" s="9" customFormat="1" x14ac:dyDescent="0.2">
      <c r="A6231" s="2" t="s">
        <v>11750</v>
      </c>
      <c r="B6231" s="1" t="s">
        <v>11751</v>
      </c>
      <c r="C6231" s="1" t="s">
        <v>33</v>
      </c>
      <c r="D6231" s="10" t="s">
        <v>5270</v>
      </c>
    </row>
    <row r="6232" spans="1:4" s="9" customFormat="1" x14ac:dyDescent="0.2">
      <c r="A6232" s="2" t="s">
        <v>11752</v>
      </c>
      <c r="B6232" s="1" t="s">
        <v>11753</v>
      </c>
      <c r="C6232" s="1" t="s">
        <v>33</v>
      </c>
      <c r="D6232" s="10" t="s">
        <v>5270</v>
      </c>
    </row>
    <row r="6233" spans="1:4" s="9" customFormat="1" x14ac:dyDescent="0.2">
      <c r="A6233" s="2" t="s">
        <v>11754</v>
      </c>
      <c r="B6233" s="1" t="s">
        <v>11755</v>
      </c>
      <c r="C6233" s="1" t="s">
        <v>33</v>
      </c>
      <c r="D6233" s="10" t="s">
        <v>5270</v>
      </c>
    </row>
    <row r="6234" spans="1:4" s="9" customFormat="1" x14ac:dyDescent="0.2">
      <c r="A6234" s="2" t="s">
        <v>11756</v>
      </c>
      <c r="B6234" s="1" t="s">
        <v>11757</v>
      </c>
      <c r="C6234" s="1" t="s">
        <v>1012</v>
      </c>
      <c r="D6234" s="10" t="s">
        <v>5270</v>
      </c>
    </row>
    <row r="6235" spans="1:4" s="9" customFormat="1" x14ac:dyDescent="0.2">
      <c r="A6235" s="2" t="s">
        <v>11758</v>
      </c>
      <c r="B6235" s="1" t="s">
        <v>11759</v>
      </c>
      <c r="C6235" s="1" t="s">
        <v>39</v>
      </c>
      <c r="D6235" s="10" t="s">
        <v>5270</v>
      </c>
    </row>
    <row r="6236" spans="1:4" s="9" customFormat="1" x14ac:dyDescent="0.2">
      <c r="A6236" s="2" t="s">
        <v>11760</v>
      </c>
      <c r="B6236" s="1" t="s">
        <v>11761</v>
      </c>
      <c r="C6236" s="1" t="s">
        <v>1087</v>
      </c>
      <c r="D6236" s="10" t="s">
        <v>5270</v>
      </c>
    </row>
    <row r="6237" spans="1:4" s="9" customFormat="1" x14ac:dyDescent="0.2">
      <c r="A6237" s="2" t="s">
        <v>11762</v>
      </c>
      <c r="B6237" s="1" t="s">
        <v>11763</v>
      </c>
      <c r="C6237" s="1" t="s">
        <v>1087</v>
      </c>
      <c r="D6237" s="3">
        <v>2500</v>
      </c>
    </row>
    <row r="6238" spans="1:4" s="9" customFormat="1" x14ac:dyDescent="0.2">
      <c r="A6238" s="2" t="s">
        <v>11764</v>
      </c>
      <c r="B6238" s="1" t="s">
        <v>11765</v>
      </c>
      <c r="C6238" s="1" t="s">
        <v>287</v>
      </c>
      <c r="D6238" s="10" t="s">
        <v>5270</v>
      </c>
    </row>
    <row r="6239" spans="1:4" s="9" customFormat="1" x14ac:dyDescent="0.2">
      <c r="A6239" s="2" t="s">
        <v>11766</v>
      </c>
      <c r="B6239" s="1" t="s">
        <v>11767</v>
      </c>
      <c r="C6239" s="1" t="s">
        <v>1087</v>
      </c>
      <c r="D6239" s="10" t="s">
        <v>5270</v>
      </c>
    </row>
    <row r="6240" spans="1:4" s="9" customFormat="1" x14ac:dyDescent="0.2">
      <c r="A6240" s="2" t="s">
        <v>11768</v>
      </c>
      <c r="B6240" s="1" t="s">
        <v>11769</v>
      </c>
      <c r="C6240" s="1" t="s">
        <v>287</v>
      </c>
      <c r="D6240" s="10" t="s">
        <v>5270</v>
      </c>
    </row>
    <row r="6241" spans="1:4" s="9" customFormat="1" x14ac:dyDescent="0.2">
      <c r="A6241" s="2" t="s">
        <v>11770</v>
      </c>
      <c r="B6241" s="1" t="s">
        <v>11771</v>
      </c>
      <c r="C6241" s="1" t="s">
        <v>287</v>
      </c>
      <c r="D6241" s="10" t="s">
        <v>5270</v>
      </c>
    </row>
    <row r="6242" spans="1:4" s="9" customFormat="1" x14ac:dyDescent="0.2">
      <c r="A6242" s="2" t="s">
        <v>11772</v>
      </c>
      <c r="B6242" s="1" t="s">
        <v>11773</v>
      </c>
      <c r="C6242" s="1" t="s">
        <v>287</v>
      </c>
      <c r="D6242" s="10" t="s">
        <v>5270</v>
      </c>
    </row>
    <row r="6243" spans="1:4" s="9" customFormat="1" x14ac:dyDescent="0.2">
      <c r="A6243" s="2" t="s">
        <v>11774</v>
      </c>
      <c r="B6243" s="1" t="s">
        <v>11775</v>
      </c>
      <c r="C6243" s="1" t="s">
        <v>1087</v>
      </c>
      <c r="D6243" s="3">
        <v>4000</v>
      </c>
    </row>
    <row r="6244" spans="1:4" s="9" customFormat="1" x14ac:dyDescent="0.2">
      <c r="A6244" s="2" t="s">
        <v>11776</v>
      </c>
      <c r="B6244" s="1" t="s">
        <v>11777</v>
      </c>
      <c r="C6244" s="1" t="s">
        <v>1087</v>
      </c>
      <c r="D6244" s="3">
        <v>2500</v>
      </c>
    </row>
    <row r="6245" spans="1:4" s="9" customFormat="1" x14ac:dyDescent="0.2">
      <c r="A6245" s="2" t="s">
        <v>11778</v>
      </c>
      <c r="B6245" s="1" t="s">
        <v>11779</v>
      </c>
      <c r="C6245" s="1" t="s">
        <v>287</v>
      </c>
      <c r="D6245" s="3">
        <v>64</v>
      </c>
    </row>
    <row r="6246" spans="1:4" s="9" customFormat="1" x14ac:dyDescent="0.2">
      <c r="A6246" s="2" t="s">
        <v>11780</v>
      </c>
      <c r="B6246" s="1" t="s">
        <v>11781</v>
      </c>
      <c r="C6246" s="1" t="s">
        <v>287</v>
      </c>
      <c r="D6246" s="3">
        <v>500</v>
      </c>
    </row>
    <row r="6247" spans="1:4" s="9" customFormat="1" x14ac:dyDescent="0.2">
      <c r="A6247" s="2" t="s">
        <v>11782</v>
      </c>
      <c r="B6247" s="1" t="s">
        <v>11783</v>
      </c>
      <c r="C6247" s="1" t="s">
        <v>1087</v>
      </c>
      <c r="D6247" s="10" t="s">
        <v>5270</v>
      </c>
    </row>
    <row r="6248" spans="1:4" s="9" customFormat="1" x14ac:dyDescent="0.2">
      <c r="A6248" s="2" t="s">
        <v>11784</v>
      </c>
      <c r="B6248" s="1" t="s">
        <v>11785</v>
      </c>
      <c r="C6248" s="1" t="s">
        <v>287</v>
      </c>
      <c r="D6248" s="10" t="s">
        <v>5270</v>
      </c>
    </row>
    <row r="6249" spans="1:4" s="9" customFormat="1" x14ac:dyDescent="0.2">
      <c r="A6249" s="2" t="s">
        <v>11786</v>
      </c>
      <c r="B6249" s="1" t="s">
        <v>11787</v>
      </c>
      <c r="C6249" s="1" t="s">
        <v>39</v>
      </c>
      <c r="D6249" s="10" t="s">
        <v>5270</v>
      </c>
    </row>
    <row r="6250" spans="1:4" s="9" customFormat="1" x14ac:dyDescent="0.2">
      <c r="A6250" s="2" t="s">
        <v>11788</v>
      </c>
      <c r="B6250" s="1" t="s">
        <v>11789</v>
      </c>
      <c r="C6250" s="1" t="s">
        <v>11790</v>
      </c>
      <c r="D6250" s="10" t="s">
        <v>5270</v>
      </c>
    </row>
    <row r="6251" spans="1:4" s="9" customFormat="1" x14ac:dyDescent="0.2">
      <c r="A6251" s="2" t="s">
        <v>11791</v>
      </c>
      <c r="B6251" s="1" t="s">
        <v>11792</v>
      </c>
      <c r="C6251" s="1" t="s">
        <v>39</v>
      </c>
      <c r="D6251" s="3">
        <v>50</v>
      </c>
    </row>
    <row r="6252" spans="1:4" s="9" customFormat="1" x14ac:dyDescent="0.2">
      <c r="A6252" s="2" t="s">
        <v>11793</v>
      </c>
      <c r="B6252" s="1" t="s">
        <v>11794</v>
      </c>
      <c r="C6252" s="1" t="s">
        <v>11790</v>
      </c>
      <c r="D6252" s="10" t="s">
        <v>5270</v>
      </c>
    </row>
    <row r="6253" spans="1:4" s="9" customFormat="1" x14ac:dyDescent="0.2">
      <c r="A6253" s="2" t="s">
        <v>11795</v>
      </c>
      <c r="B6253" s="1" t="s">
        <v>11796</v>
      </c>
      <c r="C6253" s="1" t="s">
        <v>287</v>
      </c>
      <c r="D6253" s="10" t="s">
        <v>5270</v>
      </c>
    </row>
    <row r="6254" spans="1:4" s="9" customFormat="1" x14ac:dyDescent="0.2">
      <c r="A6254" s="2" t="s">
        <v>11797</v>
      </c>
      <c r="B6254" s="1" t="s">
        <v>11798</v>
      </c>
      <c r="C6254" s="1" t="s">
        <v>287</v>
      </c>
      <c r="D6254" s="10" t="s">
        <v>5270</v>
      </c>
    </row>
    <row r="6255" spans="1:4" s="9" customFormat="1" x14ac:dyDescent="0.2">
      <c r="A6255" s="2" t="s">
        <v>11799</v>
      </c>
      <c r="B6255" s="1" t="s">
        <v>11800</v>
      </c>
      <c r="C6255" s="1" t="s">
        <v>39</v>
      </c>
      <c r="D6255" s="10" t="s">
        <v>5270</v>
      </c>
    </row>
    <row r="6256" spans="1:4" s="9" customFormat="1" x14ac:dyDescent="0.2">
      <c r="A6256" s="2" t="s">
        <v>11801</v>
      </c>
      <c r="B6256" s="1" t="s">
        <v>11802</v>
      </c>
      <c r="C6256" s="1" t="s">
        <v>2483</v>
      </c>
      <c r="D6256" s="10" t="s">
        <v>5270</v>
      </c>
    </row>
    <row r="6257" spans="1:4" s="9" customFormat="1" x14ac:dyDescent="0.2">
      <c r="A6257" s="2" t="s">
        <v>11803</v>
      </c>
      <c r="B6257" s="1" t="s">
        <v>11804</v>
      </c>
      <c r="C6257" s="1" t="s">
        <v>2483</v>
      </c>
      <c r="D6257" s="10" t="s">
        <v>5270</v>
      </c>
    </row>
    <row r="6258" spans="1:4" s="9" customFormat="1" x14ac:dyDescent="0.2">
      <c r="A6258" s="2" t="s">
        <v>11805</v>
      </c>
      <c r="B6258" s="1" t="s">
        <v>11806</v>
      </c>
      <c r="C6258" s="1" t="s">
        <v>2483</v>
      </c>
      <c r="D6258" s="10" t="s">
        <v>5270</v>
      </c>
    </row>
    <row r="6259" spans="1:4" s="9" customFormat="1" x14ac:dyDescent="0.2">
      <c r="A6259" s="2" t="s">
        <v>11807</v>
      </c>
      <c r="B6259" s="1" t="s">
        <v>11808</v>
      </c>
      <c r="C6259" s="1" t="s">
        <v>7837</v>
      </c>
      <c r="D6259" s="10" t="s">
        <v>5270</v>
      </c>
    </row>
    <row r="6260" spans="1:4" s="9" customFormat="1" x14ac:dyDescent="0.2">
      <c r="A6260" s="2" t="s">
        <v>11809</v>
      </c>
      <c r="B6260" s="1" t="s">
        <v>11810</v>
      </c>
      <c r="C6260" s="1" t="s">
        <v>2483</v>
      </c>
      <c r="D6260" s="10" t="s">
        <v>5270</v>
      </c>
    </row>
    <row r="6261" spans="1:4" s="9" customFormat="1" x14ac:dyDescent="0.2">
      <c r="A6261" s="2" t="s">
        <v>11811</v>
      </c>
      <c r="B6261" s="1" t="s">
        <v>11812</v>
      </c>
      <c r="C6261" s="1" t="s">
        <v>2483</v>
      </c>
      <c r="D6261" s="10" t="s">
        <v>5270</v>
      </c>
    </row>
    <row r="6262" spans="1:4" s="9" customFormat="1" x14ac:dyDescent="0.2">
      <c r="A6262" s="2" t="s">
        <v>11813</v>
      </c>
      <c r="B6262" s="1" t="s">
        <v>11814</v>
      </c>
      <c r="C6262" s="1" t="s">
        <v>7837</v>
      </c>
      <c r="D6262" s="10" t="s">
        <v>5270</v>
      </c>
    </row>
    <row r="6263" spans="1:4" s="9" customFormat="1" x14ac:dyDescent="0.2">
      <c r="A6263" s="2" t="s">
        <v>11815</v>
      </c>
      <c r="B6263" s="1" t="s">
        <v>11816</v>
      </c>
      <c r="C6263" s="1" t="s">
        <v>2483</v>
      </c>
      <c r="D6263" s="10" t="s">
        <v>5270</v>
      </c>
    </row>
    <row r="6264" spans="1:4" s="9" customFormat="1" x14ac:dyDescent="0.2">
      <c r="A6264" s="2" t="s">
        <v>11817</v>
      </c>
      <c r="B6264" s="1" t="s">
        <v>11818</v>
      </c>
      <c r="C6264" s="1" t="s">
        <v>2139</v>
      </c>
      <c r="D6264" s="10" t="s">
        <v>5270</v>
      </c>
    </row>
    <row r="6265" spans="1:4" s="9" customFormat="1" x14ac:dyDescent="0.2">
      <c r="A6265" s="2" t="s">
        <v>11819</v>
      </c>
      <c r="B6265" s="1" t="s">
        <v>11820</v>
      </c>
      <c r="C6265" s="1" t="s">
        <v>7797</v>
      </c>
      <c r="D6265" s="10" t="s">
        <v>5270</v>
      </c>
    </row>
    <row r="6266" spans="1:4" s="9" customFormat="1" x14ac:dyDescent="0.2">
      <c r="A6266" s="2" t="s">
        <v>11821</v>
      </c>
      <c r="B6266" s="1" t="s">
        <v>11822</v>
      </c>
      <c r="C6266" s="1" t="s">
        <v>287</v>
      </c>
      <c r="D6266" s="10" t="s">
        <v>5270</v>
      </c>
    </row>
    <row r="6267" spans="1:4" s="9" customFormat="1" x14ac:dyDescent="0.2">
      <c r="A6267" s="2" t="s">
        <v>11823</v>
      </c>
      <c r="B6267" s="1" t="s">
        <v>11824</v>
      </c>
      <c r="C6267" s="1" t="s">
        <v>39</v>
      </c>
      <c r="D6267" s="10" t="s">
        <v>5270</v>
      </c>
    </row>
    <row r="6268" spans="1:4" s="9" customFormat="1" x14ac:dyDescent="0.2">
      <c r="A6268" s="2" t="s">
        <v>11827</v>
      </c>
      <c r="B6268" s="1" t="s">
        <v>11826</v>
      </c>
      <c r="C6268" s="1" t="s">
        <v>107</v>
      </c>
      <c r="D6268" s="3">
        <v>1000</v>
      </c>
    </row>
    <row r="6269" spans="1:4" s="9" customFormat="1" x14ac:dyDescent="0.2">
      <c r="A6269" s="2" t="s">
        <v>11825</v>
      </c>
      <c r="B6269" s="1" t="s">
        <v>11826</v>
      </c>
      <c r="C6269" s="1" t="s">
        <v>107</v>
      </c>
      <c r="D6269" s="3">
        <v>3000</v>
      </c>
    </row>
    <row r="6270" spans="1:4" s="9" customFormat="1" x14ac:dyDescent="0.2">
      <c r="A6270" s="2" t="s">
        <v>11828</v>
      </c>
      <c r="B6270" s="1" t="s">
        <v>11829</v>
      </c>
      <c r="C6270" s="1" t="s">
        <v>71</v>
      </c>
      <c r="D6270" s="10" t="s">
        <v>5270</v>
      </c>
    </row>
    <row r="6271" spans="1:4" s="9" customFormat="1" x14ac:dyDescent="0.2">
      <c r="A6271" s="2" t="s">
        <v>11830</v>
      </c>
      <c r="B6271" s="1" t="s">
        <v>11831</v>
      </c>
      <c r="C6271" s="1" t="s">
        <v>107</v>
      </c>
      <c r="D6271" s="3">
        <v>2100</v>
      </c>
    </row>
    <row r="6272" spans="1:4" s="9" customFormat="1" x14ac:dyDescent="0.2">
      <c r="A6272" s="2" t="s">
        <v>11832</v>
      </c>
      <c r="B6272" s="1" t="s">
        <v>11833</v>
      </c>
      <c r="C6272" s="1" t="s">
        <v>107</v>
      </c>
      <c r="D6272" s="3">
        <v>3300</v>
      </c>
    </row>
    <row r="6273" spans="1:4" s="9" customFormat="1" x14ac:dyDescent="0.2">
      <c r="A6273" s="2" t="s">
        <v>11834</v>
      </c>
      <c r="B6273" s="1" t="s">
        <v>11835</v>
      </c>
      <c r="C6273" s="1" t="s">
        <v>107</v>
      </c>
      <c r="D6273" s="3">
        <v>3300</v>
      </c>
    </row>
    <row r="6274" spans="1:4" s="9" customFormat="1" x14ac:dyDescent="0.2">
      <c r="A6274" s="2" t="s">
        <v>11836</v>
      </c>
      <c r="B6274" s="1" t="s">
        <v>11837</v>
      </c>
      <c r="C6274" s="1" t="s">
        <v>107</v>
      </c>
      <c r="D6274" s="3">
        <v>100</v>
      </c>
    </row>
    <row r="6275" spans="1:4" s="9" customFormat="1" x14ac:dyDescent="0.2">
      <c r="A6275" s="2" t="s">
        <v>11838</v>
      </c>
      <c r="B6275" s="1" t="s">
        <v>11837</v>
      </c>
      <c r="C6275" s="1" t="s">
        <v>107</v>
      </c>
      <c r="D6275" s="3">
        <v>100</v>
      </c>
    </row>
    <row r="6276" spans="1:4" s="9" customFormat="1" x14ac:dyDescent="0.2">
      <c r="A6276" s="2" t="s">
        <v>11839</v>
      </c>
      <c r="B6276" s="1" t="s">
        <v>11840</v>
      </c>
      <c r="C6276" s="1" t="s">
        <v>107</v>
      </c>
      <c r="D6276" s="3">
        <v>3300</v>
      </c>
    </row>
    <row r="6277" spans="1:4" s="9" customFormat="1" x14ac:dyDescent="0.2">
      <c r="A6277" s="2" t="s">
        <v>11841</v>
      </c>
      <c r="B6277" s="1" t="s">
        <v>11842</v>
      </c>
      <c r="C6277" s="1" t="s">
        <v>153</v>
      </c>
      <c r="D6277" s="10" t="s">
        <v>5270</v>
      </c>
    </row>
    <row r="6278" spans="1:4" s="9" customFormat="1" x14ac:dyDescent="0.2">
      <c r="A6278" s="2" t="s">
        <v>11843</v>
      </c>
      <c r="B6278" s="1" t="s">
        <v>11844</v>
      </c>
      <c r="C6278" s="1" t="s">
        <v>107</v>
      </c>
      <c r="D6278" s="3">
        <v>58</v>
      </c>
    </row>
    <row r="6279" spans="1:4" s="9" customFormat="1" x14ac:dyDescent="0.2">
      <c r="A6279" s="2" t="s">
        <v>11845</v>
      </c>
      <c r="B6279" s="1" t="s">
        <v>11846</v>
      </c>
      <c r="C6279" s="1" t="s">
        <v>107</v>
      </c>
      <c r="D6279" s="10" t="s">
        <v>5270</v>
      </c>
    </row>
    <row r="6280" spans="1:4" s="9" customFormat="1" x14ac:dyDescent="0.2">
      <c r="A6280" s="2" t="s">
        <v>11847</v>
      </c>
      <c r="B6280" s="1" t="s">
        <v>11848</v>
      </c>
      <c r="C6280" s="1" t="s">
        <v>107</v>
      </c>
      <c r="D6280" s="3">
        <v>27</v>
      </c>
    </row>
    <row r="6281" spans="1:4" s="9" customFormat="1" x14ac:dyDescent="0.2">
      <c r="A6281" s="2" t="s">
        <v>11849</v>
      </c>
      <c r="B6281" s="1" t="s">
        <v>11850</v>
      </c>
      <c r="C6281" s="1" t="s">
        <v>107</v>
      </c>
      <c r="D6281" s="10" t="s">
        <v>5270</v>
      </c>
    </row>
    <row r="6282" spans="1:4" s="9" customFormat="1" x14ac:dyDescent="0.2">
      <c r="A6282" s="2" t="s">
        <v>11851</v>
      </c>
      <c r="B6282" s="1" t="s">
        <v>11852</v>
      </c>
      <c r="C6282" s="1" t="s">
        <v>107</v>
      </c>
      <c r="D6282" s="10" t="s">
        <v>5270</v>
      </c>
    </row>
    <row r="6283" spans="1:4" s="9" customFormat="1" x14ac:dyDescent="0.2">
      <c r="A6283" s="2" t="s">
        <v>11853</v>
      </c>
      <c r="B6283" s="1" t="s">
        <v>11854</v>
      </c>
      <c r="C6283" s="1" t="s">
        <v>107</v>
      </c>
      <c r="D6283" s="3">
        <v>67</v>
      </c>
    </row>
    <row r="6284" spans="1:4" s="9" customFormat="1" x14ac:dyDescent="0.2">
      <c r="A6284" s="2" t="s">
        <v>11855</v>
      </c>
      <c r="B6284" s="1" t="s">
        <v>11856</v>
      </c>
      <c r="C6284" s="1" t="s">
        <v>107</v>
      </c>
      <c r="D6284" s="3">
        <v>3300</v>
      </c>
    </row>
    <row r="6285" spans="1:4" s="9" customFormat="1" x14ac:dyDescent="0.2">
      <c r="A6285" s="2" t="s">
        <v>11857</v>
      </c>
      <c r="B6285" s="1" t="s">
        <v>11858</v>
      </c>
      <c r="C6285" s="1" t="s">
        <v>107</v>
      </c>
      <c r="D6285" s="10" t="s">
        <v>5270</v>
      </c>
    </row>
    <row r="6286" spans="1:4" s="9" customFormat="1" x14ac:dyDescent="0.2">
      <c r="A6286" s="2" t="s">
        <v>11859</v>
      </c>
      <c r="B6286" s="1" t="s">
        <v>11860</v>
      </c>
      <c r="C6286" s="1" t="s">
        <v>107</v>
      </c>
      <c r="D6286" s="10" t="s">
        <v>5270</v>
      </c>
    </row>
    <row r="6287" spans="1:4" s="9" customFormat="1" x14ac:dyDescent="0.2">
      <c r="A6287" s="2" t="s">
        <v>11861</v>
      </c>
      <c r="B6287" s="1" t="s">
        <v>11862</v>
      </c>
      <c r="C6287" s="1" t="s">
        <v>107</v>
      </c>
      <c r="D6287" s="10" t="s">
        <v>5270</v>
      </c>
    </row>
    <row r="6288" spans="1:4" s="9" customFormat="1" x14ac:dyDescent="0.2">
      <c r="A6288" s="2" t="s">
        <v>11863</v>
      </c>
      <c r="B6288" s="1" t="s">
        <v>11864</v>
      </c>
      <c r="C6288" s="1" t="s">
        <v>107</v>
      </c>
      <c r="D6288" s="3">
        <v>1600</v>
      </c>
    </row>
    <row r="6289" spans="1:4" s="9" customFormat="1" x14ac:dyDescent="0.2">
      <c r="A6289" s="2" t="s">
        <v>11865</v>
      </c>
      <c r="B6289" s="1" t="s">
        <v>11866</v>
      </c>
      <c r="C6289" s="1" t="s">
        <v>107</v>
      </c>
      <c r="D6289" s="3">
        <v>27</v>
      </c>
    </row>
    <row r="6290" spans="1:4" s="9" customFormat="1" x14ac:dyDescent="0.2">
      <c r="A6290" s="2" t="s">
        <v>11867</v>
      </c>
      <c r="B6290" s="1" t="s">
        <v>11868</v>
      </c>
      <c r="C6290" s="1" t="s">
        <v>107</v>
      </c>
      <c r="D6290" s="10" t="s">
        <v>5270</v>
      </c>
    </row>
    <row r="6291" spans="1:4" s="9" customFormat="1" x14ac:dyDescent="0.2">
      <c r="A6291" s="2" t="s">
        <v>11869</v>
      </c>
      <c r="B6291" s="1" t="s">
        <v>11870</v>
      </c>
      <c r="C6291" s="1" t="s">
        <v>107</v>
      </c>
      <c r="D6291" s="3">
        <v>57</v>
      </c>
    </row>
    <row r="6292" spans="1:4" s="9" customFormat="1" x14ac:dyDescent="0.2">
      <c r="A6292" s="2" t="s">
        <v>11871</v>
      </c>
      <c r="B6292" s="1" t="s">
        <v>11872</v>
      </c>
      <c r="C6292" s="1" t="s">
        <v>107</v>
      </c>
      <c r="D6292" s="10" t="s">
        <v>5270</v>
      </c>
    </row>
    <row r="6293" spans="1:4" s="9" customFormat="1" x14ac:dyDescent="0.2">
      <c r="A6293" s="2" t="s">
        <v>11873</v>
      </c>
      <c r="B6293" s="1" t="s">
        <v>11874</v>
      </c>
      <c r="C6293" s="1" t="s">
        <v>107</v>
      </c>
      <c r="D6293" s="10" t="s">
        <v>5270</v>
      </c>
    </row>
    <row r="6294" spans="1:4" s="9" customFormat="1" x14ac:dyDescent="0.2">
      <c r="A6294" s="2" t="s">
        <v>11875</v>
      </c>
      <c r="B6294" s="1" t="s">
        <v>11876</v>
      </c>
      <c r="C6294" s="1" t="s">
        <v>107</v>
      </c>
      <c r="D6294" s="10" t="s">
        <v>5270</v>
      </c>
    </row>
    <row r="6295" spans="1:4" s="9" customFormat="1" x14ac:dyDescent="0.2">
      <c r="A6295" s="2" t="s">
        <v>11877</v>
      </c>
      <c r="B6295" s="1" t="s">
        <v>11878</v>
      </c>
      <c r="C6295" s="1" t="s">
        <v>107</v>
      </c>
      <c r="D6295" s="10" t="s">
        <v>5270</v>
      </c>
    </row>
    <row r="6296" spans="1:4" s="9" customFormat="1" x14ac:dyDescent="0.2">
      <c r="A6296" s="2" t="s">
        <v>11879</v>
      </c>
      <c r="B6296" s="1" t="s">
        <v>11880</v>
      </c>
      <c r="C6296" s="1" t="s">
        <v>107</v>
      </c>
      <c r="D6296" s="10" t="s">
        <v>5270</v>
      </c>
    </row>
    <row r="6297" spans="1:4" s="9" customFormat="1" x14ac:dyDescent="0.2">
      <c r="A6297" s="2" t="s">
        <v>11881</v>
      </c>
      <c r="B6297" s="1" t="s">
        <v>11882</v>
      </c>
      <c r="C6297" s="1" t="s">
        <v>107</v>
      </c>
      <c r="D6297" s="10" t="s">
        <v>5270</v>
      </c>
    </row>
    <row r="6298" spans="1:4" s="9" customFormat="1" x14ac:dyDescent="0.2">
      <c r="A6298" s="2" t="s">
        <v>11883</v>
      </c>
      <c r="B6298" s="1" t="s">
        <v>11884</v>
      </c>
      <c r="C6298" s="1" t="s">
        <v>107</v>
      </c>
      <c r="D6298" s="3">
        <v>47</v>
      </c>
    </row>
    <row r="6299" spans="1:4" s="9" customFormat="1" x14ac:dyDescent="0.2">
      <c r="A6299" s="2" t="s">
        <v>11885</v>
      </c>
      <c r="B6299" s="1" t="s">
        <v>11886</v>
      </c>
      <c r="C6299" s="1" t="s">
        <v>107</v>
      </c>
      <c r="D6299" s="10" t="s">
        <v>5270</v>
      </c>
    </row>
    <row r="6300" spans="1:4" s="9" customFormat="1" x14ac:dyDescent="0.2">
      <c r="A6300" s="2" t="s">
        <v>11887</v>
      </c>
      <c r="B6300" s="1" t="s">
        <v>11888</v>
      </c>
      <c r="C6300" s="1" t="s">
        <v>107</v>
      </c>
      <c r="D6300" s="3">
        <v>1100</v>
      </c>
    </row>
    <row r="6301" spans="1:4" s="9" customFormat="1" x14ac:dyDescent="0.2">
      <c r="A6301" s="2" t="s">
        <v>11889</v>
      </c>
      <c r="B6301" s="1" t="s">
        <v>11890</v>
      </c>
      <c r="C6301" s="1" t="s">
        <v>107</v>
      </c>
      <c r="D6301" s="3">
        <v>2000</v>
      </c>
    </row>
    <row r="6302" spans="1:4" s="9" customFormat="1" x14ac:dyDescent="0.2">
      <c r="A6302" s="2" t="s">
        <v>11891</v>
      </c>
      <c r="B6302" s="1" t="s">
        <v>11892</v>
      </c>
      <c r="C6302" s="1" t="s">
        <v>107</v>
      </c>
      <c r="D6302" s="3">
        <v>22</v>
      </c>
    </row>
    <row r="6303" spans="1:4" s="9" customFormat="1" x14ac:dyDescent="0.2">
      <c r="A6303" s="2" t="s">
        <v>11893</v>
      </c>
      <c r="B6303" s="1" t="s">
        <v>11894</v>
      </c>
      <c r="C6303" s="1" t="s">
        <v>107</v>
      </c>
      <c r="D6303" s="10" t="s">
        <v>5270</v>
      </c>
    </row>
    <row r="6304" spans="1:4" s="9" customFormat="1" x14ac:dyDescent="0.2">
      <c r="A6304" s="2" t="s">
        <v>11895</v>
      </c>
      <c r="B6304" s="1" t="s">
        <v>11896</v>
      </c>
      <c r="C6304" s="1" t="s">
        <v>107</v>
      </c>
      <c r="D6304" s="3">
        <v>27</v>
      </c>
    </row>
    <row r="6305" spans="1:4" s="9" customFormat="1" x14ac:dyDescent="0.2">
      <c r="A6305" s="2" t="s">
        <v>11897</v>
      </c>
      <c r="B6305" s="1" t="s">
        <v>11898</v>
      </c>
      <c r="C6305" s="1" t="s">
        <v>107</v>
      </c>
      <c r="D6305" s="10" t="s">
        <v>5270</v>
      </c>
    </row>
    <row r="6306" spans="1:4" s="9" customFormat="1" x14ac:dyDescent="0.2">
      <c r="A6306" s="2" t="s">
        <v>11899</v>
      </c>
      <c r="B6306" s="1" t="s">
        <v>11900</v>
      </c>
      <c r="C6306" s="1" t="s">
        <v>107</v>
      </c>
      <c r="D6306" s="3">
        <v>27</v>
      </c>
    </row>
    <row r="6307" spans="1:4" s="9" customFormat="1" x14ac:dyDescent="0.2">
      <c r="A6307" s="2" t="s">
        <v>11901</v>
      </c>
      <c r="B6307" s="1" t="s">
        <v>11902</v>
      </c>
      <c r="C6307" s="1" t="s">
        <v>107</v>
      </c>
      <c r="D6307" s="10" t="s">
        <v>5270</v>
      </c>
    </row>
    <row r="6308" spans="1:4" s="9" customFormat="1" x14ac:dyDescent="0.2">
      <c r="A6308" s="2" t="s">
        <v>11903</v>
      </c>
      <c r="B6308" s="1" t="s">
        <v>11904</v>
      </c>
      <c r="C6308" s="1" t="s">
        <v>107</v>
      </c>
      <c r="D6308" s="10" t="s">
        <v>5270</v>
      </c>
    </row>
    <row r="6309" spans="1:4" s="9" customFormat="1" x14ac:dyDescent="0.2">
      <c r="A6309" s="2" t="s">
        <v>11905</v>
      </c>
      <c r="B6309" s="1" t="s">
        <v>11906</v>
      </c>
      <c r="C6309" s="1" t="s">
        <v>107</v>
      </c>
      <c r="D6309" s="10" t="s">
        <v>5270</v>
      </c>
    </row>
    <row r="6310" spans="1:4" s="9" customFormat="1" x14ac:dyDescent="0.2">
      <c r="A6310" s="2" t="s">
        <v>11907</v>
      </c>
      <c r="B6310" s="1" t="s">
        <v>11908</v>
      </c>
      <c r="C6310" s="1" t="s">
        <v>107</v>
      </c>
      <c r="D6310" s="10" t="s">
        <v>5270</v>
      </c>
    </row>
    <row r="6311" spans="1:4" s="9" customFormat="1" x14ac:dyDescent="0.2">
      <c r="A6311" s="2" t="s">
        <v>11909</v>
      </c>
      <c r="B6311" s="1" t="s">
        <v>11910</v>
      </c>
      <c r="C6311" s="1" t="s">
        <v>107</v>
      </c>
      <c r="D6311" s="10" t="s">
        <v>5270</v>
      </c>
    </row>
    <row r="6312" spans="1:4" s="9" customFormat="1" x14ac:dyDescent="0.2">
      <c r="A6312" s="2" t="s">
        <v>11911</v>
      </c>
      <c r="B6312" s="1" t="s">
        <v>11912</v>
      </c>
      <c r="C6312" s="1" t="s">
        <v>107</v>
      </c>
      <c r="D6312" s="10" t="s">
        <v>5270</v>
      </c>
    </row>
    <row r="6313" spans="1:4" s="9" customFormat="1" x14ac:dyDescent="0.2">
      <c r="A6313" s="2" t="s">
        <v>11913</v>
      </c>
      <c r="B6313" s="1" t="s">
        <v>11914</v>
      </c>
      <c r="C6313" s="1" t="s">
        <v>107</v>
      </c>
      <c r="D6313" s="10" t="s">
        <v>5270</v>
      </c>
    </row>
    <row r="6314" spans="1:4" s="9" customFormat="1" x14ac:dyDescent="0.2">
      <c r="A6314" s="2" t="s">
        <v>11915</v>
      </c>
      <c r="B6314" s="1" t="s">
        <v>11916</v>
      </c>
      <c r="C6314" s="1" t="s">
        <v>107</v>
      </c>
      <c r="D6314" s="10" t="s">
        <v>5270</v>
      </c>
    </row>
    <row r="6315" spans="1:4" s="9" customFormat="1" x14ac:dyDescent="0.2">
      <c r="A6315" s="2" t="s">
        <v>11917</v>
      </c>
      <c r="B6315" s="1" t="s">
        <v>11918</v>
      </c>
      <c r="C6315" s="1" t="s">
        <v>107</v>
      </c>
      <c r="D6315" s="10" t="s">
        <v>5270</v>
      </c>
    </row>
    <row r="6316" spans="1:4" s="9" customFormat="1" x14ac:dyDescent="0.2">
      <c r="A6316" s="2" t="s">
        <v>11919</v>
      </c>
      <c r="B6316" s="1" t="s">
        <v>11920</v>
      </c>
      <c r="C6316" s="1" t="s">
        <v>107</v>
      </c>
      <c r="D6316" s="10" t="s">
        <v>5270</v>
      </c>
    </row>
    <row r="6317" spans="1:4" s="9" customFormat="1" x14ac:dyDescent="0.2">
      <c r="A6317" s="2" t="s">
        <v>11921</v>
      </c>
      <c r="B6317" s="1" t="s">
        <v>11922</v>
      </c>
      <c r="C6317" s="1" t="s">
        <v>107</v>
      </c>
      <c r="D6317" s="10" t="s">
        <v>5270</v>
      </c>
    </row>
    <row r="6318" spans="1:4" s="9" customFormat="1" x14ac:dyDescent="0.2">
      <c r="A6318" s="2" t="s">
        <v>11923</v>
      </c>
      <c r="B6318" s="1" t="s">
        <v>11924</v>
      </c>
      <c r="C6318" s="1" t="s">
        <v>107</v>
      </c>
      <c r="D6318" s="10" t="s">
        <v>5270</v>
      </c>
    </row>
    <row r="6319" spans="1:4" s="9" customFormat="1" x14ac:dyDescent="0.2">
      <c r="A6319" s="2" t="s">
        <v>11925</v>
      </c>
      <c r="B6319" s="1" t="s">
        <v>11926</v>
      </c>
      <c r="C6319" s="1" t="s">
        <v>107</v>
      </c>
      <c r="D6319" s="10" t="s">
        <v>5270</v>
      </c>
    </row>
    <row r="6320" spans="1:4" s="9" customFormat="1" x14ac:dyDescent="0.2">
      <c r="A6320" s="2" t="s">
        <v>11927</v>
      </c>
      <c r="B6320" s="1" t="s">
        <v>11928</v>
      </c>
      <c r="C6320" s="1" t="s">
        <v>107</v>
      </c>
      <c r="D6320" s="10" t="s">
        <v>5270</v>
      </c>
    </row>
    <row r="6321" spans="1:4" s="9" customFormat="1" x14ac:dyDescent="0.2">
      <c r="A6321" s="2" t="s">
        <v>11929</v>
      </c>
      <c r="B6321" s="1" t="s">
        <v>11930</v>
      </c>
      <c r="C6321" s="1" t="s">
        <v>107</v>
      </c>
      <c r="D6321" s="10" t="s">
        <v>5270</v>
      </c>
    </row>
    <row r="6322" spans="1:4" s="9" customFormat="1" x14ac:dyDescent="0.2">
      <c r="A6322" s="2" t="s">
        <v>11931</v>
      </c>
      <c r="B6322" s="1" t="s">
        <v>11932</v>
      </c>
      <c r="C6322" s="1" t="s">
        <v>107</v>
      </c>
      <c r="D6322" s="10" t="s">
        <v>5270</v>
      </c>
    </row>
    <row r="6323" spans="1:4" s="9" customFormat="1" x14ac:dyDescent="0.2">
      <c r="A6323" s="2" t="s">
        <v>11933</v>
      </c>
      <c r="B6323" s="1" t="s">
        <v>11934</v>
      </c>
      <c r="C6323" s="1" t="s">
        <v>107</v>
      </c>
      <c r="D6323" s="10" t="s">
        <v>5270</v>
      </c>
    </row>
    <row r="6324" spans="1:4" s="9" customFormat="1" x14ac:dyDescent="0.2">
      <c r="A6324" s="2" t="s">
        <v>11935</v>
      </c>
      <c r="B6324" s="1" t="s">
        <v>11936</v>
      </c>
      <c r="C6324" s="1" t="s">
        <v>107</v>
      </c>
      <c r="D6324" s="3">
        <v>27</v>
      </c>
    </row>
    <row r="6325" spans="1:4" s="9" customFormat="1" x14ac:dyDescent="0.2">
      <c r="A6325" s="2" t="s">
        <v>11937</v>
      </c>
      <c r="B6325" s="1" t="s">
        <v>11938</v>
      </c>
      <c r="C6325" s="1" t="s">
        <v>107</v>
      </c>
      <c r="D6325" s="10" t="s">
        <v>5270</v>
      </c>
    </row>
    <row r="6326" spans="1:4" s="9" customFormat="1" x14ac:dyDescent="0.2">
      <c r="A6326" s="2" t="s">
        <v>11939</v>
      </c>
      <c r="B6326" s="1" t="s">
        <v>11940</v>
      </c>
      <c r="C6326" s="1" t="s">
        <v>107</v>
      </c>
      <c r="D6326" s="10" t="s">
        <v>5270</v>
      </c>
    </row>
    <row r="6327" spans="1:4" s="9" customFormat="1" x14ac:dyDescent="0.2">
      <c r="A6327" s="2" t="s">
        <v>11941</v>
      </c>
      <c r="B6327" s="1" t="s">
        <v>11942</v>
      </c>
      <c r="C6327" s="1" t="s">
        <v>107</v>
      </c>
      <c r="D6327" s="10" t="s">
        <v>5270</v>
      </c>
    </row>
    <row r="6328" spans="1:4" s="9" customFormat="1" x14ac:dyDescent="0.2">
      <c r="A6328" s="2" t="s">
        <v>11943</v>
      </c>
      <c r="B6328" s="1" t="s">
        <v>11944</v>
      </c>
      <c r="C6328" s="1" t="s">
        <v>107</v>
      </c>
      <c r="D6328" s="10" t="s">
        <v>5270</v>
      </c>
    </row>
    <row r="6329" spans="1:4" s="9" customFormat="1" x14ac:dyDescent="0.2">
      <c r="A6329" s="2" t="s">
        <v>11945</v>
      </c>
      <c r="B6329" s="1" t="s">
        <v>11946</v>
      </c>
      <c r="C6329" s="1" t="s">
        <v>107</v>
      </c>
      <c r="D6329" s="3">
        <v>160</v>
      </c>
    </row>
    <row r="6330" spans="1:4" s="9" customFormat="1" x14ac:dyDescent="0.2">
      <c r="A6330" s="2" t="s">
        <v>11947</v>
      </c>
      <c r="B6330" s="1" t="s">
        <v>11948</v>
      </c>
      <c r="C6330" s="1" t="s">
        <v>107</v>
      </c>
      <c r="D6330" s="10" t="s">
        <v>5270</v>
      </c>
    </row>
    <row r="6331" spans="1:4" s="9" customFormat="1" x14ac:dyDescent="0.2">
      <c r="A6331" s="2" t="s">
        <v>11949</v>
      </c>
      <c r="B6331" s="1" t="s">
        <v>11950</v>
      </c>
      <c r="C6331" s="1" t="s">
        <v>107</v>
      </c>
      <c r="D6331" s="3">
        <v>160</v>
      </c>
    </row>
    <row r="6332" spans="1:4" s="9" customFormat="1" x14ac:dyDescent="0.2">
      <c r="A6332" s="2" t="s">
        <v>11951</v>
      </c>
      <c r="B6332" s="1" t="s">
        <v>11952</v>
      </c>
      <c r="C6332" s="1" t="s">
        <v>107</v>
      </c>
      <c r="D6332" s="10" t="s">
        <v>5270</v>
      </c>
    </row>
    <row r="6333" spans="1:4" s="9" customFormat="1" x14ac:dyDescent="0.2">
      <c r="A6333" s="2" t="s">
        <v>11953</v>
      </c>
      <c r="B6333" s="1" t="s">
        <v>11954</v>
      </c>
      <c r="C6333" s="1" t="s">
        <v>107</v>
      </c>
      <c r="D6333" s="10" t="s">
        <v>5270</v>
      </c>
    </row>
    <row r="6334" spans="1:4" s="9" customFormat="1" x14ac:dyDescent="0.2">
      <c r="A6334" s="2" t="s">
        <v>11955</v>
      </c>
      <c r="B6334" s="1" t="s">
        <v>11956</v>
      </c>
      <c r="C6334" s="1" t="s">
        <v>107</v>
      </c>
      <c r="D6334" s="3">
        <v>160</v>
      </c>
    </row>
    <row r="6335" spans="1:4" s="9" customFormat="1" x14ac:dyDescent="0.2">
      <c r="A6335" s="2" t="s">
        <v>11957</v>
      </c>
      <c r="B6335" s="1" t="s">
        <v>11958</v>
      </c>
      <c r="C6335" s="1" t="s">
        <v>107</v>
      </c>
      <c r="D6335" s="10" t="s">
        <v>5270</v>
      </c>
    </row>
    <row r="6336" spans="1:4" s="9" customFormat="1" x14ac:dyDescent="0.2">
      <c r="A6336" s="2" t="s">
        <v>11959</v>
      </c>
      <c r="B6336" s="1" t="s">
        <v>11960</v>
      </c>
      <c r="C6336" s="1" t="s">
        <v>107</v>
      </c>
      <c r="D6336" s="10" t="s">
        <v>5270</v>
      </c>
    </row>
    <row r="6337" spans="1:4" s="9" customFormat="1" x14ac:dyDescent="0.2">
      <c r="A6337" s="2" t="s">
        <v>11961</v>
      </c>
      <c r="B6337" s="1" t="s">
        <v>11962</v>
      </c>
      <c r="C6337" s="1" t="s">
        <v>107</v>
      </c>
      <c r="D6337" s="10" t="s">
        <v>5270</v>
      </c>
    </row>
    <row r="6338" spans="1:4" s="9" customFormat="1" x14ac:dyDescent="0.2">
      <c r="A6338" s="2" t="s">
        <v>11963</v>
      </c>
      <c r="B6338" s="1" t="s">
        <v>11964</v>
      </c>
      <c r="C6338" s="1" t="s">
        <v>107</v>
      </c>
      <c r="D6338" s="10" t="s">
        <v>5270</v>
      </c>
    </row>
    <row r="6339" spans="1:4" s="9" customFormat="1" x14ac:dyDescent="0.2">
      <c r="A6339" s="2" t="s">
        <v>11965</v>
      </c>
      <c r="B6339" s="1" t="s">
        <v>11966</v>
      </c>
      <c r="C6339" s="1" t="s">
        <v>107</v>
      </c>
      <c r="D6339" s="3">
        <v>160</v>
      </c>
    </row>
    <row r="6340" spans="1:4" s="9" customFormat="1" x14ac:dyDescent="0.2">
      <c r="A6340" s="2" t="s">
        <v>11967</v>
      </c>
      <c r="B6340" s="1" t="s">
        <v>11968</v>
      </c>
      <c r="C6340" s="1" t="s">
        <v>107</v>
      </c>
      <c r="D6340" s="10" t="s">
        <v>5270</v>
      </c>
    </row>
    <row r="6341" spans="1:4" s="9" customFormat="1" x14ac:dyDescent="0.2">
      <c r="A6341" s="2" t="s">
        <v>11969</v>
      </c>
      <c r="B6341" s="1" t="s">
        <v>11970</v>
      </c>
      <c r="C6341" s="1" t="s">
        <v>107</v>
      </c>
      <c r="D6341" s="10" t="s">
        <v>5270</v>
      </c>
    </row>
    <row r="6342" spans="1:4" s="9" customFormat="1" x14ac:dyDescent="0.2">
      <c r="A6342" s="2" t="s">
        <v>11971</v>
      </c>
      <c r="B6342" s="1" t="s">
        <v>11972</v>
      </c>
      <c r="C6342" s="1" t="s">
        <v>107</v>
      </c>
      <c r="D6342" s="3">
        <v>119</v>
      </c>
    </row>
    <row r="6343" spans="1:4" s="9" customFormat="1" x14ac:dyDescent="0.2">
      <c r="A6343" s="2" t="s">
        <v>11973</v>
      </c>
      <c r="B6343" s="1" t="s">
        <v>11974</v>
      </c>
      <c r="C6343" s="1" t="s">
        <v>107</v>
      </c>
      <c r="D6343" s="10" t="s">
        <v>5270</v>
      </c>
    </row>
    <row r="6344" spans="1:4" s="9" customFormat="1" x14ac:dyDescent="0.2">
      <c r="A6344" s="2" t="s">
        <v>11975</v>
      </c>
      <c r="B6344" s="1" t="s">
        <v>11976</v>
      </c>
      <c r="C6344" s="1" t="s">
        <v>107</v>
      </c>
      <c r="D6344" s="10" t="s">
        <v>5270</v>
      </c>
    </row>
    <row r="6345" spans="1:4" s="9" customFormat="1" x14ac:dyDescent="0.2">
      <c r="A6345" s="2" t="s">
        <v>11977</v>
      </c>
      <c r="B6345" s="1" t="s">
        <v>11978</v>
      </c>
      <c r="C6345" s="1" t="s">
        <v>107</v>
      </c>
      <c r="D6345" s="10" t="s">
        <v>5270</v>
      </c>
    </row>
    <row r="6346" spans="1:4" s="9" customFormat="1" x14ac:dyDescent="0.2">
      <c r="A6346" s="2" t="s">
        <v>11979</v>
      </c>
      <c r="B6346" s="1" t="s">
        <v>11980</v>
      </c>
      <c r="C6346" s="1" t="s">
        <v>107</v>
      </c>
      <c r="D6346" s="3">
        <v>27</v>
      </c>
    </row>
    <row r="6347" spans="1:4" s="9" customFormat="1" x14ac:dyDescent="0.2">
      <c r="A6347" s="2" t="s">
        <v>11981</v>
      </c>
      <c r="B6347" s="1" t="s">
        <v>11982</v>
      </c>
      <c r="C6347" s="1" t="s">
        <v>107</v>
      </c>
      <c r="D6347" s="10" t="s">
        <v>5270</v>
      </c>
    </row>
    <row r="6348" spans="1:4" s="9" customFormat="1" x14ac:dyDescent="0.2">
      <c r="A6348" s="2" t="s">
        <v>11983</v>
      </c>
      <c r="B6348" s="1" t="s">
        <v>11984</v>
      </c>
      <c r="C6348" s="1" t="s">
        <v>107</v>
      </c>
      <c r="D6348" s="10" t="s">
        <v>5270</v>
      </c>
    </row>
    <row r="6349" spans="1:4" s="9" customFormat="1" x14ac:dyDescent="0.2">
      <c r="A6349" s="2" t="s">
        <v>11985</v>
      </c>
      <c r="B6349" s="1" t="s">
        <v>11986</v>
      </c>
      <c r="C6349" s="1" t="s">
        <v>107</v>
      </c>
      <c r="D6349" s="10" t="s">
        <v>5270</v>
      </c>
    </row>
    <row r="6350" spans="1:4" s="9" customFormat="1" x14ac:dyDescent="0.2">
      <c r="A6350" s="2" t="s">
        <v>11987</v>
      </c>
      <c r="B6350" s="1" t="s">
        <v>11988</v>
      </c>
      <c r="C6350" s="1" t="s">
        <v>107</v>
      </c>
      <c r="D6350" s="10" t="s">
        <v>5270</v>
      </c>
    </row>
    <row r="6351" spans="1:4" s="9" customFormat="1" x14ac:dyDescent="0.2">
      <c r="A6351" s="2" t="s">
        <v>11989</v>
      </c>
      <c r="B6351" s="1" t="s">
        <v>11990</v>
      </c>
      <c r="C6351" s="1" t="s">
        <v>107</v>
      </c>
      <c r="D6351" s="10" t="s">
        <v>5270</v>
      </c>
    </row>
    <row r="6352" spans="1:4" s="9" customFormat="1" x14ac:dyDescent="0.2">
      <c r="A6352" s="2" t="s">
        <v>11991</v>
      </c>
      <c r="B6352" s="1" t="s">
        <v>11992</v>
      </c>
      <c r="C6352" s="1" t="s">
        <v>107</v>
      </c>
      <c r="D6352" s="10" t="s">
        <v>5270</v>
      </c>
    </row>
    <row r="6353" spans="1:4" s="9" customFormat="1" x14ac:dyDescent="0.2">
      <c r="A6353" s="2" t="s">
        <v>11993</v>
      </c>
      <c r="B6353" s="1" t="s">
        <v>11994</v>
      </c>
      <c r="C6353" s="1" t="s">
        <v>107</v>
      </c>
      <c r="D6353" s="10" t="s">
        <v>5270</v>
      </c>
    </row>
    <row r="6354" spans="1:4" s="9" customFormat="1" x14ac:dyDescent="0.2">
      <c r="A6354" s="2" t="s">
        <v>11995</v>
      </c>
      <c r="B6354" s="1" t="s">
        <v>11996</v>
      </c>
      <c r="C6354" s="1" t="s">
        <v>107</v>
      </c>
      <c r="D6354" s="3">
        <v>1200</v>
      </c>
    </row>
    <row r="6355" spans="1:4" s="9" customFormat="1" x14ac:dyDescent="0.2">
      <c r="A6355" s="2" t="s">
        <v>11997</v>
      </c>
      <c r="B6355" s="1" t="s">
        <v>11998</v>
      </c>
      <c r="C6355" s="1" t="s">
        <v>107</v>
      </c>
      <c r="D6355" s="10" t="s">
        <v>5270</v>
      </c>
    </row>
    <row r="6356" spans="1:4" s="9" customFormat="1" x14ac:dyDescent="0.2">
      <c r="A6356" s="2" t="s">
        <v>11999</v>
      </c>
      <c r="B6356" s="1" t="s">
        <v>12000</v>
      </c>
      <c r="C6356" s="1" t="s">
        <v>107</v>
      </c>
      <c r="D6356" s="10" t="s">
        <v>5270</v>
      </c>
    </row>
    <row r="6357" spans="1:4" s="9" customFormat="1" x14ac:dyDescent="0.2">
      <c r="A6357" s="2" t="s">
        <v>12001</v>
      </c>
      <c r="B6357" s="1" t="s">
        <v>12002</v>
      </c>
      <c r="C6357" s="1" t="s">
        <v>107</v>
      </c>
      <c r="D6357" s="10" t="s">
        <v>5270</v>
      </c>
    </row>
    <row r="6358" spans="1:4" s="9" customFormat="1" x14ac:dyDescent="0.2">
      <c r="A6358" s="2" t="s">
        <v>12003</v>
      </c>
      <c r="B6358" s="1" t="s">
        <v>12004</v>
      </c>
      <c r="C6358" s="1" t="s">
        <v>107</v>
      </c>
      <c r="D6358" s="10" t="s">
        <v>5270</v>
      </c>
    </row>
    <row r="6359" spans="1:4" s="9" customFormat="1" x14ac:dyDescent="0.2">
      <c r="A6359" s="2" t="s">
        <v>12005</v>
      </c>
      <c r="B6359" s="1" t="s">
        <v>12006</v>
      </c>
      <c r="C6359" s="1" t="s">
        <v>107</v>
      </c>
      <c r="D6359" s="10" t="s">
        <v>5270</v>
      </c>
    </row>
    <row r="6360" spans="1:4" s="9" customFormat="1" x14ac:dyDescent="0.2">
      <c r="A6360" s="2" t="s">
        <v>12007</v>
      </c>
      <c r="B6360" s="1" t="s">
        <v>12008</v>
      </c>
      <c r="C6360" s="1" t="s">
        <v>107</v>
      </c>
      <c r="D6360" s="3">
        <v>1200</v>
      </c>
    </row>
    <row r="6361" spans="1:4" s="9" customFormat="1" x14ac:dyDescent="0.2">
      <c r="A6361" s="2" t="s">
        <v>12009</v>
      </c>
      <c r="B6361" s="1" t="s">
        <v>12010</v>
      </c>
      <c r="C6361" s="1" t="s">
        <v>107</v>
      </c>
      <c r="D6361" s="10" t="s">
        <v>5270</v>
      </c>
    </row>
    <row r="6362" spans="1:4" s="9" customFormat="1" x14ac:dyDescent="0.2">
      <c r="A6362" s="2" t="s">
        <v>12011</v>
      </c>
      <c r="B6362" s="1" t="s">
        <v>12012</v>
      </c>
      <c r="C6362" s="1" t="s">
        <v>107</v>
      </c>
      <c r="D6362" s="3">
        <v>27</v>
      </c>
    </row>
    <row r="6363" spans="1:4" s="9" customFormat="1" x14ac:dyDescent="0.2">
      <c r="A6363" s="2" t="s">
        <v>12013</v>
      </c>
      <c r="B6363" s="1" t="s">
        <v>12014</v>
      </c>
      <c r="C6363" s="1" t="s">
        <v>107</v>
      </c>
      <c r="D6363" s="3">
        <v>47</v>
      </c>
    </row>
    <row r="6364" spans="1:4" s="9" customFormat="1" x14ac:dyDescent="0.2">
      <c r="A6364" s="2" t="s">
        <v>12015</v>
      </c>
      <c r="B6364" s="1" t="s">
        <v>12016</v>
      </c>
      <c r="C6364" s="1" t="s">
        <v>107</v>
      </c>
      <c r="D6364" s="10" t="s">
        <v>5270</v>
      </c>
    </row>
    <row r="6365" spans="1:4" s="9" customFormat="1" x14ac:dyDescent="0.2">
      <c r="A6365" s="2" t="s">
        <v>12017</v>
      </c>
      <c r="B6365" s="1" t="s">
        <v>12018</v>
      </c>
      <c r="C6365" s="1" t="s">
        <v>107</v>
      </c>
      <c r="D6365" s="10" t="s">
        <v>5270</v>
      </c>
    </row>
    <row r="6366" spans="1:4" s="9" customFormat="1" x14ac:dyDescent="0.2">
      <c r="A6366" s="2" t="s">
        <v>12019</v>
      </c>
      <c r="B6366" s="1" t="s">
        <v>12020</v>
      </c>
      <c r="C6366" s="1" t="s">
        <v>9308</v>
      </c>
      <c r="D6366" s="10" t="s">
        <v>5270</v>
      </c>
    </row>
    <row r="6367" spans="1:4" s="9" customFormat="1" x14ac:dyDescent="0.2">
      <c r="A6367" s="2" t="s">
        <v>12021</v>
      </c>
      <c r="B6367" s="1" t="s">
        <v>12022</v>
      </c>
      <c r="C6367" s="1" t="s">
        <v>2483</v>
      </c>
      <c r="D6367" s="10" t="s">
        <v>5270</v>
      </c>
    </row>
    <row r="6368" spans="1:4" s="9" customFormat="1" x14ac:dyDescent="0.2">
      <c r="A6368" s="2" t="s">
        <v>12023</v>
      </c>
      <c r="B6368" s="1" t="s">
        <v>12024</v>
      </c>
      <c r="C6368" s="1" t="s">
        <v>2483</v>
      </c>
      <c r="D6368" s="10" t="s">
        <v>5270</v>
      </c>
    </row>
    <row r="6369" spans="1:4" s="9" customFormat="1" x14ac:dyDescent="0.2">
      <c r="A6369" s="2" t="s">
        <v>12025</v>
      </c>
      <c r="B6369" s="1" t="s">
        <v>12026</v>
      </c>
      <c r="C6369" s="1" t="s">
        <v>124</v>
      </c>
      <c r="D6369" s="10" t="s">
        <v>5270</v>
      </c>
    </row>
    <row r="6370" spans="1:4" s="9" customFormat="1" x14ac:dyDescent="0.2">
      <c r="A6370" s="2" t="s">
        <v>12027</v>
      </c>
      <c r="B6370" s="1" t="s">
        <v>12028</v>
      </c>
      <c r="C6370" s="1" t="s">
        <v>1087</v>
      </c>
      <c r="D6370" s="10" t="s">
        <v>5270</v>
      </c>
    </row>
    <row r="6371" spans="1:4" s="9" customFormat="1" x14ac:dyDescent="0.2">
      <c r="A6371" s="2" t="s">
        <v>12029</v>
      </c>
      <c r="B6371" s="1" t="s">
        <v>12030</v>
      </c>
      <c r="C6371" s="1" t="s">
        <v>1087</v>
      </c>
      <c r="D6371" s="10" t="s">
        <v>5270</v>
      </c>
    </row>
    <row r="6372" spans="1:4" s="9" customFormat="1" x14ac:dyDescent="0.2">
      <c r="A6372" s="2" t="s">
        <v>12031</v>
      </c>
      <c r="B6372" s="1" t="s">
        <v>12032</v>
      </c>
      <c r="C6372" s="1" t="s">
        <v>39</v>
      </c>
      <c r="D6372" s="10" t="s">
        <v>5270</v>
      </c>
    </row>
    <row r="6373" spans="1:4" s="9" customFormat="1" x14ac:dyDescent="0.2">
      <c r="A6373" s="2" t="s">
        <v>12033</v>
      </c>
      <c r="B6373" s="1" t="s">
        <v>12034</v>
      </c>
      <c r="C6373" s="1" t="s">
        <v>153</v>
      </c>
      <c r="D6373" s="10" t="s">
        <v>5270</v>
      </c>
    </row>
    <row r="6374" spans="1:4" s="9" customFormat="1" x14ac:dyDescent="0.2">
      <c r="A6374" s="2" t="s">
        <v>12035</v>
      </c>
      <c r="B6374" s="1" t="s">
        <v>12036</v>
      </c>
      <c r="C6374" s="1" t="s">
        <v>39</v>
      </c>
      <c r="D6374" s="3">
        <v>3000</v>
      </c>
    </row>
    <row r="6375" spans="1:4" s="9" customFormat="1" x14ac:dyDescent="0.2">
      <c r="A6375" s="2" t="s">
        <v>12037</v>
      </c>
      <c r="B6375" s="1" t="s">
        <v>12038</v>
      </c>
      <c r="C6375" s="1" t="s">
        <v>22</v>
      </c>
      <c r="D6375" s="10" t="s">
        <v>5270</v>
      </c>
    </row>
    <row r="6376" spans="1:4" s="9" customFormat="1" x14ac:dyDescent="0.2">
      <c r="A6376" s="2" t="s">
        <v>12039</v>
      </c>
      <c r="B6376" s="1" t="s">
        <v>12040</v>
      </c>
      <c r="C6376" s="1" t="s">
        <v>22</v>
      </c>
      <c r="D6376" s="10" t="s">
        <v>5270</v>
      </c>
    </row>
    <row r="6377" spans="1:4" s="9" customFormat="1" x14ac:dyDescent="0.2">
      <c r="A6377" s="2" t="s">
        <v>12041</v>
      </c>
      <c r="B6377" s="1" t="s">
        <v>12042</v>
      </c>
      <c r="C6377" s="1" t="s">
        <v>22</v>
      </c>
      <c r="D6377" s="10" t="s">
        <v>5270</v>
      </c>
    </row>
    <row r="6378" spans="1:4" s="9" customFormat="1" x14ac:dyDescent="0.2">
      <c r="A6378" s="2" t="s">
        <v>12043</v>
      </c>
      <c r="B6378" s="1" t="s">
        <v>12044</v>
      </c>
      <c r="C6378" s="1" t="s">
        <v>22</v>
      </c>
      <c r="D6378" s="3">
        <v>50</v>
      </c>
    </row>
    <row r="6379" spans="1:4" s="9" customFormat="1" x14ac:dyDescent="0.2">
      <c r="A6379" s="2" t="s">
        <v>12045</v>
      </c>
      <c r="B6379" s="1" t="s">
        <v>12046</v>
      </c>
      <c r="C6379" s="1" t="s">
        <v>6388</v>
      </c>
      <c r="D6379" s="10" t="s">
        <v>5270</v>
      </c>
    </row>
    <row r="6380" spans="1:4" s="9" customFormat="1" x14ac:dyDescent="0.2">
      <c r="A6380" s="2" t="s">
        <v>12047</v>
      </c>
      <c r="B6380" s="1" t="s">
        <v>12048</v>
      </c>
      <c r="C6380" s="1" t="s">
        <v>4478</v>
      </c>
      <c r="D6380" s="10" t="s">
        <v>5270</v>
      </c>
    </row>
    <row r="6381" spans="1:4" s="9" customFormat="1" x14ac:dyDescent="0.2">
      <c r="A6381" s="2" t="s">
        <v>12049</v>
      </c>
      <c r="B6381" s="1" t="s">
        <v>12050</v>
      </c>
      <c r="C6381" s="1" t="s">
        <v>4478</v>
      </c>
      <c r="D6381" s="10" t="s">
        <v>5270</v>
      </c>
    </row>
    <row r="6382" spans="1:4" s="9" customFormat="1" x14ac:dyDescent="0.2">
      <c r="A6382" s="2" t="s">
        <v>12051</v>
      </c>
      <c r="B6382" s="1" t="s">
        <v>12052</v>
      </c>
      <c r="C6382" s="1" t="s">
        <v>39</v>
      </c>
      <c r="D6382" s="10" t="s">
        <v>5270</v>
      </c>
    </row>
    <row r="6383" spans="1:4" s="9" customFormat="1" x14ac:dyDescent="0.2">
      <c r="A6383" s="2" t="s">
        <v>12053</v>
      </c>
      <c r="B6383" s="1" t="s">
        <v>12054</v>
      </c>
      <c r="C6383" s="1" t="s">
        <v>124</v>
      </c>
      <c r="D6383" s="10" t="s">
        <v>5270</v>
      </c>
    </row>
    <row r="6384" spans="1:4" s="9" customFormat="1" x14ac:dyDescent="0.2">
      <c r="A6384" s="2" t="s">
        <v>12055</v>
      </c>
      <c r="B6384" s="1" t="s">
        <v>12056</v>
      </c>
      <c r="C6384" s="1" t="s">
        <v>287</v>
      </c>
      <c r="D6384" s="10" t="s">
        <v>5270</v>
      </c>
    </row>
    <row r="6385" spans="1:4" s="9" customFormat="1" x14ac:dyDescent="0.2">
      <c r="A6385" s="2" t="s">
        <v>12057</v>
      </c>
      <c r="B6385" s="1" t="s">
        <v>12058</v>
      </c>
      <c r="C6385" s="1" t="s">
        <v>9423</v>
      </c>
      <c r="D6385" s="10" t="s">
        <v>5270</v>
      </c>
    </row>
    <row r="6386" spans="1:4" s="9" customFormat="1" x14ac:dyDescent="0.2">
      <c r="A6386" s="2" t="s">
        <v>12059</v>
      </c>
      <c r="B6386" s="1" t="s">
        <v>12060</v>
      </c>
      <c r="C6386" s="1" t="s">
        <v>12061</v>
      </c>
      <c r="D6386" s="10" t="s">
        <v>5270</v>
      </c>
    </row>
    <row r="6387" spans="1:4" s="9" customFormat="1" x14ac:dyDescent="0.2">
      <c r="A6387" s="2" t="s">
        <v>12062</v>
      </c>
      <c r="B6387" s="1" t="s">
        <v>12063</v>
      </c>
      <c r="C6387" s="1" t="s">
        <v>2341</v>
      </c>
      <c r="D6387" s="10" t="s">
        <v>5270</v>
      </c>
    </row>
    <row r="6388" spans="1:4" s="9" customFormat="1" x14ac:dyDescent="0.2">
      <c r="A6388" s="2" t="s">
        <v>12064</v>
      </c>
      <c r="B6388" s="1" t="s">
        <v>12065</v>
      </c>
      <c r="C6388" s="1" t="s">
        <v>398</v>
      </c>
      <c r="D6388" s="10" t="s">
        <v>5270</v>
      </c>
    </row>
    <row r="6389" spans="1:4" s="9" customFormat="1" x14ac:dyDescent="0.2">
      <c r="A6389" s="2" t="s">
        <v>12066</v>
      </c>
      <c r="B6389" s="1" t="s">
        <v>12067</v>
      </c>
      <c r="C6389" s="1" t="s">
        <v>39</v>
      </c>
      <c r="D6389" s="10" t="s">
        <v>5270</v>
      </c>
    </row>
    <row r="6390" spans="1:4" s="9" customFormat="1" x14ac:dyDescent="0.2">
      <c r="A6390" s="2" t="s">
        <v>12068</v>
      </c>
      <c r="B6390" s="1" t="s">
        <v>12069</v>
      </c>
      <c r="C6390" s="1" t="s">
        <v>39</v>
      </c>
      <c r="D6390" s="10" t="s">
        <v>5270</v>
      </c>
    </row>
    <row r="6391" spans="1:4" s="9" customFormat="1" x14ac:dyDescent="0.2">
      <c r="A6391" s="2" t="s">
        <v>12070</v>
      </c>
      <c r="B6391" s="1" t="s">
        <v>12071</v>
      </c>
      <c r="C6391" s="1" t="s">
        <v>39</v>
      </c>
      <c r="D6391" s="10" t="s">
        <v>5270</v>
      </c>
    </row>
    <row r="6392" spans="1:4" s="9" customFormat="1" x14ac:dyDescent="0.2">
      <c r="A6392" s="2" t="s">
        <v>12072</v>
      </c>
      <c r="B6392" s="1" t="s">
        <v>12073</v>
      </c>
      <c r="C6392" s="1" t="s">
        <v>124</v>
      </c>
      <c r="D6392" s="3">
        <v>36</v>
      </c>
    </row>
    <row r="6393" spans="1:4" s="9" customFormat="1" x14ac:dyDescent="0.2">
      <c r="A6393" s="2" t="s">
        <v>12074</v>
      </c>
      <c r="B6393" s="1" t="s">
        <v>12075</v>
      </c>
      <c r="C6393" s="1" t="s">
        <v>988</v>
      </c>
      <c r="D6393" s="10" t="s">
        <v>5270</v>
      </c>
    </row>
    <row r="6394" spans="1:4" s="9" customFormat="1" x14ac:dyDescent="0.2">
      <c r="A6394" s="2" t="s">
        <v>12076</v>
      </c>
      <c r="B6394" s="1" t="s">
        <v>12077</v>
      </c>
      <c r="C6394" s="1" t="s">
        <v>3556</v>
      </c>
      <c r="D6394" s="3">
        <v>2500</v>
      </c>
    </row>
    <row r="6395" spans="1:4" s="9" customFormat="1" x14ac:dyDescent="0.2">
      <c r="A6395" s="2" t="s">
        <v>12078</v>
      </c>
      <c r="B6395" s="1" t="s">
        <v>12079</v>
      </c>
      <c r="C6395" s="1" t="s">
        <v>988</v>
      </c>
      <c r="D6395" s="10" t="s">
        <v>5270</v>
      </c>
    </row>
    <row r="6396" spans="1:4" s="9" customFormat="1" x14ac:dyDescent="0.2">
      <c r="A6396" s="2" t="s">
        <v>12080</v>
      </c>
      <c r="B6396" s="1" t="s">
        <v>12081</v>
      </c>
      <c r="C6396" s="1" t="s">
        <v>988</v>
      </c>
      <c r="D6396" s="3">
        <v>2500</v>
      </c>
    </row>
    <row r="6397" spans="1:4" s="9" customFormat="1" x14ac:dyDescent="0.2">
      <c r="A6397" s="2" t="s">
        <v>12082</v>
      </c>
      <c r="B6397" s="1" t="s">
        <v>12083</v>
      </c>
      <c r="C6397" s="1" t="s">
        <v>39</v>
      </c>
      <c r="D6397" s="10" t="s">
        <v>5270</v>
      </c>
    </row>
    <row r="6398" spans="1:4" s="9" customFormat="1" x14ac:dyDescent="0.2">
      <c r="A6398" s="2" t="s">
        <v>12084</v>
      </c>
      <c r="B6398" s="1" t="s">
        <v>12085</v>
      </c>
      <c r="C6398" s="1" t="s">
        <v>124</v>
      </c>
      <c r="D6398" s="3">
        <v>10</v>
      </c>
    </row>
    <row r="6399" spans="1:4" s="9" customFormat="1" x14ac:dyDescent="0.2">
      <c r="A6399" s="2" t="s">
        <v>12086</v>
      </c>
      <c r="B6399" s="1" t="s">
        <v>12087</v>
      </c>
      <c r="C6399" s="1" t="s">
        <v>7970</v>
      </c>
      <c r="D6399" s="10" t="s">
        <v>5270</v>
      </c>
    </row>
    <row r="6400" spans="1:4" s="9" customFormat="1" x14ac:dyDescent="0.2">
      <c r="A6400" s="2" t="s">
        <v>12088</v>
      </c>
      <c r="B6400" s="1" t="s">
        <v>12089</v>
      </c>
      <c r="C6400" s="1" t="s">
        <v>4489</v>
      </c>
      <c r="D6400" s="10" t="s">
        <v>5270</v>
      </c>
    </row>
    <row r="6401" spans="1:4" s="9" customFormat="1" x14ac:dyDescent="0.2">
      <c r="A6401" s="2" t="s">
        <v>12090</v>
      </c>
      <c r="B6401" s="1" t="s">
        <v>12091</v>
      </c>
      <c r="C6401" s="1" t="s">
        <v>4489</v>
      </c>
      <c r="D6401" s="10" t="s">
        <v>5270</v>
      </c>
    </row>
    <row r="6402" spans="1:4" s="9" customFormat="1" x14ac:dyDescent="0.2">
      <c r="A6402" s="2" t="s">
        <v>12092</v>
      </c>
      <c r="B6402" s="1" t="s">
        <v>12093</v>
      </c>
      <c r="C6402" s="1" t="s">
        <v>4489</v>
      </c>
      <c r="D6402" s="10" t="s">
        <v>5270</v>
      </c>
    </row>
    <row r="6403" spans="1:4" s="9" customFormat="1" x14ac:dyDescent="0.2">
      <c r="A6403" s="2" t="s">
        <v>12094</v>
      </c>
      <c r="B6403" s="1" t="s">
        <v>12095</v>
      </c>
      <c r="C6403" s="1" t="s">
        <v>153</v>
      </c>
      <c r="D6403" s="10" t="s">
        <v>5270</v>
      </c>
    </row>
    <row r="6404" spans="1:4" s="9" customFormat="1" x14ac:dyDescent="0.2">
      <c r="A6404" s="2" t="s">
        <v>12096</v>
      </c>
      <c r="B6404" s="1" t="s">
        <v>12097</v>
      </c>
      <c r="C6404" s="1" t="s">
        <v>124</v>
      </c>
      <c r="D6404" s="10" t="s">
        <v>5270</v>
      </c>
    </row>
    <row r="6405" spans="1:4" s="9" customFormat="1" x14ac:dyDescent="0.2">
      <c r="A6405" s="2" t="s">
        <v>12098</v>
      </c>
      <c r="B6405" s="1" t="s">
        <v>12099</v>
      </c>
      <c r="C6405" s="1" t="s">
        <v>39</v>
      </c>
      <c r="D6405" s="10" t="s">
        <v>5270</v>
      </c>
    </row>
    <row r="6406" spans="1:4" s="9" customFormat="1" x14ac:dyDescent="0.2">
      <c r="A6406" s="2" t="s">
        <v>12100</v>
      </c>
      <c r="B6406" s="1" t="s">
        <v>12101</v>
      </c>
      <c r="C6406" s="1" t="s">
        <v>4489</v>
      </c>
      <c r="D6406" s="10" t="s">
        <v>5270</v>
      </c>
    </row>
    <row r="6407" spans="1:4" s="9" customFormat="1" x14ac:dyDescent="0.2">
      <c r="A6407" s="2" t="s">
        <v>12102</v>
      </c>
      <c r="B6407" s="1" t="s">
        <v>12103</v>
      </c>
      <c r="C6407" s="1" t="s">
        <v>2247</v>
      </c>
      <c r="D6407" s="10" t="s">
        <v>5270</v>
      </c>
    </row>
    <row r="6408" spans="1:4" s="9" customFormat="1" x14ac:dyDescent="0.2">
      <c r="A6408" s="2" t="s">
        <v>12104</v>
      </c>
      <c r="B6408" s="1" t="s">
        <v>12105</v>
      </c>
      <c r="C6408" s="1" t="s">
        <v>153</v>
      </c>
      <c r="D6408" s="10" t="s">
        <v>5270</v>
      </c>
    </row>
    <row r="6409" spans="1:4" s="9" customFormat="1" x14ac:dyDescent="0.2">
      <c r="A6409" s="2" t="s">
        <v>12106</v>
      </c>
      <c r="B6409" s="1" t="s">
        <v>12107</v>
      </c>
      <c r="C6409" s="1" t="s">
        <v>39</v>
      </c>
      <c r="D6409" s="10" t="s">
        <v>5270</v>
      </c>
    </row>
    <row r="6410" spans="1:4" s="9" customFormat="1" x14ac:dyDescent="0.2">
      <c r="A6410" s="2" t="s">
        <v>12108</v>
      </c>
      <c r="B6410" s="1" t="s">
        <v>12109</v>
      </c>
      <c r="C6410" s="1" t="s">
        <v>153</v>
      </c>
      <c r="D6410" s="10" t="s">
        <v>5270</v>
      </c>
    </row>
    <row r="6411" spans="1:4" s="9" customFormat="1" x14ac:dyDescent="0.2">
      <c r="A6411" s="2" t="s">
        <v>12110</v>
      </c>
      <c r="B6411" s="1" t="s">
        <v>12111</v>
      </c>
      <c r="C6411" s="1" t="s">
        <v>39</v>
      </c>
      <c r="D6411" s="10" t="s">
        <v>5270</v>
      </c>
    </row>
    <row r="6412" spans="1:4" s="9" customFormat="1" x14ac:dyDescent="0.2">
      <c r="A6412" s="2" t="s">
        <v>12112</v>
      </c>
      <c r="B6412" s="1" t="s">
        <v>12113</v>
      </c>
      <c r="C6412" s="1" t="s">
        <v>39</v>
      </c>
      <c r="D6412" s="10" t="s">
        <v>5270</v>
      </c>
    </row>
    <row r="6413" spans="1:4" s="9" customFormat="1" x14ac:dyDescent="0.2">
      <c r="A6413" s="2" t="s">
        <v>12114</v>
      </c>
      <c r="B6413" s="1" t="s">
        <v>12115</v>
      </c>
      <c r="C6413" s="1" t="s">
        <v>39</v>
      </c>
      <c r="D6413" s="10" t="s">
        <v>5270</v>
      </c>
    </row>
    <row r="6414" spans="1:4" s="9" customFormat="1" x14ac:dyDescent="0.2">
      <c r="A6414" s="2" t="s">
        <v>12116</v>
      </c>
      <c r="B6414" s="1" t="s">
        <v>12117</v>
      </c>
      <c r="C6414" s="1" t="s">
        <v>86</v>
      </c>
      <c r="D6414" s="10" t="s">
        <v>5270</v>
      </c>
    </row>
    <row r="6415" spans="1:4" s="9" customFormat="1" x14ac:dyDescent="0.2">
      <c r="A6415" s="2" t="s">
        <v>12118</v>
      </c>
      <c r="B6415" s="1" t="s">
        <v>12119</v>
      </c>
      <c r="C6415" s="1" t="s">
        <v>124</v>
      </c>
      <c r="D6415" s="10" t="s">
        <v>5270</v>
      </c>
    </row>
    <row r="6416" spans="1:4" s="9" customFormat="1" x14ac:dyDescent="0.2">
      <c r="A6416" s="2" t="s">
        <v>12120</v>
      </c>
      <c r="B6416" s="1" t="s">
        <v>12121</v>
      </c>
      <c r="C6416" s="1" t="s">
        <v>5343</v>
      </c>
      <c r="D6416" s="10" t="s">
        <v>5270</v>
      </c>
    </row>
    <row r="6417" spans="1:4" s="9" customFormat="1" x14ac:dyDescent="0.2">
      <c r="A6417" s="2" t="s">
        <v>12122</v>
      </c>
      <c r="B6417" s="1" t="s">
        <v>12123</v>
      </c>
      <c r="C6417" s="1" t="s">
        <v>39</v>
      </c>
      <c r="D6417" s="10" t="s">
        <v>5270</v>
      </c>
    </row>
    <row r="6418" spans="1:4" s="9" customFormat="1" x14ac:dyDescent="0.2">
      <c r="A6418" s="2" t="s">
        <v>12124</v>
      </c>
      <c r="B6418" s="1" t="s">
        <v>12125</v>
      </c>
      <c r="C6418" s="1" t="s">
        <v>39</v>
      </c>
      <c r="D6418" s="10" t="s">
        <v>5270</v>
      </c>
    </row>
    <row r="6419" spans="1:4" s="9" customFormat="1" x14ac:dyDescent="0.2">
      <c r="A6419" s="2" t="s">
        <v>12126</v>
      </c>
      <c r="B6419" s="1" t="s">
        <v>12127</v>
      </c>
      <c r="C6419" s="1" t="s">
        <v>47</v>
      </c>
      <c r="D6419" s="10" t="s">
        <v>5270</v>
      </c>
    </row>
    <row r="6420" spans="1:4" s="9" customFormat="1" x14ac:dyDescent="0.2">
      <c r="A6420" s="2" t="s">
        <v>12128</v>
      </c>
      <c r="B6420" s="1" t="s">
        <v>12129</v>
      </c>
      <c r="C6420" s="1" t="s">
        <v>66</v>
      </c>
      <c r="D6420" s="10" t="s">
        <v>5270</v>
      </c>
    </row>
    <row r="6421" spans="1:4" s="9" customFormat="1" x14ac:dyDescent="0.2">
      <c r="A6421" s="2" t="s">
        <v>12130</v>
      </c>
      <c r="B6421" s="1" t="s">
        <v>12131</v>
      </c>
      <c r="C6421" s="1" t="s">
        <v>12132</v>
      </c>
      <c r="D6421" s="10" t="s">
        <v>5270</v>
      </c>
    </row>
    <row r="6422" spans="1:4" s="9" customFormat="1" x14ac:dyDescent="0.2">
      <c r="A6422" s="2" t="s">
        <v>12133</v>
      </c>
      <c r="B6422" s="1" t="s">
        <v>12134</v>
      </c>
      <c r="C6422" s="1" t="s">
        <v>12135</v>
      </c>
      <c r="D6422" s="3">
        <v>3000</v>
      </c>
    </row>
    <row r="6423" spans="1:4" s="9" customFormat="1" x14ac:dyDescent="0.2">
      <c r="A6423" s="2" t="s">
        <v>12136</v>
      </c>
      <c r="B6423" s="1" t="s">
        <v>12137</v>
      </c>
      <c r="C6423" s="1" t="s">
        <v>12135</v>
      </c>
      <c r="D6423" s="3">
        <v>2500</v>
      </c>
    </row>
    <row r="6424" spans="1:4" s="9" customFormat="1" x14ac:dyDescent="0.2">
      <c r="A6424" s="2" t="s">
        <v>12138</v>
      </c>
      <c r="B6424" s="1" t="s">
        <v>12139</v>
      </c>
      <c r="C6424" s="1" t="s">
        <v>12135</v>
      </c>
      <c r="D6424" s="10" t="s">
        <v>5270</v>
      </c>
    </row>
    <row r="6425" spans="1:4" s="9" customFormat="1" x14ac:dyDescent="0.2">
      <c r="A6425" s="2" t="s">
        <v>12140</v>
      </c>
      <c r="B6425" s="1" t="s">
        <v>12141</v>
      </c>
      <c r="C6425" s="1" t="s">
        <v>12135</v>
      </c>
      <c r="D6425" s="10" t="s">
        <v>5270</v>
      </c>
    </row>
    <row r="6426" spans="1:4" s="9" customFormat="1" x14ac:dyDescent="0.2">
      <c r="A6426" s="2" t="s">
        <v>12142</v>
      </c>
      <c r="B6426" s="1" t="s">
        <v>12143</v>
      </c>
      <c r="C6426" s="1" t="s">
        <v>39</v>
      </c>
      <c r="D6426" s="10" t="s">
        <v>5270</v>
      </c>
    </row>
    <row r="6427" spans="1:4" s="9" customFormat="1" x14ac:dyDescent="0.2">
      <c r="A6427" s="2" t="s">
        <v>12144</v>
      </c>
      <c r="B6427" s="1" t="s">
        <v>12145</v>
      </c>
      <c r="C6427" s="1" t="s">
        <v>12135</v>
      </c>
      <c r="D6427" s="10" t="s">
        <v>5270</v>
      </c>
    </row>
    <row r="6428" spans="1:4" s="9" customFormat="1" x14ac:dyDescent="0.2">
      <c r="A6428" s="2" t="s">
        <v>12146</v>
      </c>
      <c r="B6428" s="1" t="s">
        <v>12147</v>
      </c>
      <c r="C6428" s="1" t="s">
        <v>12135</v>
      </c>
      <c r="D6428" s="10" t="s">
        <v>5270</v>
      </c>
    </row>
    <row r="6429" spans="1:4" s="9" customFormat="1" x14ac:dyDescent="0.2">
      <c r="A6429" s="2" t="s">
        <v>12148</v>
      </c>
      <c r="B6429" s="1" t="s">
        <v>12149</v>
      </c>
      <c r="C6429" s="1" t="s">
        <v>12135</v>
      </c>
      <c r="D6429" s="10" t="s">
        <v>5270</v>
      </c>
    </row>
    <row r="6430" spans="1:4" s="9" customFormat="1" x14ac:dyDescent="0.2">
      <c r="A6430" s="2" t="s">
        <v>12150</v>
      </c>
      <c r="B6430" s="1" t="s">
        <v>12151</v>
      </c>
      <c r="C6430" s="1" t="s">
        <v>12135</v>
      </c>
      <c r="D6430" s="10" t="s">
        <v>5270</v>
      </c>
    </row>
    <row r="6431" spans="1:4" s="9" customFormat="1" x14ac:dyDescent="0.2">
      <c r="A6431" s="2" t="s">
        <v>12152</v>
      </c>
      <c r="B6431" s="1" t="s">
        <v>12153</v>
      </c>
      <c r="C6431" s="1" t="s">
        <v>12135</v>
      </c>
      <c r="D6431" s="10" t="s">
        <v>5270</v>
      </c>
    </row>
    <row r="6432" spans="1:4" s="9" customFormat="1" x14ac:dyDescent="0.2">
      <c r="A6432" s="2" t="s">
        <v>12154</v>
      </c>
      <c r="B6432" s="1" t="s">
        <v>12155</v>
      </c>
      <c r="C6432" s="1" t="s">
        <v>12135</v>
      </c>
      <c r="D6432" s="3">
        <v>2500</v>
      </c>
    </row>
    <row r="6433" spans="1:4" s="9" customFormat="1" x14ac:dyDescent="0.2">
      <c r="A6433" s="2" t="s">
        <v>12156</v>
      </c>
      <c r="B6433" s="1" t="s">
        <v>12157</v>
      </c>
      <c r="C6433" s="1" t="s">
        <v>12135</v>
      </c>
      <c r="D6433" s="10" t="s">
        <v>5270</v>
      </c>
    </row>
    <row r="6434" spans="1:4" s="9" customFormat="1" x14ac:dyDescent="0.2">
      <c r="A6434" s="2" t="s">
        <v>12158</v>
      </c>
      <c r="B6434" s="1" t="s">
        <v>12159</v>
      </c>
      <c r="C6434" s="1" t="s">
        <v>12135</v>
      </c>
      <c r="D6434" s="10" t="s">
        <v>5270</v>
      </c>
    </row>
    <row r="6435" spans="1:4" s="9" customFormat="1" x14ac:dyDescent="0.2">
      <c r="A6435" s="2" t="s">
        <v>12160</v>
      </c>
      <c r="B6435" s="1" t="s">
        <v>12161</v>
      </c>
      <c r="C6435" s="1" t="s">
        <v>12135</v>
      </c>
      <c r="D6435" s="3">
        <v>3000</v>
      </c>
    </row>
    <row r="6436" spans="1:4" s="9" customFormat="1" x14ac:dyDescent="0.2">
      <c r="A6436" s="2" t="s">
        <v>12162</v>
      </c>
      <c r="B6436" s="1" t="s">
        <v>12163</v>
      </c>
      <c r="C6436" s="1" t="s">
        <v>12135</v>
      </c>
      <c r="D6436" s="10" t="s">
        <v>5270</v>
      </c>
    </row>
    <row r="6437" spans="1:4" s="9" customFormat="1" x14ac:dyDescent="0.2">
      <c r="A6437" s="2" t="s">
        <v>12164</v>
      </c>
      <c r="B6437" s="1" t="s">
        <v>12165</v>
      </c>
      <c r="C6437" s="1" t="s">
        <v>39</v>
      </c>
      <c r="D6437" s="10" t="s">
        <v>5270</v>
      </c>
    </row>
    <row r="6438" spans="1:4" s="9" customFormat="1" x14ac:dyDescent="0.2">
      <c r="A6438" s="2" t="s">
        <v>12166</v>
      </c>
      <c r="B6438" s="1" t="s">
        <v>12167</v>
      </c>
      <c r="C6438" s="1" t="s">
        <v>7890</v>
      </c>
      <c r="D6438" s="10" t="s">
        <v>5270</v>
      </c>
    </row>
    <row r="6439" spans="1:4" s="9" customFormat="1" x14ac:dyDescent="0.2">
      <c r="A6439" s="2" t="s">
        <v>12168</v>
      </c>
      <c r="B6439" s="1" t="s">
        <v>12169</v>
      </c>
      <c r="C6439" s="1" t="s">
        <v>7890</v>
      </c>
      <c r="D6439" s="10" t="s">
        <v>5270</v>
      </c>
    </row>
    <row r="6440" spans="1:4" s="9" customFormat="1" x14ac:dyDescent="0.2">
      <c r="A6440" s="2" t="s">
        <v>12170</v>
      </c>
      <c r="B6440" s="1" t="s">
        <v>12171</v>
      </c>
      <c r="C6440" s="1" t="s">
        <v>7890</v>
      </c>
      <c r="D6440" s="10" t="s">
        <v>5270</v>
      </c>
    </row>
    <row r="6441" spans="1:4" s="9" customFormat="1" x14ac:dyDescent="0.2">
      <c r="A6441" s="2" t="s">
        <v>12172</v>
      </c>
      <c r="B6441" s="1" t="s">
        <v>12173</v>
      </c>
      <c r="C6441" s="1" t="s">
        <v>7890</v>
      </c>
      <c r="D6441" s="3">
        <v>72</v>
      </c>
    </row>
    <row r="6442" spans="1:4" s="9" customFormat="1" x14ac:dyDescent="0.2">
      <c r="A6442" s="2" t="s">
        <v>12174</v>
      </c>
      <c r="B6442" s="1" t="s">
        <v>12175</v>
      </c>
      <c r="C6442" s="1" t="s">
        <v>12176</v>
      </c>
      <c r="D6442" s="10" t="s">
        <v>5270</v>
      </c>
    </row>
    <row r="6443" spans="1:4" s="9" customFormat="1" x14ac:dyDescent="0.2">
      <c r="A6443" s="2" t="s">
        <v>12177</v>
      </c>
      <c r="B6443" s="1" t="s">
        <v>12178</v>
      </c>
      <c r="C6443" s="1" t="s">
        <v>7890</v>
      </c>
      <c r="D6443" s="10" t="s">
        <v>5270</v>
      </c>
    </row>
    <row r="6444" spans="1:4" s="9" customFormat="1" x14ac:dyDescent="0.2">
      <c r="A6444" s="2" t="s">
        <v>12179</v>
      </c>
      <c r="B6444" s="1" t="s">
        <v>12180</v>
      </c>
      <c r="C6444" s="1" t="s">
        <v>7890</v>
      </c>
      <c r="D6444" s="10" t="s">
        <v>5270</v>
      </c>
    </row>
    <row r="6445" spans="1:4" s="9" customFormat="1" x14ac:dyDescent="0.2">
      <c r="A6445" s="2" t="s">
        <v>12181</v>
      </c>
      <c r="B6445" s="1" t="s">
        <v>12182</v>
      </c>
      <c r="C6445" s="1" t="s">
        <v>7890</v>
      </c>
      <c r="D6445" s="10" t="s">
        <v>5270</v>
      </c>
    </row>
    <row r="6446" spans="1:4" s="9" customFormat="1" x14ac:dyDescent="0.2">
      <c r="A6446" s="2" t="s">
        <v>12183</v>
      </c>
      <c r="B6446" s="1" t="s">
        <v>12184</v>
      </c>
      <c r="C6446" s="1" t="s">
        <v>7890</v>
      </c>
      <c r="D6446" s="3">
        <v>36</v>
      </c>
    </row>
    <row r="6447" spans="1:4" s="9" customFormat="1" x14ac:dyDescent="0.2">
      <c r="A6447" s="2" t="s">
        <v>12185</v>
      </c>
      <c r="B6447" s="1" t="s">
        <v>12186</v>
      </c>
      <c r="C6447" s="1" t="s">
        <v>7890</v>
      </c>
      <c r="D6447" s="10" t="s">
        <v>5270</v>
      </c>
    </row>
    <row r="6448" spans="1:4" s="9" customFormat="1" x14ac:dyDescent="0.2">
      <c r="A6448" s="2" t="s">
        <v>12187</v>
      </c>
      <c r="B6448" s="1" t="s">
        <v>12188</v>
      </c>
      <c r="C6448" s="1" t="s">
        <v>7890</v>
      </c>
      <c r="D6448" s="3">
        <v>260</v>
      </c>
    </row>
    <row r="6449" spans="1:4" s="9" customFormat="1" x14ac:dyDescent="0.2">
      <c r="A6449" s="2" t="s">
        <v>12189</v>
      </c>
      <c r="B6449" s="1" t="s">
        <v>12190</v>
      </c>
      <c r="C6449" s="1" t="s">
        <v>7890</v>
      </c>
      <c r="D6449" s="10" t="s">
        <v>5270</v>
      </c>
    </row>
    <row r="6450" spans="1:4" s="9" customFormat="1" x14ac:dyDescent="0.2">
      <c r="A6450" s="2" t="s">
        <v>12191</v>
      </c>
      <c r="B6450" s="1" t="s">
        <v>12192</v>
      </c>
      <c r="C6450" s="1" t="s">
        <v>7890</v>
      </c>
      <c r="D6450" s="3">
        <v>50</v>
      </c>
    </row>
    <row r="6451" spans="1:4" s="9" customFormat="1" x14ac:dyDescent="0.2">
      <c r="A6451" s="2" t="s">
        <v>12193</v>
      </c>
      <c r="B6451" s="1" t="s">
        <v>12194</v>
      </c>
      <c r="C6451" s="1" t="s">
        <v>7890</v>
      </c>
      <c r="D6451" s="10" t="s">
        <v>5270</v>
      </c>
    </row>
    <row r="6452" spans="1:4" s="9" customFormat="1" x14ac:dyDescent="0.2">
      <c r="A6452" s="2" t="s">
        <v>12195</v>
      </c>
      <c r="B6452" s="1" t="s">
        <v>12196</v>
      </c>
      <c r="C6452" s="1" t="s">
        <v>76</v>
      </c>
      <c r="D6452" s="10" t="s">
        <v>5270</v>
      </c>
    </row>
    <row r="6453" spans="1:4" s="9" customFormat="1" x14ac:dyDescent="0.2">
      <c r="A6453" s="2" t="s">
        <v>12197</v>
      </c>
      <c r="B6453" s="1" t="s">
        <v>12198</v>
      </c>
      <c r="C6453" s="1" t="s">
        <v>7890</v>
      </c>
      <c r="D6453" s="10" t="s">
        <v>5270</v>
      </c>
    </row>
    <row r="6454" spans="1:4" s="9" customFormat="1" x14ac:dyDescent="0.2">
      <c r="A6454" s="2" t="s">
        <v>12199</v>
      </c>
      <c r="B6454" s="1" t="s">
        <v>12200</v>
      </c>
      <c r="C6454" s="1" t="s">
        <v>7890</v>
      </c>
      <c r="D6454" s="10" t="s">
        <v>5270</v>
      </c>
    </row>
    <row r="6455" spans="1:4" s="9" customFormat="1" x14ac:dyDescent="0.2">
      <c r="A6455" s="2" t="s">
        <v>12201</v>
      </c>
      <c r="B6455" s="1" t="s">
        <v>12202</v>
      </c>
      <c r="C6455" s="1" t="s">
        <v>7890</v>
      </c>
      <c r="D6455" s="3">
        <v>30</v>
      </c>
    </row>
    <row r="6456" spans="1:4" s="9" customFormat="1" x14ac:dyDescent="0.2">
      <c r="A6456" s="2" t="s">
        <v>12203</v>
      </c>
      <c r="B6456" s="1" t="s">
        <v>12204</v>
      </c>
      <c r="C6456" s="1" t="s">
        <v>39</v>
      </c>
      <c r="D6456" s="10" t="s">
        <v>5270</v>
      </c>
    </row>
    <row r="6457" spans="1:4" s="9" customFormat="1" x14ac:dyDescent="0.2">
      <c r="A6457" s="2" t="s">
        <v>12205</v>
      </c>
      <c r="B6457" s="1" t="s">
        <v>12206</v>
      </c>
      <c r="C6457" s="1" t="s">
        <v>7890</v>
      </c>
      <c r="D6457" s="10" t="s">
        <v>5270</v>
      </c>
    </row>
    <row r="6458" spans="1:4" s="9" customFormat="1" x14ac:dyDescent="0.2">
      <c r="A6458" s="2" t="s">
        <v>12207</v>
      </c>
      <c r="B6458" s="1" t="s">
        <v>12208</v>
      </c>
      <c r="C6458" s="1" t="s">
        <v>7890</v>
      </c>
      <c r="D6458" s="10" t="s">
        <v>5270</v>
      </c>
    </row>
    <row r="6459" spans="1:4" s="9" customFormat="1" x14ac:dyDescent="0.2">
      <c r="A6459" s="2" t="s">
        <v>12209</v>
      </c>
      <c r="B6459" s="1" t="s">
        <v>12210</v>
      </c>
      <c r="C6459" s="1" t="s">
        <v>39</v>
      </c>
      <c r="D6459" s="10" t="s">
        <v>5270</v>
      </c>
    </row>
    <row r="6460" spans="1:4" s="9" customFormat="1" x14ac:dyDescent="0.2">
      <c r="A6460" s="2" t="s">
        <v>12211</v>
      </c>
      <c r="B6460" s="1" t="s">
        <v>12212</v>
      </c>
      <c r="C6460" s="1" t="s">
        <v>7890</v>
      </c>
      <c r="D6460" s="10" t="s">
        <v>5270</v>
      </c>
    </row>
    <row r="6461" spans="1:4" s="9" customFormat="1" x14ac:dyDescent="0.2">
      <c r="A6461" s="2" t="s">
        <v>12213</v>
      </c>
      <c r="B6461" s="1" t="s">
        <v>12214</v>
      </c>
      <c r="C6461" s="1" t="s">
        <v>287</v>
      </c>
      <c r="D6461" s="10" t="s">
        <v>5270</v>
      </c>
    </row>
    <row r="6462" spans="1:4" s="9" customFormat="1" x14ac:dyDescent="0.2">
      <c r="A6462" s="2" t="s">
        <v>12215</v>
      </c>
      <c r="B6462" s="1" t="s">
        <v>12216</v>
      </c>
      <c r="C6462" s="1" t="s">
        <v>39</v>
      </c>
      <c r="D6462" s="10" t="s">
        <v>5270</v>
      </c>
    </row>
    <row r="6463" spans="1:4" s="9" customFormat="1" x14ac:dyDescent="0.2">
      <c r="A6463" s="2" t="s">
        <v>12217</v>
      </c>
      <c r="B6463" s="1" t="s">
        <v>12218</v>
      </c>
      <c r="C6463" s="1" t="s">
        <v>83</v>
      </c>
      <c r="D6463" s="10" t="s">
        <v>5270</v>
      </c>
    </row>
    <row r="6464" spans="1:4" s="9" customFormat="1" x14ac:dyDescent="0.2">
      <c r="A6464" s="2" t="s">
        <v>12219</v>
      </c>
      <c r="B6464" s="1" t="s">
        <v>12220</v>
      </c>
      <c r="C6464" s="1" t="s">
        <v>2752</v>
      </c>
      <c r="D6464" s="10" t="s">
        <v>5270</v>
      </c>
    </row>
    <row r="6465" spans="1:4" s="9" customFormat="1" x14ac:dyDescent="0.2">
      <c r="A6465" s="2" t="s">
        <v>12221</v>
      </c>
      <c r="B6465" s="1" t="s">
        <v>12222</v>
      </c>
      <c r="C6465" s="1" t="s">
        <v>4499</v>
      </c>
      <c r="D6465" s="10" t="s">
        <v>5270</v>
      </c>
    </row>
    <row r="6466" spans="1:4" s="9" customFormat="1" x14ac:dyDescent="0.2">
      <c r="A6466" s="2" t="s">
        <v>12223</v>
      </c>
      <c r="B6466" s="1" t="s">
        <v>12224</v>
      </c>
      <c r="C6466" s="1" t="s">
        <v>377</v>
      </c>
      <c r="D6466" s="10" t="s">
        <v>5270</v>
      </c>
    </row>
    <row r="6467" spans="1:4" s="9" customFormat="1" x14ac:dyDescent="0.2">
      <c r="A6467" s="2" t="s">
        <v>12225</v>
      </c>
      <c r="B6467" s="1" t="s">
        <v>12226</v>
      </c>
      <c r="C6467" s="1" t="s">
        <v>377</v>
      </c>
      <c r="D6467" s="10" t="s">
        <v>5270</v>
      </c>
    </row>
    <row r="6468" spans="1:4" s="9" customFormat="1" x14ac:dyDescent="0.2">
      <c r="A6468" s="2" t="s">
        <v>12227</v>
      </c>
      <c r="B6468" s="1" t="s">
        <v>12228</v>
      </c>
      <c r="C6468" s="1" t="s">
        <v>39</v>
      </c>
      <c r="D6468" s="10" t="s">
        <v>5270</v>
      </c>
    </row>
    <row r="6469" spans="1:4" s="9" customFormat="1" x14ac:dyDescent="0.2">
      <c r="A6469" s="2" t="s">
        <v>12229</v>
      </c>
      <c r="B6469" s="1" t="s">
        <v>12230</v>
      </c>
      <c r="C6469" s="1" t="s">
        <v>12231</v>
      </c>
      <c r="D6469" s="10" t="s">
        <v>5270</v>
      </c>
    </row>
    <row r="6470" spans="1:4" s="9" customFormat="1" x14ac:dyDescent="0.2">
      <c r="A6470" s="2" t="s">
        <v>12232</v>
      </c>
      <c r="B6470" s="1" t="s">
        <v>12233</v>
      </c>
      <c r="C6470" s="1" t="s">
        <v>5466</v>
      </c>
      <c r="D6470" s="10" t="s">
        <v>5270</v>
      </c>
    </row>
    <row r="6471" spans="1:4" s="9" customFormat="1" x14ac:dyDescent="0.2">
      <c r="A6471" s="2" t="s">
        <v>12234</v>
      </c>
      <c r="B6471" s="1" t="s">
        <v>12235</v>
      </c>
      <c r="C6471" s="1" t="s">
        <v>5466</v>
      </c>
      <c r="D6471" s="10" t="s">
        <v>5270</v>
      </c>
    </row>
    <row r="6472" spans="1:4" s="9" customFormat="1" x14ac:dyDescent="0.2">
      <c r="A6472" s="2" t="s">
        <v>12236</v>
      </c>
      <c r="B6472" s="1" t="s">
        <v>12237</v>
      </c>
      <c r="C6472" s="1" t="s">
        <v>83</v>
      </c>
      <c r="D6472" s="10" t="s">
        <v>5270</v>
      </c>
    </row>
    <row r="6473" spans="1:4" s="9" customFormat="1" x14ac:dyDescent="0.2">
      <c r="A6473" s="2" t="s">
        <v>12238</v>
      </c>
      <c r="B6473" s="1" t="s">
        <v>12239</v>
      </c>
      <c r="C6473" s="1" t="s">
        <v>39</v>
      </c>
      <c r="D6473" s="10" t="s">
        <v>5270</v>
      </c>
    </row>
    <row r="6474" spans="1:4" s="9" customFormat="1" x14ac:dyDescent="0.2">
      <c r="A6474" s="2" t="s">
        <v>12240</v>
      </c>
      <c r="B6474" s="1" t="s">
        <v>12241</v>
      </c>
      <c r="C6474" s="1" t="s">
        <v>7655</v>
      </c>
      <c r="D6474" s="10" t="s">
        <v>5270</v>
      </c>
    </row>
    <row r="6475" spans="1:4" s="9" customFormat="1" x14ac:dyDescent="0.2">
      <c r="A6475" s="2" t="s">
        <v>12242</v>
      </c>
      <c r="B6475" s="1" t="s">
        <v>12243</v>
      </c>
      <c r="C6475" s="1" t="s">
        <v>377</v>
      </c>
      <c r="D6475" s="10" t="s">
        <v>5270</v>
      </c>
    </row>
    <row r="6476" spans="1:4" s="9" customFormat="1" x14ac:dyDescent="0.2">
      <c r="A6476" s="2" t="s">
        <v>12244</v>
      </c>
      <c r="B6476" s="1" t="s">
        <v>12245</v>
      </c>
      <c r="C6476" s="1" t="s">
        <v>39</v>
      </c>
      <c r="D6476" s="10" t="s">
        <v>5270</v>
      </c>
    </row>
    <row r="6477" spans="1:4" s="9" customFormat="1" x14ac:dyDescent="0.2">
      <c r="A6477" s="2" t="s">
        <v>12246</v>
      </c>
      <c r="B6477" s="1" t="s">
        <v>12247</v>
      </c>
      <c r="C6477" s="1" t="s">
        <v>377</v>
      </c>
      <c r="D6477" s="10" t="s">
        <v>5270</v>
      </c>
    </row>
    <row r="6478" spans="1:4" s="9" customFormat="1" x14ac:dyDescent="0.2">
      <c r="A6478" s="2" t="s">
        <v>12248</v>
      </c>
      <c r="B6478" s="1" t="s">
        <v>12249</v>
      </c>
      <c r="C6478" s="1" t="s">
        <v>124</v>
      </c>
      <c r="D6478" s="10" t="s">
        <v>5270</v>
      </c>
    </row>
    <row r="6479" spans="1:4" s="9" customFormat="1" x14ac:dyDescent="0.2">
      <c r="A6479" s="2" t="s">
        <v>12250</v>
      </c>
      <c r="B6479" s="1" t="s">
        <v>12251</v>
      </c>
      <c r="C6479" s="1" t="s">
        <v>287</v>
      </c>
      <c r="D6479" s="10" t="s">
        <v>5270</v>
      </c>
    </row>
    <row r="6480" spans="1:4" s="9" customFormat="1" x14ac:dyDescent="0.2">
      <c r="A6480" s="2" t="s">
        <v>12252</v>
      </c>
      <c r="B6480" s="1" t="s">
        <v>12253</v>
      </c>
      <c r="C6480" s="1" t="s">
        <v>287</v>
      </c>
      <c r="D6480" s="10" t="s">
        <v>5270</v>
      </c>
    </row>
    <row r="6481" spans="1:4" s="9" customFormat="1" x14ac:dyDescent="0.2">
      <c r="A6481" s="2" t="s">
        <v>12254</v>
      </c>
      <c r="B6481" s="1" t="s">
        <v>12255</v>
      </c>
      <c r="C6481" s="1" t="s">
        <v>308</v>
      </c>
      <c r="D6481" s="10" t="s">
        <v>5270</v>
      </c>
    </row>
    <row r="6482" spans="1:4" s="9" customFormat="1" x14ac:dyDescent="0.2">
      <c r="A6482" s="2" t="s">
        <v>12256</v>
      </c>
      <c r="B6482" s="1" t="s">
        <v>12257</v>
      </c>
      <c r="C6482" s="1" t="s">
        <v>2483</v>
      </c>
      <c r="D6482" s="3">
        <v>500</v>
      </c>
    </row>
    <row r="6483" spans="1:4" s="9" customFormat="1" x14ac:dyDescent="0.2">
      <c r="A6483" s="2" t="s">
        <v>12258</v>
      </c>
      <c r="B6483" s="1" t="s">
        <v>12259</v>
      </c>
      <c r="C6483" s="1" t="s">
        <v>2483</v>
      </c>
      <c r="D6483" s="10" t="s">
        <v>5270</v>
      </c>
    </row>
    <row r="6484" spans="1:4" s="9" customFormat="1" x14ac:dyDescent="0.2">
      <c r="A6484" s="2" t="s">
        <v>12260</v>
      </c>
      <c r="B6484" s="1" t="s">
        <v>12261</v>
      </c>
      <c r="C6484" s="1" t="s">
        <v>2483</v>
      </c>
      <c r="D6484" s="10" t="s">
        <v>5270</v>
      </c>
    </row>
    <row r="6485" spans="1:4" s="9" customFormat="1" x14ac:dyDescent="0.2">
      <c r="A6485" s="2" t="s">
        <v>12262</v>
      </c>
      <c r="B6485" s="1" t="s">
        <v>12263</v>
      </c>
      <c r="C6485" s="1" t="s">
        <v>2483</v>
      </c>
      <c r="D6485" s="10" t="s">
        <v>5270</v>
      </c>
    </row>
    <row r="6486" spans="1:4" s="9" customFormat="1" x14ac:dyDescent="0.2">
      <c r="A6486" s="2" t="s">
        <v>12264</v>
      </c>
      <c r="B6486" s="1" t="s">
        <v>12265</v>
      </c>
      <c r="C6486" s="1" t="s">
        <v>2483</v>
      </c>
      <c r="D6486" s="10" t="s">
        <v>5270</v>
      </c>
    </row>
    <row r="6487" spans="1:4" s="9" customFormat="1" x14ac:dyDescent="0.2">
      <c r="A6487" s="2" t="s">
        <v>12266</v>
      </c>
      <c r="B6487" s="1" t="s">
        <v>12267</v>
      </c>
      <c r="C6487" s="1" t="s">
        <v>2483</v>
      </c>
      <c r="D6487" s="10" t="s">
        <v>5270</v>
      </c>
    </row>
    <row r="6488" spans="1:4" s="9" customFormat="1" x14ac:dyDescent="0.2">
      <c r="A6488" s="2" t="s">
        <v>12268</v>
      </c>
      <c r="B6488" s="1" t="s">
        <v>12269</v>
      </c>
      <c r="C6488" s="1" t="s">
        <v>2483</v>
      </c>
      <c r="D6488" s="10" t="s">
        <v>5270</v>
      </c>
    </row>
    <row r="6489" spans="1:4" s="9" customFormat="1" x14ac:dyDescent="0.2">
      <c r="A6489" s="2" t="s">
        <v>12270</v>
      </c>
      <c r="B6489" s="1" t="s">
        <v>12271</v>
      </c>
      <c r="C6489" s="1" t="s">
        <v>57</v>
      </c>
      <c r="D6489" s="10" t="s">
        <v>5270</v>
      </c>
    </row>
    <row r="6490" spans="1:4" s="9" customFormat="1" x14ac:dyDescent="0.2">
      <c r="A6490" s="2" t="s">
        <v>12272</v>
      </c>
      <c r="B6490" s="1" t="s">
        <v>12273</v>
      </c>
      <c r="C6490" s="1" t="s">
        <v>39</v>
      </c>
      <c r="D6490" s="10" t="s">
        <v>5270</v>
      </c>
    </row>
    <row r="6491" spans="1:4" s="9" customFormat="1" x14ac:dyDescent="0.2">
      <c r="A6491" s="2" t="s">
        <v>12274</v>
      </c>
      <c r="B6491" s="1" t="s">
        <v>12275</v>
      </c>
      <c r="C6491" s="1" t="s">
        <v>1087</v>
      </c>
      <c r="D6491" s="10" t="s">
        <v>5270</v>
      </c>
    </row>
    <row r="6492" spans="1:4" s="9" customFormat="1" x14ac:dyDescent="0.2">
      <c r="A6492" s="2" t="s">
        <v>12276</v>
      </c>
      <c r="B6492" s="1" t="s">
        <v>12277</v>
      </c>
      <c r="C6492" s="1" t="s">
        <v>1087</v>
      </c>
      <c r="D6492" s="10" t="s">
        <v>5270</v>
      </c>
    </row>
    <row r="6493" spans="1:4" s="9" customFormat="1" x14ac:dyDescent="0.2">
      <c r="A6493" s="2" t="s">
        <v>12278</v>
      </c>
      <c r="B6493" s="1" t="s">
        <v>12279</v>
      </c>
      <c r="C6493" s="1" t="s">
        <v>1872</v>
      </c>
      <c r="D6493" s="3">
        <v>2500</v>
      </c>
    </row>
    <row r="6494" spans="1:4" s="9" customFormat="1" x14ac:dyDescent="0.2">
      <c r="A6494" s="2" t="s">
        <v>12280</v>
      </c>
      <c r="B6494" s="1" t="s">
        <v>12281</v>
      </c>
      <c r="C6494" s="1" t="s">
        <v>16</v>
      </c>
      <c r="D6494" s="10" t="s">
        <v>5270</v>
      </c>
    </row>
    <row r="6495" spans="1:4" s="9" customFormat="1" x14ac:dyDescent="0.2">
      <c r="A6495" s="2" t="s">
        <v>12282</v>
      </c>
      <c r="B6495" s="1" t="s">
        <v>12283</v>
      </c>
      <c r="C6495" s="1" t="s">
        <v>16</v>
      </c>
      <c r="D6495" s="3">
        <v>26</v>
      </c>
    </row>
    <row r="6496" spans="1:4" s="9" customFormat="1" x14ac:dyDescent="0.2">
      <c r="A6496" s="2" t="s">
        <v>12284</v>
      </c>
      <c r="B6496" s="1" t="s">
        <v>12285</v>
      </c>
      <c r="C6496" s="1" t="s">
        <v>16</v>
      </c>
      <c r="D6496" s="10" t="s">
        <v>5270</v>
      </c>
    </row>
    <row r="6497" spans="1:4" s="9" customFormat="1" x14ac:dyDescent="0.2">
      <c r="A6497" s="2" t="s">
        <v>12286</v>
      </c>
      <c r="B6497" s="1" t="s">
        <v>12287</v>
      </c>
      <c r="C6497" s="1" t="s">
        <v>1872</v>
      </c>
      <c r="D6497" s="10" t="s">
        <v>5270</v>
      </c>
    </row>
    <row r="6498" spans="1:4" s="9" customFormat="1" x14ac:dyDescent="0.2">
      <c r="A6498" s="2" t="s">
        <v>12288</v>
      </c>
      <c r="B6498" s="1" t="s">
        <v>12289</v>
      </c>
      <c r="C6498" s="1" t="s">
        <v>16</v>
      </c>
      <c r="D6498" s="10" t="s">
        <v>5270</v>
      </c>
    </row>
    <row r="6499" spans="1:4" s="9" customFormat="1" x14ac:dyDescent="0.2">
      <c r="A6499" s="2" t="s">
        <v>12290</v>
      </c>
      <c r="B6499" s="1" t="s">
        <v>12291</v>
      </c>
      <c r="C6499" s="1" t="s">
        <v>12292</v>
      </c>
      <c r="D6499" s="10" t="s">
        <v>5270</v>
      </c>
    </row>
    <row r="6500" spans="1:4" s="9" customFormat="1" x14ac:dyDescent="0.2">
      <c r="A6500" s="2" t="s">
        <v>12293</v>
      </c>
      <c r="B6500" s="1" t="s">
        <v>12294</v>
      </c>
      <c r="C6500" s="1" t="s">
        <v>3877</v>
      </c>
      <c r="D6500" s="10" t="s">
        <v>5270</v>
      </c>
    </row>
    <row r="6501" spans="1:4" s="9" customFormat="1" x14ac:dyDescent="0.2">
      <c r="A6501" s="2" t="s">
        <v>12295</v>
      </c>
      <c r="B6501" s="1" t="s">
        <v>12296</v>
      </c>
      <c r="C6501" s="1" t="s">
        <v>16</v>
      </c>
      <c r="D6501" s="10" t="s">
        <v>5270</v>
      </c>
    </row>
    <row r="6502" spans="1:4" s="9" customFormat="1" x14ac:dyDescent="0.2">
      <c r="A6502" s="2" t="s">
        <v>12297</v>
      </c>
      <c r="B6502" s="1" t="s">
        <v>12298</v>
      </c>
      <c r="C6502" s="1" t="s">
        <v>16</v>
      </c>
      <c r="D6502" s="10" t="s">
        <v>5270</v>
      </c>
    </row>
    <row r="6503" spans="1:4" s="9" customFormat="1" x14ac:dyDescent="0.2">
      <c r="A6503" s="2" t="s">
        <v>12299</v>
      </c>
      <c r="B6503" s="1" t="s">
        <v>12300</v>
      </c>
      <c r="C6503" s="1" t="s">
        <v>16</v>
      </c>
      <c r="D6503" s="10" t="s">
        <v>5270</v>
      </c>
    </row>
    <row r="6504" spans="1:4" s="9" customFormat="1" x14ac:dyDescent="0.2">
      <c r="A6504" s="2" t="s">
        <v>12301</v>
      </c>
      <c r="B6504" s="1" t="s">
        <v>12302</v>
      </c>
      <c r="C6504" s="1" t="s">
        <v>1872</v>
      </c>
      <c r="D6504" s="10" t="s">
        <v>5270</v>
      </c>
    </row>
    <row r="6505" spans="1:4" s="9" customFormat="1" x14ac:dyDescent="0.2">
      <c r="A6505" s="2" t="s">
        <v>12303</v>
      </c>
      <c r="B6505" s="1" t="s">
        <v>12304</v>
      </c>
      <c r="C6505" s="1" t="s">
        <v>1872</v>
      </c>
      <c r="D6505" s="10" t="s">
        <v>5270</v>
      </c>
    </row>
    <row r="6506" spans="1:4" s="9" customFormat="1" x14ac:dyDescent="0.2">
      <c r="A6506" s="2" t="s">
        <v>12305</v>
      </c>
      <c r="B6506" s="1" t="s">
        <v>12306</v>
      </c>
      <c r="C6506" s="1" t="s">
        <v>1872</v>
      </c>
      <c r="D6506" s="10" t="s">
        <v>5270</v>
      </c>
    </row>
    <row r="6507" spans="1:4" s="9" customFormat="1" x14ac:dyDescent="0.2">
      <c r="A6507" s="2" t="s">
        <v>12307</v>
      </c>
      <c r="B6507" s="1" t="s">
        <v>12308</v>
      </c>
      <c r="C6507" s="1" t="s">
        <v>39</v>
      </c>
      <c r="D6507" s="10" t="s">
        <v>5270</v>
      </c>
    </row>
    <row r="6508" spans="1:4" s="9" customFormat="1" x14ac:dyDescent="0.2">
      <c r="A6508" s="2" t="s">
        <v>12309</v>
      </c>
      <c r="B6508" s="1" t="s">
        <v>12310</v>
      </c>
      <c r="C6508" s="1" t="s">
        <v>22</v>
      </c>
      <c r="D6508" s="10" t="s">
        <v>5270</v>
      </c>
    </row>
    <row r="6509" spans="1:4" s="9" customFormat="1" x14ac:dyDescent="0.2">
      <c r="A6509" s="2" t="s">
        <v>12311</v>
      </c>
      <c r="B6509" s="1" t="s">
        <v>12312</v>
      </c>
      <c r="C6509" s="1" t="s">
        <v>287</v>
      </c>
      <c r="D6509" s="10" t="s">
        <v>5270</v>
      </c>
    </row>
    <row r="6510" spans="1:4" s="9" customFormat="1" x14ac:dyDescent="0.2">
      <c r="A6510" s="2" t="s">
        <v>12313</v>
      </c>
      <c r="B6510" s="1" t="s">
        <v>12314</v>
      </c>
      <c r="C6510" s="1" t="s">
        <v>287</v>
      </c>
      <c r="D6510" s="10" t="s">
        <v>5270</v>
      </c>
    </row>
    <row r="6511" spans="1:4" s="9" customFormat="1" x14ac:dyDescent="0.2">
      <c r="A6511" s="2" t="s">
        <v>12315</v>
      </c>
      <c r="B6511" s="1" t="s">
        <v>12316</v>
      </c>
      <c r="C6511" s="1" t="s">
        <v>9090</v>
      </c>
      <c r="D6511" s="10" t="s">
        <v>5270</v>
      </c>
    </row>
    <row r="6512" spans="1:4" s="9" customFormat="1" x14ac:dyDescent="0.2">
      <c r="A6512" s="2" t="s">
        <v>12317</v>
      </c>
      <c r="B6512" s="1" t="s">
        <v>12318</v>
      </c>
      <c r="C6512" s="1" t="s">
        <v>9090</v>
      </c>
      <c r="D6512" s="10" t="s">
        <v>5270</v>
      </c>
    </row>
    <row r="6513" spans="1:4" s="9" customFormat="1" x14ac:dyDescent="0.2">
      <c r="A6513" s="2" t="s">
        <v>12319</v>
      </c>
      <c r="B6513" s="1" t="s">
        <v>12320</v>
      </c>
      <c r="C6513" s="1" t="s">
        <v>5299</v>
      </c>
      <c r="D6513" s="10" t="s">
        <v>5270</v>
      </c>
    </row>
    <row r="6514" spans="1:4" s="9" customFormat="1" x14ac:dyDescent="0.2">
      <c r="A6514" s="2" t="s">
        <v>12321</v>
      </c>
      <c r="B6514" s="1" t="s">
        <v>12322</v>
      </c>
      <c r="C6514" s="1" t="s">
        <v>33</v>
      </c>
      <c r="D6514" s="3">
        <v>20</v>
      </c>
    </row>
    <row r="6515" spans="1:4" s="9" customFormat="1" x14ac:dyDescent="0.2">
      <c r="A6515" s="2" t="s">
        <v>12323</v>
      </c>
      <c r="B6515" s="1" t="s">
        <v>12324</v>
      </c>
      <c r="C6515" s="1" t="s">
        <v>33</v>
      </c>
      <c r="D6515" s="10" t="s">
        <v>5270</v>
      </c>
    </row>
    <row r="6516" spans="1:4" s="9" customFormat="1" x14ac:dyDescent="0.2">
      <c r="A6516" s="2" t="s">
        <v>12325</v>
      </c>
      <c r="B6516" s="1" t="s">
        <v>12326</v>
      </c>
      <c r="C6516" s="1" t="s">
        <v>308</v>
      </c>
      <c r="D6516" s="10" t="s">
        <v>5270</v>
      </c>
    </row>
    <row r="6517" spans="1:4" s="9" customFormat="1" x14ac:dyDescent="0.2">
      <c r="A6517" s="2" t="s">
        <v>12327</v>
      </c>
      <c r="B6517" s="1" t="s">
        <v>12328</v>
      </c>
      <c r="C6517" s="1" t="s">
        <v>295</v>
      </c>
      <c r="D6517" s="3">
        <v>10</v>
      </c>
    </row>
    <row r="6518" spans="1:4" s="9" customFormat="1" x14ac:dyDescent="0.2">
      <c r="A6518" s="2" t="s">
        <v>12329</v>
      </c>
      <c r="B6518" s="1" t="s">
        <v>12330</v>
      </c>
      <c r="C6518" s="1" t="s">
        <v>39</v>
      </c>
      <c r="D6518" s="10" t="s">
        <v>5270</v>
      </c>
    </row>
    <row r="6519" spans="1:4" s="9" customFormat="1" x14ac:dyDescent="0.2">
      <c r="A6519" s="2" t="s">
        <v>12331</v>
      </c>
      <c r="B6519" s="1" t="s">
        <v>12332</v>
      </c>
      <c r="C6519" s="1" t="s">
        <v>295</v>
      </c>
      <c r="D6519" s="10" t="s">
        <v>5270</v>
      </c>
    </row>
    <row r="6520" spans="1:4" s="9" customFormat="1" x14ac:dyDescent="0.2">
      <c r="A6520" s="2" t="s">
        <v>12333</v>
      </c>
      <c r="B6520" s="1" t="s">
        <v>12334</v>
      </c>
      <c r="C6520" s="1" t="s">
        <v>3257</v>
      </c>
      <c r="D6520" s="10" t="s">
        <v>5270</v>
      </c>
    </row>
    <row r="6521" spans="1:4" s="9" customFormat="1" x14ac:dyDescent="0.2">
      <c r="A6521" s="2" t="s">
        <v>12335</v>
      </c>
      <c r="B6521" s="1" t="s">
        <v>12336</v>
      </c>
      <c r="C6521" s="1" t="s">
        <v>66</v>
      </c>
      <c r="D6521" s="3">
        <v>3000</v>
      </c>
    </row>
    <row r="6522" spans="1:4" s="9" customFormat="1" x14ac:dyDescent="0.2">
      <c r="A6522" s="2" t="s">
        <v>12337</v>
      </c>
      <c r="B6522" s="1" t="s">
        <v>12338</v>
      </c>
      <c r="C6522" s="1" t="s">
        <v>308</v>
      </c>
      <c r="D6522" s="3">
        <v>1000</v>
      </c>
    </row>
    <row r="6523" spans="1:4" s="9" customFormat="1" x14ac:dyDescent="0.2">
      <c r="A6523" s="2" t="s">
        <v>12339</v>
      </c>
      <c r="B6523" s="1" t="s">
        <v>12340</v>
      </c>
      <c r="C6523" s="1" t="s">
        <v>39</v>
      </c>
      <c r="D6523" s="3">
        <v>100</v>
      </c>
    </row>
    <row r="6524" spans="1:4" s="9" customFormat="1" x14ac:dyDescent="0.2">
      <c r="A6524" s="2" t="s">
        <v>12341</v>
      </c>
      <c r="B6524" s="1" t="s">
        <v>12342</v>
      </c>
      <c r="C6524" s="1" t="s">
        <v>2752</v>
      </c>
      <c r="D6524" s="3">
        <v>1000</v>
      </c>
    </row>
    <row r="6525" spans="1:4" s="9" customFormat="1" x14ac:dyDescent="0.2">
      <c r="A6525" s="2" t="s">
        <v>12343</v>
      </c>
      <c r="B6525" s="1" t="s">
        <v>12344</v>
      </c>
      <c r="C6525" s="1" t="s">
        <v>2752</v>
      </c>
      <c r="D6525" s="10" t="s">
        <v>5270</v>
      </c>
    </row>
    <row r="6526" spans="1:4" s="9" customFormat="1" x14ac:dyDescent="0.2">
      <c r="A6526" s="2" t="s">
        <v>12345</v>
      </c>
      <c r="B6526" s="1" t="s">
        <v>12346</v>
      </c>
      <c r="C6526" s="1" t="s">
        <v>2752</v>
      </c>
      <c r="D6526" s="10" t="s">
        <v>5270</v>
      </c>
    </row>
    <row r="6527" spans="1:4" s="9" customFormat="1" x14ac:dyDescent="0.2">
      <c r="A6527" s="2" t="s">
        <v>12347</v>
      </c>
      <c r="B6527" s="1" t="s">
        <v>12348</v>
      </c>
      <c r="C6527" s="1" t="s">
        <v>4611</v>
      </c>
      <c r="D6527" s="10" t="s">
        <v>5270</v>
      </c>
    </row>
    <row r="6528" spans="1:4" s="9" customFormat="1" x14ac:dyDescent="0.2">
      <c r="A6528" s="2" t="s">
        <v>12349</v>
      </c>
      <c r="B6528" s="1" t="s">
        <v>12350</v>
      </c>
      <c r="C6528" s="1" t="s">
        <v>86</v>
      </c>
      <c r="D6528" s="10" t="s">
        <v>5270</v>
      </c>
    </row>
    <row r="6529" spans="1:4" s="9" customFormat="1" x14ac:dyDescent="0.2">
      <c r="A6529" s="2" t="s">
        <v>12351</v>
      </c>
      <c r="B6529" s="1" t="s">
        <v>12352</v>
      </c>
      <c r="C6529" s="1" t="s">
        <v>39</v>
      </c>
      <c r="D6529" s="10" t="s">
        <v>5270</v>
      </c>
    </row>
    <row r="6530" spans="1:4" s="9" customFormat="1" x14ac:dyDescent="0.2">
      <c r="A6530" s="2" t="s">
        <v>12353</v>
      </c>
      <c r="B6530" s="1" t="s">
        <v>12354</v>
      </c>
      <c r="C6530" s="1" t="s">
        <v>2926</v>
      </c>
      <c r="D6530" s="10" t="s">
        <v>5270</v>
      </c>
    </row>
    <row r="6531" spans="1:4" s="9" customFormat="1" x14ac:dyDescent="0.2">
      <c r="A6531" s="2" t="s">
        <v>12355</v>
      </c>
      <c r="B6531" s="1" t="s">
        <v>12356</v>
      </c>
      <c r="C6531" s="1" t="s">
        <v>39</v>
      </c>
      <c r="D6531" s="10" t="s">
        <v>5270</v>
      </c>
    </row>
    <row r="6532" spans="1:4" s="9" customFormat="1" x14ac:dyDescent="0.2">
      <c r="A6532" s="2" t="s">
        <v>12357</v>
      </c>
      <c r="B6532" s="1" t="s">
        <v>12358</v>
      </c>
      <c r="C6532" s="1" t="s">
        <v>2183</v>
      </c>
      <c r="D6532" s="10" t="s">
        <v>5270</v>
      </c>
    </row>
    <row r="6533" spans="1:4" s="9" customFormat="1" x14ac:dyDescent="0.2">
      <c r="A6533" s="2" t="s">
        <v>12359</v>
      </c>
      <c r="B6533" s="1" t="s">
        <v>12360</v>
      </c>
      <c r="C6533" s="1" t="s">
        <v>2183</v>
      </c>
      <c r="D6533" s="3">
        <v>48</v>
      </c>
    </row>
    <row r="6534" spans="1:4" s="9" customFormat="1" x14ac:dyDescent="0.2">
      <c r="A6534" s="2" t="s">
        <v>12361</v>
      </c>
      <c r="B6534" s="1" t="s">
        <v>12362</v>
      </c>
      <c r="C6534" s="1" t="s">
        <v>2183</v>
      </c>
      <c r="D6534" s="3">
        <v>2500</v>
      </c>
    </row>
    <row r="6535" spans="1:4" s="9" customFormat="1" x14ac:dyDescent="0.2">
      <c r="A6535" s="2" t="s">
        <v>12363</v>
      </c>
      <c r="B6535" s="1" t="s">
        <v>12364</v>
      </c>
      <c r="C6535" s="1" t="s">
        <v>39</v>
      </c>
      <c r="D6535" s="10" t="s">
        <v>5270</v>
      </c>
    </row>
    <row r="6536" spans="1:4" s="9" customFormat="1" x14ac:dyDescent="0.2">
      <c r="A6536" s="2" t="s">
        <v>12365</v>
      </c>
      <c r="B6536" s="1" t="s">
        <v>12366</v>
      </c>
      <c r="C6536" s="1" t="s">
        <v>2183</v>
      </c>
      <c r="D6536" s="10" t="s">
        <v>5270</v>
      </c>
    </row>
    <row r="6537" spans="1:4" s="9" customFormat="1" x14ac:dyDescent="0.2">
      <c r="A6537" s="2" t="s">
        <v>12367</v>
      </c>
      <c r="B6537" s="1" t="s">
        <v>12368</v>
      </c>
      <c r="C6537" s="1" t="s">
        <v>2183</v>
      </c>
      <c r="D6537" s="10" t="s">
        <v>5270</v>
      </c>
    </row>
    <row r="6538" spans="1:4" s="9" customFormat="1" x14ac:dyDescent="0.2">
      <c r="A6538" s="2" t="s">
        <v>12369</v>
      </c>
      <c r="B6538" s="1" t="s">
        <v>12370</v>
      </c>
      <c r="C6538" s="1" t="s">
        <v>2183</v>
      </c>
      <c r="D6538" s="10" t="s">
        <v>5270</v>
      </c>
    </row>
    <row r="6539" spans="1:4" s="9" customFormat="1" x14ac:dyDescent="0.2">
      <c r="A6539" s="2" t="s">
        <v>12371</v>
      </c>
      <c r="B6539" s="1" t="s">
        <v>12372</v>
      </c>
      <c r="C6539" s="1" t="s">
        <v>2183</v>
      </c>
      <c r="D6539" s="10" t="s">
        <v>5270</v>
      </c>
    </row>
    <row r="6540" spans="1:4" s="9" customFormat="1" x14ac:dyDescent="0.2">
      <c r="A6540" s="2" t="s">
        <v>12373</v>
      </c>
      <c r="B6540" s="1" t="s">
        <v>12374</v>
      </c>
      <c r="C6540" s="1" t="s">
        <v>2752</v>
      </c>
      <c r="D6540" s="10" t="s">
        <v>5270</v>
      </c>
    </row>
    <row r="6541" spans="1:4" s="9" customFormat="1" x14ac:dyDescent="0.2">
      <c r="A6541" s="2" t="s">
        <v>12375</v>
      </c>
      <c r="B6541" s="1" t="s">
        <v>12376</v>
      </c>
      <c r="C6541" s="1" t="s">
        <v>2183</v>
      </c>
      <c r="D6541" s="10" t="s">
        <v>5270</v>
      </c>
    </row>
    <row r="6542" spans="1:4" s="9" customFormat="1" x14ac:dyDescent="0.2">
      <c r="A6542" s="2" t="s">
        <v>12377</v>
      </c>
      <c r="B6542" s="1" t="s">
        <v>12378</v>
      </c>
      <c r="C6542" s="1" t="s">
        <v>469</v>
      </c>
      <c r="D6542" s="10" t="s">
        <v>5270</v>
      </c>
    </row>
    <row r="6543" spans="1:4" s="9" customFormat="1" x14ac:dyDescent="0.2">
      <c r="A6543" s="2" t="s">
        <v>12379</v>
      </c>
      <c r="B6543" s="1" t="s">
        <v>12380</v>
      </c>
      <c r="C6543" s="1" t="s">
        <v>2752</v>
      </c>
      <c r="D6543" s="10" t="s">
        <v>5270</v>
      </c>
    </row>
    <row r="6544" spans="1:4" s="9" customFormat="1" x14ac:dyDescent="0.2">
      <c r="A6544" s="2" t="s">
        <v>12381</v>
      </c>
      <c r="B6544" s="1" t="s">
        <v>12382</v>
      </c>
      <c r="C6544" s="1" t="s">
        <v>2752</v>
      </c>
      <c r="D6544" s="10" t="s">
        <v>5270</v>
      </c>
    </row>
    <row r="6545" spans="1:4" s="9" customFormat="1" x14ac:dyDescent="0.2">
      <c r="A6545" s="2" t="s">
        <v>12383</v>
      </c>
      <c r="B6545" s="1" t="s">
        <v>12384</v>
      </c>
      <c r="C6545" s="1" t="s">
        <v>2183</v>
      </c>
      <c r="D6545" s="10" t="s">
        <v>5270</v>
      </c>
    </row>
    <row r="6546" spans="1:4" s="9" customFormat="1" x14ac:dyDescent="0.2">
      <c r="A6546" s="2" t="s">
        <v>12385</v>
      </c>
      <c r="B6546" s="1" t="s">
        <v>12386</v>
      </c>
      <c r="C6546" s="1" t="s">
        <v>39</v>
      </c>
      <c r="D6546" s="10" t="s">
        <v>5270</v>
      </c>
    </row>
    <row r="6547" spans="1:4" s="9" customFormat="1" x14ac:dyDescent="0.2">
      <c r="A6547" s="2" t="s">
        <v>12387</v>
      </c>
      <c r="B6547" s="1" t="s">
        <v>12388</v>
      </c>
      <c r="C6547" s="1" t="s">
        <v>5678</v>
      </c>
      <c r="D6547" s="10" t="s">
        <v>5270</v>
      </c>
    </row>
    <row r="6548" spans="1:4" s="9" customFormat="1" x14ac:dyDescent="0.2">
      <c r="A6548" s="2" t="s">
        <v>12389</v>
      </c>
      <c r="B6548" s="1" t="s">
        <v>12390</v>
      </c>
      <c r="C6548" s="1" t="s">
        <v>1087</v>
      </c>
      <c r="D6548" s="10" t="s">
        <v>5270</v>
      </c>
    </row>
    <row r="6549" spans="1:4" s="9" customFormat="1" x14ac:dyDescent="0.2">
      <c r="A6549" s="2" t="s">
        <v>12391</v>
      </c>
      <c r="B6549" s="1" t="s">
        <v>12392</v>
      </c>
      <c r="C6549" s="1" t="s">
        <v>12393</v>
      </c>
      <c r="D6549" s="10" t="s">
        <v>5270</v>
      </c>
    </row>
    <row r="6550" spans="1:4" s="9" customFormat="1" x14ac:dyDescent="0.2">
      <c r="A6550" s="2" t="s">
        <v>12394</v>
      </c>
      <c r="B6550" s="1" t="s">
        <v>12395</v>
      </c>
      <c r="C6550" s="1" t="s">
        <v>308</v>
      </c>
      <c r="D6550" s="10" t="s">
        <v>5270</v>
      </c>
    </row>
    <row r="6551" spans="1:4" s="9" customFormat="1" x14ac:dyDescent="0.2">
      <c r="A6551" s="2" t="s">
        <v>12396</v>
      </c>
      <c r="B6551" s="1" t="s">
        <v>12397</v>
      </c>
      <c r="C6551" s="1" t="s">
        <v>2483</v>
      </c>
      <c r="D6551" s="10" t="s">
        <v>5270</v>
      </c>
    </row>
    <row r="6552" spans="1:4" s="9" customFormat="1" x14ac:dyDescent="0.2">
      <c r="A6552" s="2" t="s">
        <v>12398</v>
      </c>
      <c r="B6552" s="1" t="s">
        <v>12399</v>
      </c>
      <c r="C6552" s="1" t="s">
        <v>308</v>
      </c>
      <c r="D6552" s="10" t="s">
        <v>5270</v>
      </c>
    </row>
    <row r="6553" spans="1:4" s="9" customFormat="1" x14ac:dyDescent="0.2">
      <c r="A6553" s="2" t="s">
        <v>12400</v>
      </c>
      <c r="B6553" s="1" t="s">
        <v>12401</v>
      </c>
      <c r="C6553" s="1" t="s">
        <v>2483</v>
      </c>
      <c r="D6553" s="10" t="s">
        <v>5270</v>
      </c>
    </row>
    <row r="6554" spans="1:4" s="9" customFormat="1" x14ac:dyDescent="0.2">
      <c r="A6554" s="2" t="s">
        <v>12402</v>
      </c>
      <c r="B6554" s="1" t="s">
        <v>12403</v>
      </c>
      <c r="C6554" s="1" t="s">
        <v>1012</v>
      </c>
      <c r="D6554" s="3">
        <v>3000</v>
      </c>
    </row>
    <row r="6555" spans="1:4" s="9" customFormat="1" x14ac:dyDescent="0.2">
      <c r="A6555" s="2" t="s">
        <v>12404</v>
      </c>
      <c r="B6555" s="1" t="s">
        <v>12405</v>
      </c>
      <c r="C6555" s="1" t="s">
        <v>1872</v>
      </c>
      <c r="D6555" s="10" t="s">
        <v>5270</v>
      </c>
    </row>
    <row r="6556" spans="1:4" s="9" customFormat="1" x14ac:dyDescent="0.2">
      <c r="A6556" s="2" t="s">
        <v>12406</v>
      </c>
      <c r="B6556" s="1" t="s">
        <v>12407</v>
      </c>
      <c r="C6556" s="1" t="s">
        <v>2247</v>
      </c>
      <c r="D6556" s="10" t="s">
        <v>5270</v>
      </c>
    </row>
    <row r="6557" spans="1:4" s="9" customFormat="1" x14ac:dyDescent="0.2">
      <c r="A6557" s="2" t="s">
        <v>12408</v>
      </c>
      <c r="B6557" s="1" t="s">
        <v>12409</v>
      </c>
      <c r="C6557" s="1" t="s">
        <v>4499</v>
      </c>
      <c r="D6557" s="3">
        <v>25</v>
      </c>
    </row>
    <row r="6558" spans="1:4" s="9" customFormat="1" x14ac:dyDescent="0.2">
      <c r="A6558" s="2" t="s">
        <v>12410</v>
      </c>
      <c r="B6558" s="1" t="s">
        <v>12411</v>
      </c>
      <c r="C6558" s="1" t="s">
        <v>153</v>
      </c>
      <c r="D6558" s="10" t="s">
        <v>5270</v>
      </c>
    </row>
    <row r="6559" spans="1:4" s="9" customFormat="1" x14ac:dyDescent="0.2">
      <c r="A6559" s="2" t="s">
        <v>12412</v>
      </c>
      <c r="B6559" s="1" t="s">
        <v>12413</v>
      </c>
      <c r="C6559" s="1" t="s">
        <v>153</v>
      </c>
      <c r="D6559" s="3">
        <v>160</v>
      </c>
    </row>
    <row r="6560" spans="1:4" s="9" customFormat="1" x14ac:dyDescent="0.2">
      <c r="A6560" s="2" t="s">
        <v>12414</v>
      </c>
      <c r="B6560" s="1" t="s">
        <v>12415</v>
      </c>
      <c r="C6560" s="1" t="s">
        <v>153</v>
      </c>
      <c r="D6560" s="10" t="s">
        <v>5270</v>
      </c>
    </row>
    <row r="6561" spans="1:4" s="9" customFormat="1" x14ac:dyDescent="0.2">
      <c r="A6561" s="2" t="s">
        <v>12416</v>
      </c>
      <c r="B6561" s="1" t="s">
        <v>12417</v>
      </c>
      <c r="C6561" s="1" t="s">
        <v>153</v>
      </c>
      <c r="D6561" s="10" t="s">
        <v>5270</v>
      </c>
    </row>
    <row r="6562" spans="1:4" s="9" customFormat="1" x14ac:dyDescent="0.2">
      <c r="A6562" s="2" t="s">
        <v>12418</v>
      </c>
      <c r="B6562" s="1" t="s">
        <v>12419</v>
      </c>
      <c r="C6562" s="1" t="s">
        <v>153</v>
      </c>
      <c r="D6562" s="10" t="s">
        <v>5270</v>
      </c>
    </row>
    <row r="6563" spans="1:4" s="9" customFormat="1" x14ac:dyDescent="0.2">
      <c r="A6563" s="2" t="s">
        <v>12420</v>
      </c>
      <c r="B6563" s="1" t="s">
        <v>12421</v>
      </c>
      <c r="C6563" s="1" t="s">
        <v>153</v>
      </c>
      <c r="D6563" s="10" t="s">
        <v>5270</v>
      </c>
    </row>
    <row r="6564" spans="1:4" s="9" customFormat="1" x14ac:dyDescent="0.2">
      <c r="A6564" s="2" t="s">
        <v>12422</v>
      </c>
      <c r="B6564" s="1" t="s">
        <v>12423</v>
      </c>
      <c r="C6564" s="1" t="s">
        <v>39</v>
      </c>
      <c r="D6564" s="3">
        <v>100</v>
      </c>
    </row>
    <row r="6565" spans="1:4" s="9" customFormat="1" x14ac:dyDescent="0.2">
      <c r="A6565" s="2" t="s">
        <v>12424</v>
      </c>
      <c r="B6565" s="1" t="s">
        <v>12423</v>
      </c>
      <c r="C6565" s="1" t="s">
        <v>153</v>
      </c>
      <c r="D6565" s="10" t="s">
        <v>5270</v>
      </c>
    </row>
    <row r="6566" spans="1:4" s="9" customFormat="1" x14ac:dyDescent="0.2">
      <c r="A6566" s="2" t="s">
        <v>12425</v>
      </c>
      <c r="B6566" s="1" t="s">
        <v>12426</v>
      </c>
      <c r="C6566" s="1" t="s">
        <v>153</v>
      </c>
      <c r="D6566" s="10" t="s">
        <v>5270</v>
      </c>
    </row>
    <row r="6567" spans="1:4" s="9" customFormat="1" x14ac:dyDescent="0.2">
      <c r="A6567" s="2" t="s">
        <v>12427</v>
      </c>
      <c r="B6567" s="1" t="s">
        <v>12428</v>
      </c>
      <c r="C6567" s="1" t="s">
        <v>287</v>
      </c>
      <c r="D6567" s="10" t="s">
        <v>5270</v>
      </c>
    </row>
    <row r="6568" spans="1:4" s="9" customFormat="1" x14ac:dyDescent="0.2">
      <c r="A6568" s="2" t="s">
        <v>12429</v>
      </c>
      <c r="B6568" s="1" t="s">
        <v>12430</v>
      </c>
      <c r="C6568" s="1" t="s">
        <v>4640</v>
      </c>
      <c r="D6568" s="10" t="s">
        <v>5270</v>
      </c>
    </row>
    <row r="6569" spans="1:4" s="9" customFormat="1" x14ac:dyDescent="0.2">
      <c r="A6569" s="2" t="s">
        <v>12431</v>
      </c>
      <c r="B6569" s="1" t="s">
        <v>12432</v>
      </c>
      <c r="C6569" s="1" t="s">
        <v>4640</v>
      </c>
      <c r="D6569" s="10" t="s">
        <v>5270</v>
      </c>
    </row>
    <row r="6570" spans="1:4" s="9" customFormat="1" x14ac:dyDescent="0.2">
      <c r="A6570" s="2" t="s">
        <v>12433</v>
      </c>
      <c r="B6570" s="1" t="s">
        <v>12434</v>
      </c>
      <c r="C6570" s="1" t="s">
        <v>4640</v>
      </c>
      <c r="D6570" s="10" t="s">
        <v>5270</v>
      </c>
    </row>
    <row r="6571" spans="1:4" s="9" customFormat="1" x14ac:dyDescent="0.2">
      <c r="A6571" s="2" t="s">
        <v>12435</v>
      </c>
      <c r="B6571" s="1" t="s">
        <v>12436</v>
      </c>
      <c r="C6571" s="1" t="s">
        <v>4640</v>
      </c>
      <c r="D6571" s="10" t="s">
        <v>5270</v>
      </c>
    </row>
    <row r="6572" spans="1:4" s="9" customFormat="1" x14ac:dyDescent="0.2">
      <c r="A6572" s="2" t="s">
        <v>12437</v>
      </c>
      <c r="B6572" s="1" t="s">
        <v>12438</v>
      </c>
      <c r="C6572" s="1" t="s">
        <v>4640</v>
      </c>
      <c r="D6572" s="10" t="s">
        <v>5270</v>
      </c>
    </row>
    <row r="6573" spans="1:4" s="9" customFormat="1" x14ac:dyDescent="0.2">
      <c r="A6573" s="2" t="s">
        <v>12439</v>
      </c>
      <c r="B6573" s="1" t="s">
        <v>12440</v>
      </c>
      <c r="C6573" s="1" t="s">
        <v>39</v>
      </c>
      <c r="D6573" s="10" t="s">
        <v>5270</v>
      </c>
    </row>
    <row r="6574" spans="1:4" s="9" customFormat="1" x14ac:dyDescent="0.2">
      <c r="A6574" s="2" t="s">
        <v>12441</v>
      </c>
      <c r="B6574" s="1" t="s">
        <v>12442</v>
      </c>
      <c r="C6574" s="1" t="s">
        <v>4640</v>
      </c>
      <c r="D6574" s="10" t="s">
        <v>5270</v>
      </c>
    </row>
    <row r="6575" spans="1:4" s="9" customFormat="1" x14ac:dyDescent="0.2">
      <c r="A6575" s="2" t="s">
        <v>12443</v>
      </c>
      <c r="B6575" s="1" t="s">
        <v>12444</v>
      </c>
      <c r="C6575" s="1" t="s">
        <v>39</v>
      </c>
      <c r="D6575" s="10" t="s">
        <v>5270</v>
      </c>
    </row>
    <row r="6576" spans="1:4" s="9" customFormat="1" x14ac:dyDescent="0.2">
      <c r="A6576" s="2" t="s">
        <v>12445</v>
      </c>
      <c r="B6576" s="1" t="s">
        <v>12446</v>
      </c>
      <c r="C6576" s="1" t="s">
        <v>36</v>
      </c>
      <c r="D6576" s="10" t="s">
        <v>5270</v>
      </c>
    </row>
    <row r="6577" spans="1:4" s="9" customFormat="1" x14ac:dyDescent="0.2">
      <c r="A6577" s="2" t="s">
        <v>12447</v>
      </c>
      <c r="B6577" s="1" t="s">
        <v>12448</v>
      </c>
      <c r="C6577" s="1" t="s">
        <v>4640</v>
      </c>
      <c r="D6577" s="10" t="s">
        <v>5270</v>
      </c>
    </row>
    <row r="6578" spans="1:4" s="9" customFormat="1" x14ac:dyDescent="0.2">
      <c r="A6578" s="2" t="s">
        <v>12449</v>
      </c>
      <c r="B6578" s="1" t="s">
        <v>12450</v>
      </c>
      <c r="C6578" s="1" t="s">
        <v>4640</v>
      </c>
      <c r="D6578" s="10" t="s">
        <v>5270</v>
      </c>
    </row>
    <row r="6579" spans="1:4" s="9" customFormat="1" x14ac:dyDescent="0.2">
      <c r="A6579" s="2" t="s">
        <v>12451</v>
      </c>
      <c r="B6579" s="1" t="s">
        <v>12452</v>
      </c>
      <c r="C6579" s="1" t="s">
        <v>54</v>
      </c>
      <c r="D6579" s="3">
        <v>4000</v>
      </c>
    </row>
    <row r="6580" spans="1:4" s="9" customFormat="1" x14ac:dyDescent="0.2">
      <c r="A6580" s="2" t="s">
        <v>12453</v>
      </c>
      <c r="B6580" s="1" t="s">
        <v>12454</v>
      </c>
      <c r="C6580" s="1" t="s">
        <v>4499</v>
      </c>
      <c r="D6580" s="10" t="s">
        <v>5270</v>
      </c>
    </row>
    <row r="6581" spans="1:4" s="9" customFormat="1" x14ac:dyDescent="0.2">
      <c r="A6581" s="2" t="s">
        <v>12455</v>
      </c>
      <c r="B6581" s="1" t="s">
        <v>12456</v>
      </c>
      <c r="C6581" s="1" t="s">
        <v>124</v>
      </c>
      <c r="D6581" s="10" t="s">
        <v>5270</v>
      </c>
    </row>
    <row r="6582" spans="1:4" s="9" customFormat="1" x14ac:dyDescent="0.2">
      <c r="A6582" s="2" t="s">
        <v>12457</v>
      </c>
      <c r="B6582" s="1" t="s">
        <v>12458</v>
      </c>
      <c r="C6582" s="1" t="s">
        <v>9468</v>
      </c>
      <c r="D6582" s="10" t="s">
        <v>5270</v>
      </c>
    </row>
    <row r="6583" spans="1:4" s="9" customFormat="1" x14ac:dyDescent="0.2">
      <c r="A6583" s="2" t="s">
        <v>12459</v>
      </c>
      <c r="B6583" s="1" t="s">
        <v>12460</v>
      </c>
      <c r="C6583" s="1" t="s">
        <v>39</v>
      </c>
      <c r="D6583" s="10" t="s">
        <v>5270</v>
      </c>
    </row>
    <row r="6584" spans="1:4" s="9" customFormat="1" x14ac:dyDescent="0.2">
      <c r="A6584" s="2" t="s">
        <v>12461</v>
      </c>
      <c r="B6584" s="1" t="s">
        <v>12462</v>
      </c>
      <c r="C6584" s="1" t="s">
        <v>2247</v>
      </c>
      <c r="D6584" s="10" t="s">
        <v>5270</v>
      </c>
    </row>
    <row r="6585" spans="1:4" s="9" customFormat="1" x14ac:dyDescent="0.2">
      <c r="A6585" s="2" t="s">
        <v>12463</v>
      </c>
      <c r="B6585" s="1" t="s">
        <v>12464</v>
      </c>
      <c r="C6585" s="1" t="s">
        <v>39</v>
      </c>
      <c r="D6585" s="10" t="s">
        <v>5270</v>
      </c>
    </row>
    <row r="6586" spans="1:4" s="9" customFormat="1" x14ac:dyDescent="0.2">
      <c r="A6586" s="2" t="s">
        <v>12465</v>
      </c>
      <c r="B6586" s="1" t="s">
        <v>12466</v>
      </c>
      <c r="C6586" s="1" t="s">
        <v>107</v>
      </c>
      <c r="D6586" s="3">
        <v>100</v>
      </c>
    </row>
    <row r="6587" spans="1:4" s="9" customFormat="1" x14ac:dyDescent="0.2">
      <c r="A6587" s="2" t="s">
        <v>12467</v>
      </c>
      <c r="B6587" s="1" t="s">
        <v>12468</v>
      </c>
      <c r="C6587" s="1" t="s">
        <v>107</v>
      </c>
      <c r="D6587" s="10" t="s">
        <v>5270</v>
      </c>
    </row>
    <row r="6588" spans="1:4" s="9" customFormat="1" x14ac:dyDescent="0.2">
      <c r="A6588" s="2" t="s">
        <v>12469</v>
      </c>
      <c r="B6588" s="1" t="s">
        <v>12468</v>
      </c>
      <c r="C6588" s="1" t="s">
        <v>249</v>
      </c>
      <c r="D6588" s="10" t="s">
        <v>5270</v>
      </c>
    </row>
    <row r="6589" spans="1:4" s="9" customFormat="1" x14ac:dyDescent="0.2">
      <c r="A6589" s="2" t="s">
        <v>12470</v>
      </c>
      <c r="B6589" s="1" t="s">
        <v>12471</v>
      </c>
      <c r="C6589" s="1" t="s">
        <v>249</v>
      </c>
      <c r="D6589" s="10" t="s">
        <v>5270</v>
      </c>
    </row>
    <row r="6590" spans="1:4" s="9" customFormat="1" x14ac:dyDescent="0.2">
      <c r="A6590" s="2" t="s">
        <v>12472</v>
      </c>
      <c r="B6590" s="1" t="s">
        <v>12473</v>
      </c>
      <c r="C6590" s="1" t="s">
        <v>249</v>
      </c>
      <c r="D6590" s="10" t="s">
        <v>5270</v>
      </c>
    </row>
    <row r="6591" spans="1:4" s="9" customFormat="1" x14ac:dyDescent="0.2">
      <c r="A6591" s="2" t="s">
        <v>12474</v>
      </c>
      <c r="B6591" s="1" t="s">
        <v>12475</v>
      </c>
      <c r="C6591" s="1" t="s">
        <v>249</v>
      </c>
      <c r="D6591" s="3">
        <v>30</v>
      </c>
    </row>
    <row r="6592" spans="1:4" s="9" customFormat="1" x14ac:dyDescent="0.2">
      <c r="A6592" s="2" t="s">
        <v>12476</v>
      </c>
      <c r="B6592" s="1" t="s">
        <v>12477</v>
      </c>
      <c r="C6592" s="1" t="s">
        <v>249</v>
      </c>
      <c r="D6592" s="10" t="s">
        <v>5270</v>
      </c>
    </row>
    <row r="6593" spans="1:4" s="9" customFormat="1" x14ac:dyDescent="0.2">
      <c r="A6593" s="2" t="s">
        <v>12478</v>
      </c>
      <c r="B6593" s="1" t="s">
        <v>12479</v>
      </c>
      <c r="C6593" s="1" t="s">
        <v>249</v>
      </c>
      <c r="D6593" s="10" t="s">
        <v>5270</v>
      </c>
    </row>
    <row r="6594" spans="1:4" s="9" customFormat="1" x14ac:dyDescent="0.2">
      <c r="A6594" s="2" t="s">
        <v>12480</v>
      </c>
      <c r="B6594" s="1" t="s">
        <v>12481</v>
      </c>
      <c r="C6594" s="1" t="s">
        <v>249</v>
      </c>
      <c r="D6594" s="10" t="s">
        <v>5270</v>
      </c>
    </row>
    <row r="6595" spans="1:4" s="9" customFormat="1" x14ac:dyDescent="0.2">
      <c r="A6595" s="2" t="s">
        <v>12482</v>
      </c>
      <c r="B6595" s="1" t="s">
        <v>12483</v>
      </c>
      <c r="C6595" s="1" t="s">
        <v>66</v>
      </c>
      <c r="D6595" s="10" t="s">
        <v>5270</v>
      </c>
    </row>
    <row r="6596" spans="1:4" s="9" customFormat="1" x14ac:dyDescent="0.2">
      <c r="A6596" s="2" t="s">
        <v>12486</v>
      </c>
      <c r="B6596" s="1" t="s">
        <v>12485</v>
      </c>
      <c r="C6596" s="1" t="s">
        <v>36</v>
      </c>
      <c r="D6596" s="3">
        <v>230</v>
      </c>
    </row>
    <row r="6597" spans="1:4" s="9" customFormat="1" x14ac:dyDescent="0.2">
      <c r="A6597" s="2" t="s">
        <v>12484</v>
      </c>
      <c r="B6597" s="1" t="s">
        <v>12485</v>
      </c>
      <c r="C6597" s="1" t="s">
        <v>39</v>
      </c>
      <c r="D6597" s="10" t="s">
        <v>5270</v>
      </c>
    </row>
    <row r="6598" spans="1:4" s="9" customFormat="1" x14ac:dyDescent="0.2">
      <c r="A6598" s="2" t="s">
        <v>12487</v>
      </c>
      <c r="B6598" s="1" t="s">
        <v>12488</v>
      </c>
      <c r="C6598" s="1" t="s">
        <v>36</v>
      </c>
      <c r="D6598" s="10" t="s">
        <v>5270</v>
      </c>
    </row>
    <row r="6599" spans="1:4" s="9" customFormat="1" x14ac:dyDescent="0.2">
      <c r="A6599" s="2" t="s">
        <v>12489</v>
      </c>
      <c r="B6599" s="1" t="s">
        <v>12490</v>
      </c>
      <c r="C6599" s="1" t="s">
        <v>36</v>
      </c>
      <c r="D6599" s="10" t="s">
        <v>5270</v>
      </c>
    </row>
    <row r="6600" spans="1:4" s="9" customFormat="1" x14ac:dyDescent="0.2">
      <c r="A6600" s="2" t="s">
        <v>12491</v>
      </c>
      <c r="B6600" s="1" t="s">
        <v>12492</v>
      </c>
      <c r="C6600" s="1" t="s">
        <v>66</v>
      </c>
      <c r="D6600" s="10" t="s">
        <v>5270</v>
      </c>
    </row>
    <row r="6601" spans="1:4" s="9" customFormat="1" x14ac:dyDescent="0.2">
      <c r="A6601" s="2" t="s">
        <v>12493</v>
      </c>
      <c r="B6601" s="1" t="s">
        <v>12494</v>
      </c>
      <c r="C6601" s="1" t="s">
        <v>66</v>
      </c>
      <c r="D6601" s="10" t="s">
        <v>5270</v>
      </c>
    </row>
    <row r="6602" spans="1:4" s="9" customFormat="1" x14ac:dyDescent="0.2">
      <c r="A6602" s="2" t="s">
        <v>12495</v>
      </c>
      <c r="B6602" s="1" t="s">
        <v>12496</v>
      </c>
      <c r="C6602" s="1" t="s">
        <v>66</v>
      </c>
      <c r="D6602" s="10" t="s">
        <v>5270</v>
      </c>
    </row>
    <row r="6603" spans="1:4" s="9" customFormat="1" x14ac:dyDescent="0.2">
      <c r="A6603" s="2" t="s">
        <v>12497</v>
      </c>
      <c r="B6603" s="1" t="s">
        <v>12498</v>
      </c>
      <c r="C6603" s="1" t="s">
        <v>153</v>
      </c>
      <c r="D6603" s="10" t="s">
        <v>5270</v>
      </c>
    </row>
    <row r="6604" spans="1:4" s="9" customFormat="1" x14ac:dyDescent="0.2">
      <c r="A6604" s="2" t="s">
        <v>12499</v>
      </c>
      <c r="B6604" s="1" t="s">
        <v>12500</v>
      </c>
      <c r="C6604" s="1" t="s">
        <v>66</v>
      </c>
      <c r="D6604" s="10" t="s">
        <v>5270</v>
      </c>
    </row>
    <row r="6605" spans="1:4" s="9" customFormat="1" x14ac:dyDescent="0.2">
      <c r="A6605" s="2" t="s">
        <v>12501</v>
      </c>
      <c r="B6605" s="1" t="s">
        <v>12502</v>
      </c>
      <c r="C6605" s="1" t="s">
        <v>66</v>
      </c>
      <c r="D6605" s="10" t="s">
        <v>5270</v>
      </c>
    </row>
    <row r="6606" spans="1:4" s="9" customFormat="1" x14ac:dyDescent="0.2">
      <c r="A6606" s="2" t="s">
        <v>12503</v>
      </c>
      <c r="B6606" s="1" t="s">
        <v>12504</v>
      </c>
      <c r="C6606" s="1" t="s">
        <v>66</v>
      </c>
      <c r="D6606" s="10" t="s">
        <v>5270</v>
      </c>
    </row>
    <row r="6607" spans="1:4" s="9" customFormat="1" x14ac:dyDescent="0.2">
      <c r="A6607" s="2" t="s">
        <v>12505</v>
      </c>
      <c r="B6607" s="1" t="s">
        <v>12506</v>
      </c>
      <c r="C6607" s="1" t="s">
        <v>66</v>
      </c>
      <c r="D6607" s="3">
        <v>49</v>
      </c>
    </row>
    <row r="6608" spans="1:4" s="9" customFormat="1" x14ac:dyDescent="0.2">
      <c r="A6608" s="2" t="s">
        <v>12507</v>
      </c>
      <c r="B6608" s="1" t="s">
        <v>12508</v>
      </c>
      <c r="C6608" s="1" t="s">
        <v>66</v>
      </c>
      <c r="D6608" s="10" t="s">
        <v>5270</v>
      </c>
    </row>
    <row r="6609" spans="1:4" s="9" customFormat="1" x14ac:dyDescent="0.2">
      <c r="A6609" s="2" t="s">
        <v>12509</v>
      </c>
      <c r="B6609" s="1" t="s">
        <v>12510</v>
      </c>
      <c r="C6609" s="1" t="s">
        <v>66</v>
      </c>
      <c r="D6609" s="10" t="s">
        <v>5270</v>
      </c>
    </row>
    <row r="6610" spans="1:4" s="9" customFormat="1" x14ac:dyDescent="0.2">
      <c r="A6610" s="2" t="s">
        <v>12511</v>
      </c>
      <c r="B6610" s="1" t="s">
        <v>12512</v>
      </c>
      <c r="C6610" s="1" t="s">
        <v>66</v>
      </c>
      <c r="D6610" s="10" t="s">
        <v>5270</v>
      </c>
    </row>
    <row r="6611" spans="1:4" s="9" customFormat="1" x14ac:dyDescent="0.2">
      <c r="A6611" s="2" t="s">
        <v>12513</v>
      </c>
      <c r="B6611" s="1" t="s">
        <v>12514</v>
      </c>
      <c r="C6611" s="1" t="s">
        <v>66</v>
      </c>
      <c r="D6611" s="3">
        <v>28</v>
      </c>
    </row>
    <row r="6612" spans="1:4" s="9" customFormat="1" x14ac:dyDescent="0.2">
      <c r="A6612" s="2" t="s">
        <v>12515</v>
      </c>
      <c r="B6612" s="1" t="s">
        <v>12516</v>
      </c>
      <c r="C6612" s="1" t="s">
        <v>66</v>
      </c>
      <c r="D6612" s="3">
        <v>40</v>
      </c>
    </row>
    <row r="6613" spans="1:4" s="9" customFormat="1" x14ac:dyDescent="0.2">
      <c r="A6613" s="2" t="s">
        <v>12517</v>
      </c>
      <c r="B6613" s="1" t="s">
        <v>12518</v>
      </c>
      <c r="C6613" s="1" t="s">
        <v>66</v>
      </c>
      <c r="D6613" s="3">
        <v>40</v>
      </c>
    </row>
    <row r="6614" spans="1:4" s="9" customFormat="1" x14ac:dyDescent="0.2">
      <c r="A6614" s="2" t="s">
        <v>12519</v>
      </c>
      <c r="B6614" s="1" t="s">
        <v>12520</v>
      </c>
      <c r="C6614" s="1" t="s">
        <v>66</v>
      </c>
      <c r="D6614" s="3">
        <v>50</v>
      </c>
    </row>
    <row r="6615" spans="1:4" s="9" customFormat="1" x14ac:dyDescent="0.2">
      <c r="A6615" s="2" t="s">
        <v>12521</v>
      </c>
      <c r="B6615" s="1" t="s">
        <v>12522</v>
      </c>
      <c r="C6615" s="1" t="s">
        <v>66</v>
      </c>
      <c r="D6615" s="10" t="s">
        <v>5270</v>
      </c>
    </row>
    <row r="6616" spans="1:4" s="9" customFormat="1" x14ac:dyDescent="0.2">
      <c r="A6616" s="2" t="s">
        <v>12523</v>
      </c>
      <c r="B6616" s="1" t="s">
        <v>12524</v>
      </c>
      <c r="C6616" s="1" t="s">
        <v>66</v>
      </c>
      <c r="D6616" s="10" t="s">
        <v>5270</v>
      </c>
    </row>
    <row r="6617" spans="1:4" s="9" customFormat="1" x14ac:dyDescent="0.2">
      <c r="A6617" s="2" t="s">
        <v>12525</v>
      </c>
      <c r="B6617" s="1" t="s">
        <v>12526</v>
      </c>
      <c r="C6617" s="1" t="s">
        <v>66</v>
      </c>
      <c r="D6617" s="10" t="s">
        <v>5270</v>
      </c>
    </row>
    <row r="6618" spans="1:4" s="9" customFormat="1" x14ac:dyDescent="0.2">
      <c r="A6618" s="2" t="s">
        <v>12527</v>
      </c>
      <c r="B6618" s="1" t="s">
        <v>12528</v>
      </c>
      <c r="C6618" s="1" t="s">
        <v>66</v>
      </c>
      <c r="D6618" s="10" t="s">
        <v>5270</v>
      </c>
    </row>
    <row r="6619" spans="1:4" s="9" customFormat="1" x14ac:dyDescent="0.2">
      <c r="A6619" s="2" t="s">
        <v>12529</v>
      </c>
      <c r="B6619" s="1" t="s">
        <v>12530</v>
      </c>
      <c r="C6619" s="1" t="s">
        <v>66</v>
      </c>
      <c r="D6619" s="10" t="s">
        <v>5270</v>
      </c>
    </row>
    <row r="6620" spans="1:4" s="9" customFormat="1" x14ac:dyDescent="0.2">
      <c r="A6620" s="2" t="s">
        <v>12531</v>
      </c>
      <c r="B6620" s="1" t="s">
        <v>12532</v>
      </c>
      <c r="C6620" s="1" t="s">
        <v>66</v>
      </c>
      <c r="D6620" s="3">
        <v>250</v>
      </c>
    </row>
    <row r="6621" spans="1:4" s="9" customFormat="1" x14ac:dyDescent="0.2">
      <c r="A6621" s="2" t="s">
        <v>12533</v>
      </c>
      <c r="B6621" s="1" t="s">
        <v>12534</v>
      </c>
      <c r="C6621" s="1" t="s">
        <v>39</v>
      </c>
      <c r="D6621" s="10" t="s">
        <v>5270</v>
      </c>
    </row>
    <row r="6622" spans="1:4" s="9" customFormat="1" x14ac:dyDescent="0.2">
      <c r="A6622" s="2" t="s">
        <v>12535</v>
      </c>
      <c r="B6622" s="1" t="s">
        <v>12536</v>
      </c>
      <c r="C6622" s="1" t="s">
        <v>39</v>
      </c>
      <c r="D6622" s="10" t="s">
        <v>5270</v>
      </c>
    </row>
    <row r="6623" spans="1:4" s="9" customFormat="1" x14ac:dyDescent="0.2">
      <c r="A6623" s="2" t="s">
        <v>12537</v>
      </c>
      <c r="B6623" s="1" t="s">
        <v>12538</v>
      </c>
      <c r="C6623" s="1" t="s">
        <v>66</v>
      </c>
      <c r="D6623" s="10" t="s">
        <v>5270</v>
      </c>
    </row>
    <row r="6624" spans="1:4" s="9" customFormat="1" x14ac:dyDescent="0.2">
      <c r="A6624" s="2" t="s">
        <v>12539</v>
      </c>
      <c r="B6624" s="1" t="s">
        <v>12540</v>
      </c>
      <c r="C6624" s="1" t="s">
        <v>66</v>
      </c>
      <c r="D6624" s="10" t="s">
        <v>5270</v>
      </c>
    </row>
    <row r="6625" spans="1:4" s="9" customFormat="1" x14ac:dyDescent="0.2">
      <c r="A6625" s="2" t="s">
        <v>12541</v>
      </c>
      <c r="B6625" s="1" t="s">
        <v>12542</v>
      </c>
      <c r="C6625" s="1" t="s">
        <v>66</v>
      </c>
      <c r="D6625" s="10" t="s">
        <v>5270</v>
      </c>
    </row>
    <row r="6626" spans="1:4" s="9" customFormat="1" x14ac:dyDescent="0.2">
      <c r="A6626" s="2" t="s">
        <v>12543</v>
      </c>
      <c r="B6626" s="1" t="s">
        <v>12544</v>
      </c>
      <c r="C6626" s="1" t="s">
        <v>66</v>
      </c>
      <c r="D6626" s="10" t="s">
        <v>5270</v>
      </c>
    </row>
    <row r="6627" spans="1:4" s="9" customFormat="1" x14ac:dyDescent="0.2">
      <c r="A6627" s="2" t="s">
        <v>12545</v>
      </c>
      <c r="B6627" s="1" t="s">
        <v>12546</v>
      </c>
      <c r="C6627" s="1" t="s">
        <v>66</v>
      </c>
      <c r="D6627" s="10" t="s">
        <v>5270</v>
      </c>
    </row>
    <row r="6628" spans="1:4" s="9" customFormat="1" x14ac:dyDescent="0.2">
      <c r="A6628" s="2" t="s">
        <v>12547</v>
      </c>
      <c r="B6628" s="1" t="s">
        <v>12548</v>
      </c>
      <c r="C6628" s="1" t="s">
        <v>66</v>
      </c>
      <c r="D6628" s="10" t="s">
        <v>5270</v>
      </c>
    </row>
    <row r="6629" spans="1:4" s="9" customFormat="1" x14ac:dyDescent="0.2">
      <c r="A6629" s="2" t="s">
        <v>12549</v>
      </c>
      <c r="B6629" s="1" t="s">
        <v>12550</v>
      </c>
      <c r="C6629" s="1" t="s">
        <v>66</v>
      </c>
      <c r="D6629" s="10" t="s">
        <v>5270</v>
      </c>
    </row>
    <row r="6630" spans="1:4" s="9" customFormat="1" x14ac:dyDescent="0.2">
      <c r="A6630" s="2" t="s">
        <v>12551</v>
      </c>
      <c r="B6630" s="1" t="s">
        <v>12552</v>
      </c>
      <c r="C6630" s="1" t="s">
        <v>39</v>
      </c>
      <c r="D6630" s="10" t="s">
        <v>5270</v>
      </c>
    </row>
    <row r="6631" spans="1:4" s="9" customFormat="1" x14ac:dyDescent="0.2">
      <c r="A6631" s="2" t="s">
        <v>12553</v>
      </c>
      <c r="B6631" s="1" t="s">
        <v>12554</v>
      </c>
      <c r="C6631" s="1" t="s">
        <v>66</v>
      </c>
      <c r="D6631" s="10" t="s">
        <v>5270</v>
      </c>
    </row>
    <row r="6632" spans="1:4" s="9" customFormat="1" x14ac:dyDescent="0.2">
      <c r="A6632" s="2" t="s">
        <v>12555</v>
      </c>
      <c r="B6632" s="1" t="s">
        <v>12556</v>
      </c>
      <c r="C6632" s="1" t="s">
        <v>66</v>
      </c>
      <c r="D6632" s="10" t="s">
        <v>5270</v>
      </c>
    </row>
    <row r="6633" spans="1:4" s="9" customFormat="1" x14ac:dyDescent="0.2">
      <c r="A6633" s="2" t="s">
        <v>12557</v>
      </c>
      <c r="B6633" s="1" t="s">
        <v>12558</v>
      </c>
      <c r="C6633" s="1" t="s">
        <v>66</v>
      </c>
      <c r="D6633" s="10" t="s">
        <v>5270</v>
      </c>
    </row>
    <row r="6634" spans="1:4" s="9" customFormat="1" x14ac:dyDescent="0.2">
      <c r="A6634" s="2" t="s">
        <v>12559</v>
      </c>
      <c r="B6634" s="1" t="s">
        <v>12560</v>
      </c>
      <c r="C6634" s="1" t="s">
        <v>66</v>
      </c>
      <c r="D6634" s="10" t="s">
        <v>5270</v>
      </c>
    </row>
    <row r="6635" spans="1:4" s="9" customFormat="1" x14ac:dyDescent="0.2">
      <c r="A6635" s="2" t="s">
        <v>12561</v>
      </c>
      <c r="B6635" s="1" t="s">
        <v>12562</v>
      </c>
      <c r="C6635" s="1" t="s">
        <v>66</v>
      </c>
      <c r="D6635" s="10" t="s">
        <v>5270</v>
      </c>
    </row>
    <row r="6636" spans="1:4" s="9" customFormat="1" x14ac:dyDescent="0.2">
      <c r="A6636" s="2" t="s">
        <v>12563</v>
      </c>
      <c r="B6636" s="1" t="s">
        <v>12564</v>
      </c>
      <c r="C6636" s="1" t="s">
        <v>86</v>
      </c>
      <c r="D6636" s="10" t="s">
        <v>5270</v>
      </c>
    </row>
    <row r="6637" spans="1:4" s="9" customFormat="1" x14ac:dyDescent="0.2">
      <c r="A6637" s="2" t="s">
        <v>12565</v>
      </c>
      <c r="B6637" s="1" t="s">
        <v>12566</v>
      </c>
      <c r="C6637" s="1" t="s">
        <v>39</v>
      </c>
      <c r="D6637" s="10" t="s">
        <v>5270</v>
      </c>
    </row>
    <row r="6638" spans="1:4" s="9" customFormat="1" x14ac:dyDescent="0.2">
      <c r="A6638" s="2" t="s">
        <v>12567</v>
      </c>
      <c r="B6638" s="1" t="s">
        <v>12568</v>
      </c>
      <c r="C6638" s="1" t="s">
        <v>39</v>
      </c>
      <c r="D6638" s="10" t="s">
        <v>5270</v>
      </c>
    </row>
    <row r="6639" spans="1:4" s="9" customFormat="1" x14ac:dyDescent="0.2">
      <c r="A6639" s="2" t="s">
        <v>12569</v>
      </c>
      <c r="B6639" s="1" t="s">
        <v>12570</v>
      </c>
      <c r="C6639" s="1" t="s">
        <v>39</v>
      </c>
      <c r="D6639" s="10" t="s">
        <v>5270</v>
      </c>
    </row>
    <row r="6640" spans="1:4" s="9" customFormat="1" x14ac:dyDescent="0.2">
      <c r="A6640" s="2" t="s">
        <v>12571</v>
      </c>
      <c r="B6640" s="1" t="s">
        <v>12572</v>
      </c>
      <c r="C6640" s="1" t="s">
        <v>39</v>
      </c>
      <c r="D6640" s="10" t="s">
        <v>5270</v>
      </c>
    </row>
    <row r="6641" spans="1:4" s="9" customFormat="1" x14ac:dyDescent="0.2">
      <c r="A6641" s="2" t="s">
        <v>12573</v>
      </c>
      <c r="B6641" s="1" t="s">
        <v>12574</v>
      </c>
      <c r="C6641" s="1" t="s">
        <v>39</v>
      </c>
      <c r="D6641" s="10" t="s">
        <v>5270</v>
      </c>
    </row>
    <row r="6642" spans="1:4" s="9" customFormat="1" x14ac:dyDescent="0.2">
      <c r="A6642" s="2" t="s">
        <v>12575</v>
      </c>
      <c r="B6642" s="1" t="s">
        <v>12576</v>
      </c>
      <c r="C6642" s="1" t="s">
        <v>4265</v>
      </c>
      <c r="D6642" s="10" t="s">
        <v>5270</v>
      </c>
    </row>
    <row r="6643" spans="1:4" s="9" customFormat="1" x14ac:dyDescent="0.2">
      <c r="A6643" s="2" t="s">
        <v>12577</v>
      </c>
      <c r="B6643" s="1" t="s">
        <v>12578</v>
      </c>
      <c r="C6643" s="1" t="s">
        <v>39</v>
      </c>
      <c r="D6643" s="3">
        <v>66</v>
      </c>
    </row>
    <row r="6644" spans="1:4" s="9" customFormat="1" x14ac:dyDescent="0.2">
      <c r="A6644" s="2" t="s">
        <v>12579</v>
      </c>
      <c r="B6644" s="1" t="s">
        <v>12580</v>
      </c>
      <c r="C6644" s="1" t="s">
        <v>5296</v>
      </c>
      <c r="D6644" s="10" t="s">
        <v>5270</v>
      </c>
    </row>
    <row r="6645" spans="1:4" s="9" customFormat="1" x14ac:dyDescent="0.2">
      <c r="A6645" s="2" t="s">
        <v>12581</v>
      </c>
      <c r="B6645" s="1" t="s">
        <v>12582</v>
      </c>
      <c r="C6645" s="1" t="s">
        <v>5296</v>
      </c>
      <c r="D6645" s="3">
        <v>18</v>
      </c>
    </row>
    <row r="6646" spans="1:4" s="9" customFormat="1" x14ac:dyDescent="0.2">
      <c r="A6646" s="2" t="s">
        <v>12583</v>
      </c>
      <c r="B6646" s="1" t="s">
        <v>12584</v>
      </c>
      <c r="C6646" s="1" t="s">
        <v>5299</v>
      </c>
      <c r="D6646" s="10" t="s">
        <v>5270</v>
      </c>
    </row>
    <row r="6647" spans="1:4" s="9" customFormat="1" x14ac:dyDescent="0.2">
      <c r="A6647" s="2" t="s">
        <v>12585</v>
      </c>
      <c r="B6647" s="1" t="s">
        <v>12586</v>
      </c>
      <c r="C6647" s="1" t="s">
        <v>54</v>
      </c>
      <c r="D6647" s="3">
        <v>20</v>
      </c>
    </row>
    <row r="6648" spans="1:4" s="9" customFormat="1" x14ac:dyDescent="0.2">
      <c r="A6648" s="2" t="s">
        <v>12587</v>
      </c>
      <c r="B6648" s="1" t="s">
        <v>12588</v>
      </c>
      <c r="C6648" s="1" t="s">
        <v>54</v>
      </c>
      <c r="D6648" s="3">
        <v>20</v>
      </c>
    </row>
    <row r="6649" spans="1:4" s="9" customFormat="1" x14ac:dyDescent="0.2">
      <c r="A6649" s="2" t="s">
        <v>12589</v>
      </c>
      <c r="B6649" s="1" t="s">
        <v>12590</v>
      </c>
      <c r="C6649" s="1" t="s">
        <v>107</v>
      </c>
      <c r="D6649" s="10" t="s">
        <v>5270</v>
      </c>
    </row>
    <row r="6650" spans="1:4" s="9" customFormat="1" x14ac:dyDescent="0.2">
      <c r="A6650" s="2" t="s">
        <v>12591</v>
      </c>
      <c r="B6650" s="1" t="s">
        <v>12592</v>
      </c>
      <c r="C6650" s="1" t="s">
        <v>54</v>
      </c>
      <c r="D6650" s="10" t="s">
        <v>5270</v>
      </c>
    </row>
    <row r="6651" spans="1:4" s="9" customFormat="1" x14ac:dyDescent="0.2">
      <c r="A6651" s="2" t="s">
        <v>12593</v>
      </c>
      <c r="B6651" s="1" t="s">
        <v>12594</v>
      </c>
      <c r="C6651" s="1" t="s">
        <v>54</v>
      </c>
      <c r="D6651" s="10" t="s">
        <v>5270</v>
      </c>
    </row>
    <row r="6652" spans="1:4" s="9" customFormat="1" x14ac:dyDescent="0.2">
      <c r="A6652" s="2" t="s">
        <v>12595</v>
      </c>
      <c r="B6652" s="1" t="s">
        <v>12596</v>
      </c>
      <c r="C6652" s="1" t="s">
        <v>54</v>
      </c>
      <c r="D6652" s="10" t="s">
        <v>5270</v>
      </c>
    </row>
    <row r="6653" spans="1:4" s="9" customFormat="1" x14ac:dyDescent="0.2">
      <c r="A6653" s="2" t="s">
        <v>12597</v>
      </c>
      <c r="B6653" s="1" t="s">
        <v>12598</v>
      </c>
      <c r="C6653" s="1" t="s">
        <v>54</v>
      </c>
      <c r="D6653" s="10" t="s">
        <v>5270</v>
      </c>
    </row>
    <row r="6654" spans="1:4" s="9" customFormat="1" x14ac:dyDescent="0.2">
      <c r="A6654" s="2" t="s">
        <v>12599</v>
      </c>
      <c r="B6654" s="1" t="s">
        <v>12600</v>
      </c>
      <c r="C6654" s="1" t="s">
        <v>54</v>
      </c>
      <c r="D6654" s="10" t="s">
        <v>5270</v>
      </c>
    </row>
    <row r="6655" spans="1:4" s="9" customFormat="1" x14ac:dyDescent="0.2">
      <c r="A6655" s="2" t="s">
        <v>12601</v>
      </c>
      <c r="B6655" s="1" t="s">
        <v>12602</v>
      </c>
      <c r="C6655" s="1" t="s">
        <v>54</v>
      </c>
      <c r="D6655" s="10" t="s">
        <v>5270</v>
      </c>
    </row>
    <row r="6656" spans="1:4" s="9" customFormat="1" x14ac:dyDescent="0.2">
      <c r="A6656" s="2" t="s">
        <v>12603</v>
      </c>
      <c r="B6656" s="1" t="s">
        <v>12604</v>
      </c>
      <c r="C6656" s="1" t="s">
        <v>54</v>
      </c>
      <c r="D6656" s="10" t="s">
        <v>5270</v>
      </c>
    </row>
    <row r="6657" spans="1:4" s="9" customFormat="1" x14ac:dyDescent="0.2">
      <c r="A6657" s="2" t="s">
        <v>12605</v>
      </c>
      <c r="B6657" s="1" t="s">
        <v>12606</v>
      </c>
      <c r="C6657" s="1" t="s">
        <v>12607</v>
      </c>
      <c r="D6657" s="3">
        <v>1050</v>
      </c>
    </row>
    <row r="6658" spans="1:4" s="9" customFormat="1" x14ac:dyDescent="0.2">
      <c r="A6658" s="2" t="s">
        <v>12608</v>
      </c>
      <c r="B6658" s="1" t="s">
        <v>12609</v>
      </c>
      <c r="C6658" s="1" t="s">
        <v>54</v>
      </c>
      <c r="D6658" s="10" t="s">
        <v>5270</v>
      </c>
    </row>
    <row r="6659" spans="1:4" s="9" customFormat="1" x14ac:dyDescent="0.2">
      <c r="A6659" s="2" t="s">
        <v>12610</v>
      </c>
      <c r="B6659" s="1" t="s">
        <v>12611</v>
      </c>
      <c r="C6659" s="1" t="s">
        <v>54</v>
      </c>
      <c r="D6659" s="3">
        <v>3000</v>
      </c>
    </row>
    <row r="6660" spans="1:4" s="9" customFormat="1" x14ac:dyDescent="0.2">
      <c r="A6660" s="2" t="s">
        <v>12612</v>
      </c>
      <c r="B6660" s="1" t="s">
        <v>12613</v>
      </c>
      <c r="C6660" s="1" t="s">
        <v>39</v>
      </c>
      <c r="D6660" s="10" t="s">
        <v>5270</v>
      </c>
    </row>
    <row r="6661" spans="1:4" s="9" customFormat="1" x14ac:dyDescent="0.2">
      <c r="A6661" s="2" t="s">
        <v>12614</v>
      </c>
      <c r="B6661" s="1" t="s">
        <v>12613</v>
      </c>
      <c r="C6661" s="1" t="s">
        <v>54</v>
      </c>
      <c r="D6661" s="10" t="s">
        <v>5270</v>
      </c>
    </row>
    <row r="6662" spans="1:4" s="9" customFormat="1" x14ac:dyDescent="0.2">
      <c r="A6662" s="2" t="s">
        <v>12615</v>
      </c>
      <c r="B6662" s="1" t="s">
        <v>12616</v>
      </c>
      <c r="C6662" s="1" t="s">
        <v>54</v>
      </c>
      <c r="D6662" s="3">
        <v>3000</v>
      </c>
    </row>
    <row r="6663" spans="1:4" s="9" customFormat="1" x14ac:dyDescent="0.2">
      <c r="A6663" s="2" t="s">
        <v>12617</v>
      </c>
      <c r="B6663" s="1" t="s">
        <v>12618</v>
      </c>
      <c r="C6663" s="1" t="s">
        <v>54</v>
      </c>
      <c r="D6663" s="3">
        <v>3000</v>
      </c>
    </row>
    <row r="6664" spans="1:4" s="9" customFormat="1" x14ac:dyDescent="0.2">
      <c r="A6664" s="2" t="s">
        <v>12619</v>
      </c>
      <c r="B6664" s="1" t="s">
        <v>12620</v>
      </c>
      <c r="C6664" s="1" t="s">
        <v>2752</v>
      </c>
      <c r="D6664" s="10" t="s">
        <v>5270</v>
      </c>
    </row>
    <row r="6665" spans="1:4" s="9" customFormat="1" x14ac:dyDescent="0.2">
      <c r="A6665" s="2" t="s">
        <v>12621</v>
      </c>
      <c r="B6665" s="1" t="s">
        <v>12622</v>
      </c>
      <c r="C6665" s="1" t="s">
        <v>2483</v>
      </c>
      <c r="D6665" s="10" t="s">
        <v>5270</v>
      </c>
    </row>
    <row r="6666" spans="1:4" s="9" customFormat="1" x14ac:dyDescent="0.2">
      <c r="A6666" s="2" t="s">
        <v>12623</v>
      </c>
      <c r="B6666" s="1" t="s">
        <v>12624</v>
      </c>
      <c r="C6666" s="1" t="s">
        <v>2752</v>
      </c>
      <c r="D6666" s="10" t="s">
        <v>5270</v>
      </c>
    </row>
    <row r="6667" spans="1:4" s="9" customFormat="1" x14ac:dyDescent="0.2">
      <c r="A6667" s="2" t="s">
        <v>12625</v>
      </c>
      <c r="B6667" s="1" t="s">
        <v>12626</v>
      </c>
      <c r="C6667" s="1" t="s">
        <v>153</v>
      </c>
      <c r="D6667" s="10" t="s">
        <v>5270</v>
      </c>
    </row>
    <row r="6668" spans="1:4" s="9" customFormat="1" x14ac:dyDescent="0.2">
      <c r="A6668" s="2" t="s">
        <v>12627</v>
      </c>
      <c r="B6668" s="1" t="s">
        <v>12628</v>
      </c>
      <c r="C6668" s="1" t="s">
        <v>153</v>
      </c>
      <c r="D6668" s="10" t="s">
        <v>5270</v>
      </c>
    </row>
    <row r="6669" spans="1:4" s="9" customFormat="1" x14ac:dyDescent="0.2">
      <c r="A6669" s="2" t="s">
        <v>12629</v>
      </c>
      <c r="B6669" s="1" t="s">
        <v>12630</v>
      </c>
      <c r="C6669" s="1" t="s">
        <v>2752</v>
      </c>
      <c r="D6669" s="3">
        <v>3000</v>
      </c>
    </row>
    <row r="6670" spans="1:4" s="9" customFormat="1" x14ac:dyDescent="0.2">
      <c r="A6670" s="2" t="s">
        <v>12631</v>
      </c>
      <c r="B6670" s="1" t="s">
        <v>12632</v>
      </c>
      <c r="C6670" s="1" t="s">
        <v>54</v>
      </c>
      <c r="D6670" s="10" t="s">
        <v>5270</v>
      </c>
    </row>
    <row r="6671" spans="1:4" s="9" customFormat="1" x14ac:dyDescent="0.2">
      <c r="A6671" s="2" t="s">
        <v>12633</v>
      </c>
      <c r="B6671" s="1" t="s">
        <v>12634</v>
      </c>
      <c r="C6671" s="1" t="s">
        <v>287</v>
      </c>
      <c r="D6671" s="3">
        <v>27</v>
      </c>
    </row>
    <row r="6672" spans="1:4" s="9" customFormat="1" x14ac:dyDescent="0.2">
      <c r="A6672" s="2" t="s">
        <v>12635</v>
      </c>
      <c r="B6672" s="1" t="s">
        <v>12636</v>
      </c>
      <c r="C6672" s="1" t="s">
        <v>287</v>
      </c>
      <c r="D6672" s="3">
        <v>27</v>
      </c>
    </row>
    <row r="6673" spans="1:4" s="9" customFormat="1" x14ac:dyDescent="0.2">
      <c r="A6673" s="2" t="s">
        <v>12637</v>
      </c>
      <c r="B6673" s="1" t="s">
        <v>12638</v>
      </c>
      <c r="C6673" s="1" t="s">
        <v>287</v>
      </c>
      <c r="D6673" s="10" t="s">
        <v>5270</v>
      </c>
    </row>
    <row r="6674" spans="1:4" s="9" customFormat="1" x14ac:dyDescent="0.2">
      <c r="A6674" s="2" t="s">
        <v>12639</v>
      </c>
      <c r="B6674" s="1" t="s">
        <v>12640</v>
      </c>
      <c r="C6674" s="1" t="s">
        <v>287</v>
      </c>
      <c r="D6674" s="10" t="s">
        <v>5270</v>
      </c>
    </row>
    <row r="6675" spans="1:4" s="9" customFormat="1" x14ac:dyDescent="0.2">
      <c r="A6675" s="2" t="s">
        <v>12641</v>
      </c>
      <c r="B6675" s="1" t="s">
        <v>12642</v>
      </c>
      <c r="C6675" s="1" t="s">
        <v>2483</v>
      </c>
      <c r="D6675" s="10" t="s">
        <v>5270</v>
      </c>
    </row>
    <row r="6676" spans="1:4" s="9" customFormat="1" x14ac:dyDescent="0.2">
      <c r="A6676" s="2" t="s">
        <v>12643</v>
      </c>
      <c r="B6676" s="1" t="s">
        <v>12644</v>
      </c>
      <c r="C6676" s="1" t="s">
        <v>1087</v>
      </c>
      <c r="D6676" s="10" t="s">
        <v>5270</v>
      </c>
    </row>
    <row r="6677" spans="1:4" s="9" customFormat="1" x14ac:dyDescent="0.2">
      <c r="A6677" s="2" t="s">
        <v>12645</v>
      </c>
      <c r="B6677" s="1" t="s">
        <v>12646</v>
      </c>
      <c r="C6677" s="1" t="s">
        <v>287</v>
      </c>
      <c r="D6677" s="10" t="s">
        <v>5270</v>
      </c>
    </row>
    <row r="6678" spans="1:4" s="9" customFormat="1" x14ac:dyDescent="0.2">
      <c r="A6678" s="2" t="s">
        <v>12647</v>
      </c>
      <c r="B6678" s="1" t="s">
        <v>12648</v>
      </c>
      <c r="C6678" s="1" t="s">
        <v>1087</v>
      </c>
      <c r="D6678" s="10" t="s">
        <v>5270</v>
      </c>
    </row>
    <row r="6679" spans="1:4" s="9" customFormat="1" x14ac:dyDescent="0.2">
      <c r="A6679" s="2" t="s">
        <v>12649</v>
      </c>
      <c r="B6679" s="1" t="s">
        <v>12650</v>
      </c>
      <c r="C6679" s="1" t="s">
        <v>287</v>
      </c>
      <c r="D6679" s="3">
        <v>250</v>
      </c>
    </row>
    <row r="6680" spans="1:4" s="9" customFormat="1" x14ac:dyDescent="0.2">
      <c r="A6680" s="2" t="s">
        <v>12651</v>
      </c>
      <c r="B6680" s="1" t="s">
        <v>12652</v>
      </c>
      <c r="C6680" s="1" t="s">
        <v>287</v>
      </c>
      <c r="D6680" s="10" t="s">
        <v>5270</v>
      </c>
    </row>
    <row r="6681" spans="1:4" s="9" customFormat="1" x14ac:dyDescent="0.2">
      <c r="A6681" s="2" t="s">
        <v>12653</v>
      </c>
      <c r="B6681" s="1" t="s">
        <v>12654</v>
      </c>
      <c r="C6681" s="1" t="s">
        <v>124</v>
      </c>
      <c r="D6681" s="10" t="s">
        <v>5270</v>
      </c>
    </row>
    <row r="6682" spans="1:4" s="9" customFormat="1" x14ac:dyDescent="0.2">
      <c r="A6682" s="2" t="s">
        <v>12655</v>
      </c>
      <c r="B6682" s="1" t="s">
        <v>12656</v>
      </c>
      <c r="C6682" s="1" t="s">
        <v>265</v>
      </c>
      <c r="D6682" s="10" t="s">
        <v>5270</v>
      </c>
    </row>
    <row r="6683" spans="1:4" s="9" customFormat="1" x14ac:dyDescent="0.2">
      <c r="A6683" s="2" t="s">
        <v>12657</v>
      </c>
      <c r="B6683" s="1" t="s">
        <v>12658</v>
      </c>
      <c r="C6683" s="1" t="s">
        <v>4888</v>
      </c>
      <c r="D6683" s="10" t="s">
        <v>5270</v>
      </c>
    </row>
    <row r="6684" spans="1:4" s="9" customFormat="1" x14ac:dyDescent="0.2">
      <c r="A6684" s="2" t="s">
        <v>12659</v>
      </c>
      <c r="B6684" s="1" t="s">
        <v>12660</v>
      </c>
      <c r="C6684" s="1" t="s">
        <v>4888</v>
      </c>
      <c r="D6684" s="10" t="s">
        <v>5270</v>
      </c>
    </row>
    <row r="6685" spans="1:4" s="9" customFormat="1" x14ac:dyDescent="0.2">
      <c r="A6685" s="2" t="s">
        <v>12661</v>
      </c>
      <c r="B6685" s="1" t="s">
        <v>12662</v>
      </c>
      <c r="C6685" s="1" t="s">
        <v>287</v>
      </c>
      <c r="D6685" s="3">
        <v>66</v>
      </c>
    </row>
    <row r="6686" spans="1:4" s="9" customFormat="1" x14ac:dyDescent="0.2">
      <c r="A6686" s="2" t="s">
        <v>12663</v>
      </c>
      <c r="B6686" s="1" t="s">
        <v>12664</v>
      </c>
      <c r="C6686" s="1" t="s">
        <v>4888</v>
      </c>
      <c r="D6686" s="10" t="s">
        <v>5270</v>
      </c>
    </row>
    <row r="6687" spans="1:4" s="9" customFormat="1" x14ac:dyDescent="0.2">
      <c r="A6687" s="2" t="s">
        <v>12665</v>
      </c>
      <c r="B6687" s="1" t="s">
        <v>12666</v>
      </c>
      <c r="C6687" s="1" t="s">
        <v>287</v>
      </c>
      <c r="D6687" s="3">
        <v>50</v>
      </c>
    </row>
    <row r="6688" spans="1:4" s="9" customFormat="1" x14ac:dyDescent="0.2">
      <c r="A6688" s="2" t="s">
        <v>12667</v>
      </c>
      <c r="B6688" s="1" t="s">
        <v>12668</v>
      </c>
      <c r="C6688" s="1" t="s">
        <v>39</v>
      </c>
      <c r="D6688" s="10" t="s">
        <v>5270</v>
      </c>
    </row>
    <row r="6689" spans="1:4" s="9" customFormat="1" x14ac:dyDescent="0.2">
      <c r="A6689" s="2" t="s">
        <v>12669</v>
      </c>
      <c r="B6689" s="1" t="s">
        <v>12668</v>
      </c>
      <c r="C6689" s="1" t="s">
        <v>2752</v>
      </c>
      <c r="D6689" s="10" t="s">
        <v>5270</v>
      </c>
    </row>
    <row r="6690" spans="1:4" s="9" customFormat="1" x14ac:dyDescent="0.2">
      <c r="A6690" s="2" t="s">
        <v>12670</v>
      </c>
      <c r="B6690" s="1" t="s">
        <v>12671</v>
      </c>
      <c r="C6690" s="1" t="s">
        <v>2752</v>
      </c>
      <c r="D6690" s="10" t="s">
        <v>5270</v>
      </c>
    </row>
    <row r="6691" spans="1:4" s="9" customFormat="1" x14ac:dyDescent="0.2">
      <c r="A6691" s="2" t="s">
        <v>12672</v>
      </c>
      <c r="B6691" s="1" t="s">
        <v>12673</v>
      </c>
      <c r="C6691" s="1" t="s">
        <v>54</v>
      </c>
      <c r="D6691" s="10" t="s">
        <v>5270</v>
      </c>
    </row>
    <row r="6692" spans="1:4" s="9" customFormat="1" x14ac:dyDescent="0.2">
      <c r="A6692" s="2" t="s">
        <v>12674</v>
      </c>
      <c r="B6692" s="1" t="s">
        <v>12675</v>
      </c>
      <c r="C6692" s="1" t="s">
        <v>153</v>
      </c>
      <c r="D6692" s="10" t="s">
        <v>5270</v>
      </c>
    </row>
    <row r="6693" spans="1:4" s="9" customFormat="1" x14ac:dyDescent="0.2">
      <c r="A6693" s="2" t="s">
        <v>12676</v>
      </c>
      <c r="B6693" s="1" t="s">
        <v>12677</v>
      </c>
      <c r="C6693" s="1" t="s">
        <v>39</v>
      </c>
      <c r="D6693" s="10" t="s">
        <v>5270</v>
      </c>
    </row>
    <row r="6694" spans="1:4" s="9" customFormat="1" x14ac:dyDescent="0.2">
      <c r="A6694" s="2" t="s">
        <v>12678</v>
      </c>
      <c r="B6694" s="1" t="s">
        <v>12679</v>
      </c>
      <c r="C6694" s="1" t="s">
        <v>1087</v>
      </c>
      <c r="D6694" s="10" t="s">
        <v>5270</v>
      </c>
    </row>
    <row r="6695" spans="1:4" s="9" customFormat="1" x14ac:dyDescent="0.2">
      <c r="A6695" s="2" t="s">
        <v>12680</v>
      </c>
      <c r="B6695" s="1" t="s">
        <v>12681</v>
      </c>
      <c r="C6695" s="1" t="s">
        <v>1087</v>
      </c>
      <c r="D6695" s="10" t="s">
        <v>5270</v>
      </c>
    </row>
    <row r="6696" spans="1:4" s="9" customFormat="1" x14ac:dyDescent="0.2">
      <c r="A6696" s="2" t="s">
        <v>12682</v>
      </c>
      <c r="B6696" s="1" t="s">
        <v>12683</v>
      </c>
      <c r="C6696" s="1" t="s">
        <v>1087</v>
      </c>
      <c r="D6696" s="10" t="s">
        <v>5270</v>
      </c>
    </row>
    <row r="6697" spans="1:4" s="9" customFormat="1" x14ac:dyDescent="0.2">
      <c r="A6697" s="2" t="s">
        <v>12684</v>
      </c>
      <c r="B6697" s="1" t="s">
        <v>12685</v>
      </c>
      <c r="C6697" s="1" t="s">
        <v>66</v>
      </c>
      <c r="D6697" s="10" t="s">
        <v>5270</v>
      </c>
    </row>
    <row r="6698" spans="1:4" s="9" customFormat="1" x14ac:dyDescent="0.2">
      <c r="A6698" s="2" t="s">
        <v>12686</v>
      </c>
      <c r="B6698" s="1" t="s">
        <v>12687</v>
      </c>
      <c r="C6698" s="1" t="s">
        <v>66</v>
      </c>
      <c r="D6698" s="3">
        <v>2500</v>
      </c>
    </row>
    <row r="6699" spans="1:4" s="9" customFormat="1" x14ac:dyDescent="0.2">
      <c r="A6699" s="2" t="s">
        <v>12688</v>
      </c>
      <c r="B6699" s="1" t="s">
        <v>12689</v>
      </c>
      <c r="C6699" s="1" t="s">
        <v>66</v>
      </c>
      <c r="D6699" s="10" t="s">
        <v>5270</v>
      </c>
    </row>
    <row r="6700" spans="1:4" s="9" customFormat="1" x14ac:dyDescent="0.2">
      <c r="A6700" s="2" t="s">
        <v>12690</v>
      </c>
      <c r="B6700" s="1" t="s">
        <v>12689</v>
      </c>
      <c r="C6700" s="1" t="s">
        <v>153</v>
      </c>
      <c r="D6700" s="10" t="s">
        <v>5270</v>
      </c>
    </row>
    <row r="6701" spans="1:4" s="9" customFormat="1" x14ac:dyDescent="0.2">
      <c r="A6701" s="2" t="s">
        <v>12691</v>
      </c>
      <c r="B6701" s="1" t="s">
        <v>12692</v>
      </c>
      <c r="C6701" s="1" t="s">
        <v>153</v>
      </c>
      <c r="D6701" s="3">
        <v>2500</v>
      </c>
    </row>
    <row r="6702" spans="1:4" s="9" customFormat="1" x14ac:dyDescent="0.2">
      <c r="A6702" s="2" t="s">
        <v>12693</v>
      </c>
      <c r="B6702" s="1" t="s">
        <v>12692</v>
      </c>
      <c r="C6702" s="1" t="s">
        <v>153</v>
      </c>
      <c r="D6702" s="3">
        <v>2500</v>
      </c>
    </row>
    <row r="6703" spans="1:4" s="9" customFormat="1" x14ac:dyDescent="0.2">
      <c r="A6703" s="2" t="s">
        <v>12694</v>
      </c>
      <c r="B6703" s="1" t="s">
        <v>12695</v>
      </c>
      <c r="C6703" s="1" t="s">
        <v>153</v>
      </c>
      <c r="D6703" s="3">
        <v>2500</v>
      </c>
    </row>
    <row r="6704" spans="1:4" s="9" customFormat="1" x14ac:dyDescent="0.2">
      <c r="A6704" s="2" t="s">
        <v>12696</v>
      </c>
      <c r="B6704" s="1" t="s">
        <v>12697</v>
      </c>
      <c r="C6704" s="1" t="s">
        <v>66</v>
      </c>
      <c r="D6704" s="10" t="s">
        <v>5270</v>
      </c>
    </row>
    <row r="6705" spans="1:4" s="9" customFormat="1" x14ac:dyDescent="0.2">
      <c r="A6705" s="2" t="s">
        <v>12698</v>
      </c>
      <c r="B6705" s="1" t="s">
        <v>12699</v>
      </c>
      <c r="C6705" s="1" t="s">
        <v>153</v>
      </c>
      <c r="D6705" s="10" t="s">
        <v>5270</v>
      </c>
    </row>
    <row r="6706" spans="1:4" s="9" customFormat="1" x14ac:dyDescent="0.2">
      <c r="A6706" s="2" t="s">
        <v>12700</v>
      </c>
      <c r="B6706" s="1" t="s">
        <v>12701</v>
      </c>
      <c r="C6706" s="1" t="s">
        <v>66</v>
      </c>
      <c r="D6706" s="10" t="s">
        <v>5270</v>
      </c>
    </row>
    <row r="6707" spans="1:4" s="9" customFormat="1" x14ac:dyDescent="0.2">
      <c r="A6707" s="2" t="s">
        <v>12702</v>
      </c>
      <c r="B6707" s="1" t="s">
        <v>12703</v>
      </c>
      <c r="C6707" s="1" t="s">
        <v>153</v>
      </c>
      <c r="D6707" s="10" t="s">
        <v>5270</v>
      </c>
    </row>
    <row r="6708" spans="1:4" s="9" customFormat="1" x14ac:dyDescent="0.2">
      <c r="A6708" s="2" t="s">
        <v>12704</v>
      </c>
      <c r="B6708" s="1" t="s">
        <v>12705</v>
      </c>
      <c r="C6708" s="1" t="s">
        <v>153</v>
      </c>
      <c r="D6708" s="10" t="s">
        <v>5270</v>
      </c>
    </row>
    <row r="6709" spans="1:4" s="9" customFormat="1" x14ac:dyDescent="0.2">
      <c r="A6709" s="2" t="s">
        <v>12706</v>
      </c>
      <c r="B6709" s="1" t="s">
        <v>12707</v>
      </c>
      <c r="C6709" s="1" t="s">
        <v>153</v>
      </c>
      <c r="D6709" s="10" t="s">
        <v>5270</v>
      </c>
    </row>
    <row r="6710" spans="1:4" s="9" customFormat="1" x14ac:dyDescent="0.2">
      <c r="A6710" s="2" t="s">
        <v>12708</v>
      </c>
      <c r="B6710" s="1" t="s">
        <v>12709</v>
      </c>
      <c r="C6710" s="1" t="s">
        <v>153</v>
      </c>
      <c r="D6710" s="10" t="s">
        <v>5270</v>
      </c>
    </row>
    <row r="6711" spans="1:4" s="9" customFormat="1" x14ac:dyDescent="0.2">
      <c r="A6711" s="2" t="s">
        <v>12710</v>
      </c>
      <c r="B6711" s="1" t="s">
        <v>12711</v>
      </c>
      <c r="C6711" s="1" t="s">
        <v>153</v>
      </c>
      <c r="D6711" s="10" t="s">
        <v>5270</v>
      </c>
    </row>
    <row r="6712" spans="1:4" s="9" customFormat="1" x14ac:dyDescent="0.2">
      <c r="A6712" s="2" t="s">
        <v>12712</v>
      </c>
      <c r="B6712" s="1" t="s">
        <v>12713</v>
      </c>
      <c r="C6712" s="1" t="s">
        <v>153</v>
      </c>
      <c r="D6712" s="10" t="s">
        <v>5270</v>
      </c>
    </row>
    <row r="6713" spans="1:4" s="9" customFormat="1" x14ac:dyDescent="0.2">
      <c r="A6713" s="2" t="s">
        <v>12714</v>
      </c>
      <c r="B6713" s="1" t="s">
        <v>12715</v>
      </c>
      <c r="C6713" s="1" t="s">
        <v>39</v>
      </c>
      <c r="D6713" s="10" t="s">
        <v>5270</v>
      </c>
    </row>
    <row r="6714" spans="1:4" s="9" customFormat="1" x14ac:dyDescent="0.2">
      <c r="A6714" s="2" t="s">
        <v>12716</v>
      </c>
      <c r="B6714" s="1" t="s">
        <v>12717</v>
      </c>
      <c r="C6714" s="1" t="s">
        <v>153</v>
      </c>
      <c r="D6714" s="10" t="s">
        <v>5270</v>
      </c>
    </row>
    <row r="6715" spans="1:4" s="9" customFormat="1" x14ac:dyDescent="0.2">
      <c r="A6715" s="2" t="s">
        <v>12722</v>
      </c>
      <c r="B6715" s="1" t="s">
        <v>12719</v>
      </c>
      <c r="C6715" s="1" t="s">
        <v>12723</v>
      </c>
      <c r="D6715" s="3">
        <v>3000</v>
      </c>
    </row>
    <row r="6716" spans="1:4" s="9" customFormat="1" x14ac:dyDescent="0.2">
      <c r="A6716" s="2" t="s">
        <v>12721</v>
      </c>
      <c r="B6716" s="1" t="s">
        <v>12719</v>
      </c>
      <c r="C6716" s="1" t="s">
        <v>7557</v>
      </c>
      <c r="D6716" s="3">
        <v>3000</v>
      </c>
    </row>
    <row r="6717" spans="1:4" s="9" customFormat="1" x14ac:dyDescent="0.2">
      <c r="A6717" s="2" t="s">
        <v>12720</v>
      </c>
      <c r="B6717" s="1" t="s">
        <v>12719</v>
      </c>
      <c r="C6717" s="1" t="s">
        <v>39</v>
      </c>
      <c r="D6717" s="10" t="s">
        <v>5270</v>
      </c>
    </row>
    <row r="6718" spans="1:4" s="9" customFormat="1" x14ac:dyDescent="0.2">
      <c r="A6718" s="2" t="s">
        <v>12718</v>
      </c>
      <c r="B6718" s="1" t="s">
        <v>12719</v>
      </c>
      <c r="C6718" s="1" t="s">
        <v>8022</v>
      </c>
      <c r="D6718" s="10" t="s">
        <v>5270</v>
      </c>
    </row>
    <row r="6719" spans="1:4" s="9" customFormat="1" x14ac:dyDescent="0.2">
      <c r="A6719" s="2" t="s">
        <v>12724</v>
      </c>
      <c r="B6719" s="1" t="s">
        <v>12725</v>
      </c>
      <c r="C6719" s="1" t="s">
        <v>1087</v>
      </c>
      <c r="D6719" s="3">
        <v>3000</v>
      </c>
    </row>
    <row r="6720" spans="1:4" s="9" customFormat="1" x14ac:dyDescent="0.2">
      <c r="A6720" s="2" t="s">
        <v>12726</v>
      </c>
      <c r="B6720" s="1" t="s">
        <v>12727</v>
      </c>
      <c r="C6720" s="1" t="s">
        <v>86</v>
      </c>
      <c r="D6720" s="10" t="s">
        <v>5270</v>
      </c>
    </row>
    <row r="6721" spans="1:4" s="9" customFormat="1" x14ac:dyDescent="0.2">
      <c r="A6721" s="2" t="s">
        <v>12728</v>
      </c>
      <c r="B6721" s="1" t="s">
        <v>12729</v>
      </c>
      <c r="C6721" s="1" t="s">
        <v>287</v>
      </c>
      <c r="D6721" s="10" t="s">
        <v>5270</v>
      </c>
    </row>
    <row r="6722" spans="1:4" s="9" customFormat="1" x14ac:dyDescent="0.2">
      <c r="A6722" s="2" t="s">
        <v>12730</v>
      </c>
      <c r="B6722" s="1" t="s">
        <v>12731</v>
      </c>
      <c r="C6722" s="1" t="s">
        <v>39</v>
      </c>
      <c r="D6722" s="10" t="s">
        <v>5270</v>
      </c>
    </row>
    <row r="6723" spans="1:4" s="9" customFormat="1" x14ac:dyDescent="0.2">
      <c r="A6723" s="2" t="s">
        <v>12732</v>
      </c>
      <c r="B6723" s="1" t="s">
        <v>12733</v>
      </c>
      <c r="C6723" s="1" t="s">
        <v>153</v>
      </c>
      <c r="D6723" s="3">
        <v>3000</v>
      </c>
    </row>
    <row r="6724" spans="1:4" s="9" customFormat="1" x14ac:dyDescent="0.2">
      <c r="A6724" s="2" t="s">
        <v>12734</v>
      </c>
      <c r="B6724" s="1" t="s">
        <v>12735</v>
      </c>
      <c r="C6724" s="1" t="s">
        <v>9894</v>
      </c>
      <c r="D6724" s="3">
        <v>3000</v>
      </c>
    </row>
    <row r="6725" spans="1:4" s="9" customFormat="1" x14ac:dyDescent="0.2">
      <c r="A6725" s="2" t="s">
        <v>12736</v>
      </c>
      <c r="B6725" s="1" t="s">
        <v>12737</v>
      </c>
      <c r="C6725" s="1" t="s">
        <v>153</v>
      </c>
      <c r="D6725" s="3">
        <v>3000</v>
      </c>
    </row>
    <row r="6726" spans="1:4" s="9" customFormat="1" x14ac:dyDescent="0.2">
      <c r="A6726" s="2" t="s">
        <v>12738</v>
      </c>
      <c r="B6726" s="1" t="s">
        <v>12739</v>
      </c>
      <c r="C6726" s="1" t="s">
        <v>153</v>
      </c>
      <c r="D6726" s="10" t="s">
        <v>5270</v>
      </c>
    </row>
    <row r="6727" spans="1:4" s="9" customFormat="1" x14ac:dyDescent="0.2">
      <c r="A6727" s="2" t="s">
        <v>12740</v>
      </c>
      <c r="B6727" s="1" t="s">
        <v>12741</v>
      </c>
      <c r="C6727" s="1" t="s">
        <v>153</v>
      </c>
      <c r="D6727" s="10" t="s">
        <v>5270</v>
      </c>
    </row>
    <row r="6728" spans="1:4" s="9" customFormat="1" x14ac:dyDescent="0.2">
      <c r="A6728" s="2" t="s">
        <v>12742</v>
      </c>
      <c r="B6728" s="1" t="s">
        <v>12743</v>
      </c>
      <c r="C6728" s="1" t="s">
        <v>153</v>
      </c>
      <c r="D6728" s="10" t="s">
        <v>5270</v>
      </c>
    </row>
    <row r="6729" spans="1:4" s="9" customFormat="1" x14ac:dyDescent="0.2">
      <c r="A6729" s="2" t="s">
        <v>12744</v>
      </c>
      <c r="B6729" s="1" t="s">
        <v>12745</v>
      </c>
      <c r="C6729" s="1" t="s">
        <v>66</v>
      </c>
      <c r="D6729" s="10" t="s">
        <v>5270</v>
      </c>
    </row>
    <row r="6730" spans="1:4" s="9" customFormat="1" x14ac:dyDescent="0.2">
      <c r="A6730" s="2" t="s">
        <v>12746</v>
      </c>
      <c r="B6730" s="1" t="s">
        <v>12747</v>
      </c>
      <c r="C6730" s="1" t="s">
        <v>153</v>
      </c>
      <c r="D6730" s="10" t="s">
        <v>5270</v>
      </c>
    </row>
    <row r="6731" spans="1:4" s="9" customFormat="1" x14ac:dyDescent="0.2">
      <c r="A6731" s="2" t="s">
        <v>12748</v>
      </c>
      <c r="B6731" s="1" t="s">
        <v>12749</v>
      </c>
      <c r="C6731" s="1" t="s">
        <v>66</v>
      </c>
      <c r="D6731" s="10" t="s">
        <v>5270</v>
      </c>
    </row>
    <row r="6732" spans="1:4" s="9" customFormat="1" x14ac:dyDescent="0.2">
      <c r="A6732" s="2" t="s">
        <v>12750</v>
      </c>
      <c r="B6732" s="1" t="s">
        <v>12751</v>
      </c>
      <c r="C6732" s="1" t="s">
        <v>153</v>
      </c>
      <c r="D6732" s="10" t="s">
        <v>5270</v>
      </c>
    </row>
    <row r="6733" spans="1:4" s="9" customFormat="1" x14ac:dyDescent="0.2">
      <c r="A6733" s="2" t="s">
        <v>12752</v>
      </c>
      <c r="B6733" s="1" t="s">
        <v>12753</v>
      </c>
      <c r="C6733" s="1" t="s">
        <v>153</v>
      </c>
      <c r="D6733" s="10" t="s">
        <v>5270</v>
      </c>
    </row>
    <row r="6734" spans="1:4" s="9" customFormat="1" x14ac:dyDescent="0.2">
      <c r="A6734" s="2" t="s">
        <v>12754</v>
      </c>
      <c r="B6734" s="1" t="s">
        <v>12755</v>
      </c>
      <c r="C6734" s="1" t="s">
        <v>153</v>
      </c>
      <c r="D6734" s="10" t="s">
        <v>5270</v>
      </c>
    </row>
    <row r="6735" spans="1:4" s="9" customFormat="1" x14ac:dyDescent="0.2">
      <c r="A6735" s="2" t="s">
        <v>12756</v>
      </c>
      <c r="B6735" s="1" t="s">
        <v>12757</v>
      </c>
      <c r="C6735" s="1" t="s">
        <v>153</v>
      </c>
      <c r="D6735" s="10" t="s">
        <v>5270</v>
      </c>
    </row>
    <row r="6736" spans="1:4" s="9" customFormat="1" x14ac:dyDescent="0.2">
      <c r="A6736" s="2" t="s">
        <v>12758</v>
      </c>
      <c r="B6736" s="1" t="s">
        <v>12759</v>
      </c>
      <c r="C6736" s="1" t="s">
        <v>153</v>
      </c>
      <c r="D6736" s="10" t="s">
        <v>5270</v>
      </c>
    </row>
    <row r="6737" spans="1:4" s="9" customFormat="1" x14ac:dyDescent="0.2">
      <c r="A6737" s="2" t="s">
        <v>12760</v>
      </c>
      <c r="B6737" s="1" t="s">
        <v>12761</v>
      </c>
      <c r="C6737" s="1" t="s">
        <v>153</v>
      </c>
      <c r="D6737" s="3">
        <v>2500</v>
      </c>
    </row>
    <row r="6738" spans="1:4" s="9" customFormat="1" x14ac:dyDescent="0.2">
      <c r="A6738" s="2" t="s">
        <v>12762</v>
      </c>
      <c r="B6738" s="1" t="s">
        <v>12763</v>
      </c>
      <c r="C6738" s="1" t="s">
        <v>153</v>
      </c>
      <c r="D6738" s="10" t="s">
        <v>5270</v>
      </c>
    </row>
    <row r="6739" spans="1:4" s="9" customFormat="1" x14ac:dyDescent="0.2">
      <c r="A6739" s="2" t="s">
        <v>12764</v>
      </c>
      <c r="B6739" s="1" t="s">
        <v>12765</v>
      </c>
      <c r="C6739" s="1" t="s">
        <v>153</v>
      </c>
      <c r="D6739" s="10" t="s">
        <v>5270</v>
      </c>
    </row>
    <row r="6740" spans="1:4" s="9" customFormat="1" x14ac:dyDescent="0.2">
      <c r="A6740" s="2" t="s">
        <v>12766</v>
      </c>
      <c r="B6740" s="1" t="s">
        <v>12767</v>
      </c>
      <c r="C6740" s="1" t="s">
        <v>153</v>
      </c>
      <c r="D6740" s="10" t="s">
        <v>5270</v>
      </c>
    </row>
    <row r="6741" spans="1:4" s="9" customFormat="1" x14ac:dyDescent="0.2">
      <c r="A6741" s="2" t="s">
        <v>12768</v>
      </c>
      <c r="B6741" s="1" t="s">
        <v>12769</v>
      </c>
      <c r="C6741" s="1" t="s">
        <v>153</v>
      </c>
      <c r="D6741" s="10" t="s">
        <v>5270</v>
      </c>
    </row>
    <row r="6742" spans="1:4" s="9" customFormat="1" x14ac:dyDescent="0.2">
      <c r="A6742" s="2" t="s">
        <v>12770</v>
      </c>
      <c r="B6742" s="1" t="s">
        <v>12771</v>
      </c>
      <c r="C6742" s="1" t="s">
        <v>153</v>
      </c>
      <c r="D6742" s="10" t="s">
        <v>5270</v>
      </c>
    </row>
    <row r="6743" spans="1:4" s="9" customFormat="1" x14ac:dyDescent="0.2">
      <c r="A6743" s="2" t="s">
        <v>12772</v>
      </c>
      <c r="B6743" s="1" t="s">
        <v>12773</v>
      </c>
      <c r="C6743" s="1" t="s">
        <v>153</v>
      </c>
      <c r="D6743" s="3">
        <v>50</v>
      </c>
    </row>
    <row r="6744" spans="1:4" s="9" customFormat="1" x14ac:dyDescent="0.2">
      <c r="A6744" s="2" t="s">
        <v>12774</v>
      </c>
      <c r="B6744" s="1" t="s">
        <v>12775</v>
      </c>
      <c r="C6744" s="1" t="s">
        <v>153</v>
      </c>
      <c r="D6744" s="10" t="s">
        <v>5270</v>
      </c>
    </row>
    <row r="6745" spans="1:4" s="9" customFormat="1" x14ac:dyDescent="0.2">
      <c r="A6745" s="2" t="s">
        <v>12776</v>
      </c>
      <c r="B6745" s="1" t="s">
        <v>12777</v>
      </c>
      <c r="C6745" s="1" t="s">
        <v>153</v>
      </c>
      <c r="D6745" s="10" t="s">
        <v>5270</v>
      </c>
    </row>
    <row r="6746" spans="1:4" s="9" customFormat="1" x14ac:dyDescent="0.2">
      <c r="A6746" s="2" t="s">
        <v>12778</v>
      </c>
      <c r="B6746" s="1" t="s">
        <v>12779</v>
      </c>
      <c r="C6746" s="1" t="s">
        <v>153</v>
      </c>
      <c r="D6746" s="10" t="s">
        <v>5270</v>
      </c>
    </row>
    <row r="6747" spans="1:4" s="9" customFormat="1" x14ac:dyDescent="0.2">
      <c r="A6747" s="2" t="s">
        <v>12780</v>
      </c>
      <c r="B6747" s="1" t="s">
        <v>12781</v>
      </c>
      <c r="C6747" s="1" t="s">
        <v>153</v>
      </c>
      <c r="D6747" s="10" t="s">
        <v>5270</v>
      </c>
    </row>
    <row r="6748" spans="1:4" s="9" customFormat="1" x14ac:dyDescent="0.2">
      <c r="A6748" s="2" t="s">
        <v>12782</v>
      </c>
      <c r="B6748" s="1" t="s">
        <v>12783</v>
      </c>
      <c r="C6748" s="1" t="s">
        <v>153</v>
      </c>
      <c r="D6748" s="10" t="s">
        <v>5270</v>
      </c>
    </row>
    <row r="6749" spans="1:4" s="9" customFormat="1" x14ac:dyDescent="0.2">
      <c r="A6749" s="2" t="s">
        <v>12784</v>
      </c>
      <c r="B6749" s="1" t="s">
        <v>12785</v>
      </c>
      <c r="C6749" s="1" t="s">
        <v>153</v>
      </c>
      <c r="D6749" s="10" t="s">
        <v>5270</v>
      </c>
    </row>
    <row r="6750" spans="1:4" s="9" customFormat="1" x14ac:dyDescent="0.2">
      <c r="A6750" s="2" t="s">
        <v>12786</v>
      </c>
      <c r="B6750" s="1" t="s">
        <v>12787</v>
      </c>
      <c r="C6750" s="1" t="s">
        <v>153</v>
      </c>
      <c r="D6750" s="10" t="s">
        <v>5270</v>
      </c>
    </row>
    <row r="6751" spans="1:4" s="9" customFormat="1" x14ac:dyDescent="0.2">
      <c r="A6751" s="2" t="s">
        <v>12788</v>
      </c>
      <c r="B6751" s="1" t="s">
        <v>12789</v>
      </c>
      <c r="C6751" s="1" t="s">
        <v>153</v>
      </c>
      <c r="D6751" s="3">
        <v>76</v>
      </c>
    </row>
    <row r="6752" spans="1:4" s="9" customFormat="1" x14ac:dyDescent="0.2">
      <c r="A6752" s="2" t="s">
        <v>12790</v>
      </c>
      <c r="B6752" s="1" t="s">
        <v>12791</v>
      </c>
      <c r="C6752" s="1" t="s">
        <v>2483</v>
      </c>
      <c r="D6752" s="10" t="s">
        <v>5270</v>
      </c>
    </row>
    <row r="6753" spans="1:4" s="9" customFormat="1" x14ac:dyDescent="0.2">
      <c r="A6753" s="2" t="s">
        <v>12792</v>
      </c>
      <c r="B6753" s="1" t="s">
        <v>12793</v>
      </c>
      <c r="C6753" s="1" t="s">
        <v>2483</v>
      </c>
      <c r="D6753" s="10" t="s">
        <v>5270</v>
      </c>
    </row>
    <row r="6754" spans="1:4" s="9" customFormat="1" x14ac:dyDescent="0.2">
      <c r="A6754" s="2" t="s">
        <v>12794</v>
      </c>
      <c r="B6754" s="1" t="s">
        <v>12795</v>
      </c>
      <c r="C6754" s="1" t="s">
        <v>2483</v>
      </c>
      <c r="D6754" s="3">
        <v>800</v>
      </c>
    </row>
    <row r="6755" spans="1:4" s="9" customFormat="1" x14ac:dyDescent="0.2">
      <c r="A6755" s="2" t="s">
        <v>12796</v>
      </c>
      <c r="B6755" s="1" t="s">
        <v>12797</v>
      </c>
      <c r="C6755" s="1" t="s">
        <v>2483</v>
      </c>
      <c r="D6755" s="10" t="s">
        <v>5270</v>
      </c>
    </row>
    <row r="6756" spans="1:4" s="9" customFormat="1" x14ac:dyDescent="0.2">
      <c r="A6756" s="2" t="s">
        <v>12798</v>
      </c>
      <c r="B6756" s="1" t="s">
        <v>12799</v>
      </c>
      <c r="C6756" s="1" t="s">
        <v>54</v>
      </c>
      <c r="D6756" s="10" t="s">
        <v>5270</v>
      </c>
    </row>
    <row r="6757" spans="1:4" s="9" customFormat="1" x14ac:dyDescent="0.2">
      <c r="A6757" s="2" t="s">
        <v>12800</v>
      </c>
      <c r="B6757" s="1" t="s">
        <v>12801</v>
      </c>
      <c r="C6757" s="1" t="s">
        <v>54</v>
      </c>
      <c r="D6757" s="10" t="s">
        <v>5270</v>
      </c>
    </row>
    <row r="6758" spans="1:4" s="9" customFormat="1" x14ac:dyDescent="0.2">
      <c r="A6758" s="2" t="s">
        <v>12802</v>
      </c>
      <c r="B6758" s="1" t="s">
        <v>12803</v>
      </c>
      <c r="C6758" s="1" t="s">
        <v>54</v>
      </c>
      <c r="D6758" s="10" t="s">
        <v>5270</v>
      </c>
    </row>
    <row r="6759" spans="1:4" s="9" customFormat="1" x14ac:dyDescent="0.2">
      <c r="A6759" s="2" t="s">
        <v>12804</v>
      </c>
      <c r="B6759" s="1" t="s">
        <v>12805</v>
      </c>
      <c r="C6759" s="1" t="s">
        <v>153</v>
      </c>
      <c r="D6759" s="10" t="s">
        <v>5270</v>
      </c>
    </row>
    <row r="6760" spans="1:4" s="9" customFormat="1" x14ac:dyDescent="0.2">
      <c r="A6760" s="2" t="s">
        <v>12806</v>
      </c>
      <c r="B6760" s="1" t="s">
        <v>12807</v>
      </c>
      <c r="C6760" s="1" t="s">
        <v>153</v>
      </c>
      <c r="D6760" s="10" t="s">
        <v>5270</v>
      </c>
    </row>
    <row r="6761" spans="1:4" s="9" customFormat="1" x14ac:dyDescent="0.2">
      <c r="A6761" s="2" t="s">
        <v>12808</v>
      </c>
      <c r="B6761" s="1" t="s">
        <v>12809</v>
      </c>
      <c r="C6761" s="1" t="s">
        <v>153</v>
      </c>
      <c r="D6761" s="10" t="s">
        <v>5270</v>
      </c>
    </row>
    <row r="6762" spans="1:4" s="9" customFormat="1" x14ac:dyDescent="0.2">
      <c r="A6762" s="2" t="s">
        <v>12810</v>
      </c>
      <c r="B6762" s="1" t="s">
        <v>12811</v>
      </c>
      <c r="C6762" s="1" t="s">
        <v>153</v>
      </c>
      <c r="D6762" s="10" t="s">
        <v>5270</v>
      </c>
    </row>
    <row r="6763" spans="1:4" s="9" customFormat="1" x14ac:dyDescent="0.2">
      <c r="A6763" s="2" t="s">
        <v>12812</v>
      </c>
      <c r="B6763" s="1" t="s">
        <v>12813</v>
      </c>
      <c r="C6763" s="1" t="s">
        <v>153</v>
      </c>
      <c r="D6763" s="10" t="s">
        <v>5270</v>
      </c>
    </row>
    <row r="6764" spans="1:4" s="9" customFormat="1" x14ac:dyDescent="0.2">
      <c r="A6764" s="2" t="s">
        <v>12814</v>
      </c>
      <c r="B6764" s="1" t="s">
        <v>12815</v>
      </c>
      <c r="C6764" s="1" t="s">
        <v>153</v>
      </c>
      <c r="D6764" s="10" t="s">
        <v>5270</v>
      </c>
    </row>
    <row r="6765" spans="1:4" s="9" customFormat="1" x14ac:dyDescent="0.2">
      <c r="A6765" s="2" t="s">
        <v>12816</v>
      </c>
      <c r="B6765" s="1" t="s">
        <v>12817</v>
      </c>
      <c r="C6765" s="1" t="s">
        <v>153</v>
      </c>
      <c r="D6765" s="10" t="s">
        <v>5270</v>
      </c>
    </row>
    <row r="6766" spans="1:4" s="9" customFormat="1" x14ac:dyDescent="0.2">
      <c r="A6766" s="2" t="s">
        <v>12818</v>
      </c>
      <c r="B6766" s="1" t="s">
        <v>12819</v>
      </c>
      <c r="C6766" s="1" t="s">
        <v>153</v>
      </c>
      <c r="D6766" s="10" t="s">
        <v>5270</v>
      </c>
    </row>
    <row r="6767" spans="1:4" s="9" customFormat="1" x14ac:dyDescent="0.2">
      <c r="A6767" s="2" t="s">
        <v>12820</v>
      </c>
      <c r="B6767" s="1" t="s">
        <v>12821</v>
      </c>
      <c r="C6767" s="1" t="s">
        <v>153</v>
      </c>
      <c r="D6767" s="10" t="s">
        <v>5270</v>
      </c>
    </row>
    <row r="6768" spans="1:4" s="9" customFormat="1" x14ac:dyDescent="0.2">
      <c r="A6768" s="2" t="s">
        <v>12822</v>
      </c>
      <c r="B6768" s="1" t="s">
        <v>12823</v>
      </c>
      <c r="C6768" s="1" t="s">
        <v>153</v>
      </c>
      <c r="D6768" s="10" t="s">
        <v>5270</v>
      </c>
    </row>
    <row r="6769" spans="1:4" s="9" customFormat="1" x14ac:dyDescent="0.2">
      <c r="A6769" s="2" t="s">
        <v>12824</v>
      </c>
      <c r="B6769" s="1" t="s">
        <v>12825</v>
      </c>
      <c r="C6769" s="1" t="s">
        <v>153</v>
      </c>
      <c r="D6769" s="10" t="s">
        <v>5270</v>
      </c>
    </row>
    <row r="6770" spans="1:4" s="9" customFormat="1" x14ac:dyDescent="0.2">
      <c r="A6770" s="2" t="s">
        <v>12826</v>
      </c>
      <c r="B6770" s="1" t="s">
        <v>12827</v>
      </c>
      <c r="C6770" s="1" t="s">
        <v>2483</v>
      </c>
      <c r="D6770" s="3">
        <v>3000</v>
      </c>
    </row>
    <row r="6771" spans="1:4" s="9" customFormat="1" x14ac:dyDescent="0.2">
      <c r="A6771" s="2" t="s">
        <v>12828</v>
      </c>
      <c r="B6771" s="1" t="s">
        <v>12829</v>
      </c>
      <c r="C6771" s="1" t="s">
        <v>153</v>
      </c>
      <c r="D6771" s="10" t="s">
        <v>5270</v>
      </c>
    </row>
    <row r="6772" spans="1:4" s="9" customFormat="1" x14ac:dyDescent="0.2">
      <c r="A6772" s="2" t="s">
        <v>12830</v>
      </c>
      <c r="B6772" s="1" t="s">
        <v>12831</v>
      </c>
      <c r="C6772" s="1" t="s">
        <v>153</v>
      </c>
      <c r="D6772" s="3">
        <v>3000</v>
      </c>
    </row>
    <row r="6773" spans="1:4" s="9" customFormat="1" x14ac:dyDescent="0.2">
      <c r="A6773" s="2" t="s">
        <v>12832</v>
      </c>
      <c r="B6773" s="1" t="s">
        <v>12833</v>
      </c>
      <c r="C6773" s="1" t="s">
        <v>153</v>
      </c>
      <c r="D6773" s="10" t="s">
        <v>5270</v>
      </c>
    </row>
    <row r="6774" spans="1:4" s="9" customFormat="1" x14ac:dyDescent="0.2">
      <c r="A6774" s="2" t="s">
        <v>12834</v>
      </c>
      <c r="B6774" s="1" t="s">
        <v>12835</v>
      </c>
      <c r="C6774" s="1" t="s">
        <v>153</v>
      </c>
      <c r="D6774" s="10" t="s">
        <v>5270</v>
      </c>
    </row>
    <row r="6775" spans="1:4" s="9" customFormat="1" x14ac:dyDescent="0.2">
      <c r="A6775" s="2" t="s">
        <v>12836</v>
      </c>
      <c r="B6775" s="1" t="s">
        <v>12837</v>
      </c>
      <c r="C6775" s="1" t="s">
        <v>54</v>
      </c>
      <c r="D6775" s="10" t="s">
        <v>5270</v>
      </c>
    </row>
    <row r="6776" spans="1:4" s="9" customFormat="1" x14ac:dyDescent="0.2">
      <c r="A6776" s="2" t="s">
        <v>12838</v>
      </c>
      <c r="B6776" s="1" t="s">
        <v>12839</v>
      </c>
      <c r="C6776" s="1" t="s">
        <v>153</v>
      </c>
      <c r="D6776" s="10" t="s">
        <v>5270</v>
      </c>
    </row>
    <row r="6777" spans="1:4" s="9" customFormat="1" x14ac:dyDescent="0.2">
      <c r="A6777" s="2" t="s">
        <v>12840</v>
      </c>
      <c r="B6777" s="1" t="s">
        <v>12841</v>
      </c>
      <c r="C6777" s="1" t="s">
        <v>54</v>
      </c>
      <c r="D6777" s="3">
        <v>100</v>
      </c>
    </row>
    <row r="6778" spans="1:4" s="9" customFormat="1" x14ac:dyDescent="0.2">
      <c r="A6778" s="2" t="s">
        <v>12842</v>
      </c>
      <c r="B6778" s="1" t="s">
        <v>12843</v>
      </c>
      <c r="C6778" s="1" t="s">
        <v>54</v>
      </c>
      <c r="D6778" s="10" t="s">
        <v>5270</v>
      </c>
    </row>
    <row r="6779" spans="1:4" s="9" customFormat="1" x14ac:dyDescent="0.2">
      <c r="A6779" s="2" t="s">
        <v>12844</v>
      </c>
      <c r="B6779" s="1" t="s">
        <v>12845</v>
      </c>
      <c r="C6779" s="1" t="s">
        <v>153</v>
      </c>
      <c r="D6779" s="10" t="s">
        <v>5270</v>
      </c>
    </row>
    <row r="6780" spans="1:4" s="9" customFormat="1" x14ac:dyDescent="0.2">
      <c r="A6780" s="2" t="s">
        <v>12846</v>
      </c>
      <c r="B6780" s="1" t="s">
        <v>12847</v>
      </c>
      <c r="C6780" s="1" t="s">
        <v>153</v>
      </c>
      <c r="D6780" s="10" t="s">
        <v>5270</v>
      </c>
    </row>
    <row r="6781" spans="1:4" s="9" customFormat="1" x14ac:dyDescent="0.2">
      <c r="A6781" s="2" t="s">
        <v>12848</v>
      </c>
      <c r="B6781" s="1" t="s">
        <v>12849</v>
      </c>
      <c r="C6781" s="1" t="s">
        <v>153</v>
      </c>
      <c r="D6781" s="10" t="s">
        <v>5270</v>
      </c>
    </row>
    <row r="6782" spans="1:4" s="9" customFormat="1" x14ac:dyDescent="0.2">
      <c r="A6782" s="2" t="s">
        <v>12850</v>
      </c>
      <c r="B6782" s="1" t="s">
        <v>12851</v>
      </c>
      <c r="C6782" s="1" t="s">
        <v>153</v>
      </c>
      <c r="D6782" s="10" t="s">
        <v>5270</v>
      </c>
    </row>
    <row r="6783" spans="1:4" s="9" customFormat="1" x14ac:dyDescent="0.2">
      <c r="A6783" s="2" t="s">
        <v>12852</v>
      </c>
      <c r="B6783" s="1" t="s">
        <v>12853</v>
      </c>
      <c r="C6783" s="1" t="s">
        <v>153</v>
      </c>
      <c r="D6783" s="10" t="s">
        <v>5270</v>
      </c>
    </row>
    <row r="6784" spans="1:4" s="9" customFormat="1" x14ac:dyDescent="0.2">
      <c r="A6784" s="2" t="s">
        <v>12854</v>
      </c>
      <c r="B6784" s="1" t="s">
        <v>12855</v>
      </c>
      <c r="C6784" s="1" t="s">
        <v>153</v>
      </c>
      <c r="D6784" s="10" t="s">
        <v>5270</v>
      </c>
    </row>
    <row r="6785" spans="1:4" s="9" customFormat="1" x14ac:dyDescent="0.2">
      <c r="A6785" s="2" t="s">
        <v>12856</v>
      </c>
      <c r="B6785" s="1" t="s">
        <v>12857</v>
      </c>
      <c r="C6785" s="1" t="s">
        <v>124</v>
      </c>
      <c r="D6785" s="10" t="s">
        <v>5270</v>
      </c>
    </row>
    <row r="6786" spans="1:4" s="9" customFormat="1" x14ac:dyDescent="0.2">
      <c r="A6786" s="2" t="s">
        <v>12858</v>
      </c>
      <c r="B6786" s="1" t="s">
        <v>12859</v>
      </c>
      <c r="C6786" s="1" t="s">
        <v>153</v>
      </c>
      <c r="D6786" s="10" t="s">
        <v>5270</v>
      </c>
    </row>
    <row r="6787" spans="1:4" s="9" customFormat="1" x14ac:dyDescent="0.2">
      <c r="A6787" s="2" t="s">
        <v>12860</v>
      </c>
      <c r="B6787" s="1" t="s">
        <v>12861</v>
      </c>
      <c r="C6787" s="1" t="s">
        <v>76</v>
      </c>
      <c r="D6787" s="10" t="s">
        <v>5270</v>
      </c>
    </row>
    <row r="6788" spans="1:4" s="9" customFormat="1" x14ac:dyDescent="0.2">
      <c r="A6788" s="2" t="s">
        <v>12862</v>
      </c>
      <c r="B6788" s="1" t="s">
        <v>12863</v>
      </c>
      <c r="C6788" s="1" t="s">
        <v>153</v>
      </c>
      <c r="D6788" s="10" t="s">
        <v>5270</v>
      </c>
    </row>
    <row r="6789" spans="1:4" s="9" customFormat="1" x14ac:dyDescent="0.2">
      <c r="A6789" s="2" t="s">
        <v>12864</v>
      </c>
      <c r="B6789" s="1" t="s">
        <v>12865</v>
      </c>
      <c r="C6789" s="1" t="s">
        <v>153</v>
      </c>
      <c r="D6789" s="10" t="s">
        <v>5270</v>
      </c>
    </row>
    <row r="6790" spans="1:4" s="9" customFormat="1" x14ac:dyDescent="0.2">
      <c r="A6790" s="2" t="s">
        <v>12866</v>
      </c>
      <c r="B6790" s="1" t="s">
        <v>12867</v>
      </c>
      <c r="C6790" s="1" t="s">
        <v>153</v>
      </c>
      <c r="D6790" s="3">
        <v>60</v>
      </c>
    </row>
    <row r="6791" spans="1:4" s="9" customFormat="1" x14ac:dyDescent="0.2">
      <c r="A6791" s="2" t="s">
        <v>12868</v>
      </c>
      <c r="B6791" s="1" t="s">
        <v>12869</v>
      </c>
      <c r="C6791" s="1" t="s">
        <v>153</v>
      </c>
      <c r="D6791" s="10" t="s">
        <v>5270</v>
      </c>
    </row>
    <row r="6792" spans="1:4" s="9" customFormat="1" x14ac:dyDescent="0.2">
      <c r="A6792" s="2" t="s">
        <v>12870</v>
      </c>
      <c r="B6792" s="1" t="s">
        <v>12871</v>
      </c>
      <c r="C6792" s="1" t="s">
        <v>153</v>
      </c>
      <c r="D6792" s="10" t="s">
        <v>5270</v>
      </c>
    </row>
    <row r="6793" spans="1:4" s="9" customFormat="1" x14ac:dyDescent="0.2">
      <c r="A6793" s="2" t="s">
        <v>12872</v>
      </c>
      <c r="B6793" s="1" t="s">
        <v>12873</v>
      </c>
      <c r="C6793" s="1" t="s">
        <v>57</v>
      </c>
      <c r="D6793" s="10" t="s">
        <v>5270</v>
      </c>
    </row>
    <row r="6794" spans="1:4" s="9" customFormat="1" x14ac:dyDescent="0.2">
      <c r="A6794" s="2" t="s">
        <v>12874</v>
      </c>
      <c r="B6794" s="1" t="s">
        <v>12875</v>
      </c>
      <c r="C6794" s="1" t="s">
        <v>39</v>
      </c>
      <c r="D6794" s="10" t="s">
        <v>5270</v>
      </c>
    </row>
    <row r="6795" spans="1:4" s="9" customFormat="1" x14ac:dyDescent="0.2">
      <c r="A6795" s="2" t="s">
        <v>12876</v>
      </c>
      <c r="B6795" s="1" t="s">
        <v>12877</v>
      </c>
      <c r="C6795" s="1" t="s">
        <v>153</v>
      </c>
      <c r="D6795" s="3">
        <v>60</v>
      </c>
    </row>
    <row r="6796" spans="1:4" s="9" customFormat="1" x14ac:dyDescent="0.2">
      <c r="A6796" s="2" t="s">
        <v>12878</v>
      </c>
      <c r="B6796" s="1" t="s">
        <v>12879</v>
      </c>
      <c r="C6796" s="1" t="s">
        <v>153</v>
      </c>
      <c r="D6796" s="3">
        <v>160</v>
      </c>
    </row>
    <row r="6797" spans="1:4" s="9" customFormat="1" x14ac:dyDescent="0.2">
      <c r="A6797" s="2" t="s">
        <v>12880</v>
      </c>
      <c r="B6797" s="1" t="s">
        <v>12881</v>
      </c>
      <c r="C6797" s="1" t="s">
        <v>3556</v>
      </c>
      <c r="D6797" s="3">
        <v>1000</v>
      </c>
    </row>
    <row r="6798" spans="1:4" s="9" customFormat="1" x14ac:dyDescent="0.2">
      <c r="A6798" s="2" t="s">
        <v>12882</v>
      </c>
      <c r="B6798" s="1" t="s">
        <v>12883</v>
      </c>
      <c r="C6798" s="1" t="s">
        <v>3556</v>
      </c>
      <c r="D6798" s="3">
        <v>1000</v>
      </c>
    </row>
    <row r="6799" spans="1:4" s="9" customFormat="1" x14ac:dyDescent="0.2">
      <c r="A6799" s="2" t="s">
        <v>12884</v>
      </c>
      <c r="B6799" s="1" t="s">
        <v>12885</v>
      </c>
      <c r="C6799" s="1" t="s">
        <v>3556</v>
      </c>
      <c r="D6799" s="3">
        <v>50</v>
      </c>
    </row>
    <row r="6800" spans="1:4" s="9" customFormat="1" x14ac:dyDescent="0.2">
      <c r="A6800" s="2" t="s">
        <v>12886</v>
      </c>
      <c r="B6800" s="1" t="s">
        <v>12887</v>
      </c>
      <c r="C6800" s="1" t="s">
        <v>3556</v>
      </c>
      <c r="D6800" s="10" t="s">
        <v>5270</v>
      </c>
    </row>
    <row r="6801" spans="1:4" s="9" customFormat="1" x14ac:dyDescent="0.2">
      <c r="A6801" s="2" t="s">
        <v>12888</v>
      </c>
      <c r="B6801" s="1" t="s">
        <v>12889</v>
      </c>
      <c r="C6801" s="1" t="s">
        <v>3556</v>
      </c>
      <c r="D6801" s="3">
        <v>1000</v>
      </c>
    </row>
    <row r="6802" spans="1:4" s="9" customFormat="1" x14ac:dyDescent="0.2">
      <c r="A6802" s="2" t="s">
        <v>12890</v>
      </c>
      <c r="B6802" s="1" t="s">
        <v>12891</v>
      </c>
      <c r="C6802" s="1" t="s">
        <v>3556</v>
      </c>
      <c r="D6802" s="10" t="s">
        <v>5270</v>
      </c>
    </row>
    <row r="6803" spans="1:4" s="9" customFormat="1" x14ac:dyDescent="0.2">
      <c r="A6803" s="2" t="s">
        <v>12892</v>
      </c>
      <c r="B6803" s="1" t="s">
        <v>12893</v>
      </c>
      <c r="C6803" s="1" t="s">
        <v>3556</v>
      </c>
      <c r="D6803" s="3">
        <v>49</v>
      </c>
    </row>
    <row r="6804" spans="1:4" s="9" customFormat="1" x14ac:dyDescent="0.2">
      <c r="A6804" s="2" t="s">
        <v>12894</v>
      </c>
      <c r="B6804" s="1" t="s">
        <v>12895</v>
      </c>
      <c r="C6804" s="1" t="s">
        <v>33</v>
      </c>
      <c r="D6804" s="10" t="s">
        <v>5270</v>
      </c>
    </row>
    <row r="6805" spans="1:4" s="9" customFormat="1" x14ac:dyDescent="0.2">
      <c r="A6805" s="2" t="s">
        <v>12896</v>
      </c>
      <c r="B6805" s="1" t="s">
        <v>12897</v>
      </c>
      <c r="C6805" s="1" t="s">
        <v>153</v>
      </c>
      <c r="D6805" s="3">
        <v>46</v>
      </c>
    </row>
    <row r="6806" spans="1:4" s="9" customFormat="1" x14ac:dyDescent="0.2">
      <c r="A6806" s="2" t="s">
        <v>12898</v>
      </c>
      <c r="B6806" s="1" t="s">
        <v>12899</v>
      </c>
      <c r="C6806" s="1" t="s">
        <v>153</v>
      </c>
      <c r="D6806" s="10" t="s">
        <v>5270</v>
      </c>
    </row>
    <row r="6807" spans="1:4" s="9" customFormat="1" x14ac:dyDescent="0.2">
      <c r="A6807" s="2" t="s">
        <v>12902</v>
      </c>
      <c r="B6807" s="1" t="s">
        <v>12901</v>
      </c>
      <c r="C6807" s="1" t="s">
        <v>33</v>
      </c>
      <c r="D6807" s="3">
        <v>45</v>
      </c>
    </row>
    <row r="6808" spans="1:4" s="9" customFormat="1" x14ac:dyDescent="0.2">
      <c r="A6808" s="2" t="s">
        <v>12900</v>
      </c>
      <c r="B6808" s="1" t="s">
        <v>12901</v>
      </c>
      <c r="C6808" s="1" t="s">
        <v>33</v>
      </c>
      <c r="D6808" s="3">
        <v>1000</v>
      </c>
    </row>
    <row r="6809" spans="1:4" s="9" customFormat="1" x14ac:dyDescent="0.2">
      <c r="A6809" s="2" t="s">
        <v>12903</v>
      </c>
      <c r="B6809" s="1" t="s">
        <v>12904</v>
      </c>
      <c r="C6809" s="1" t="s">
        <v>33</v>
      </c>
      <c r="D6809" s="10" t="s">
        <v>5270</v>
      </c>
    </row>
    <row r="6810" spans="1:4" s="9" customFormat="1" x14ac:dyDescent="0.2">
      <c r="A6810" s="2" t="s">
        <v>12905</v>
      </c>
      <c r="B6810" s="1" t="s">
        <v>12906</v>
      </c>
      <c r="C6810" s="1" t="s">
        <v>153</v>
      </c>
      <c r="D6810" s="10" t="s">
        <v>5270</v>
      </c>
    </row>
    <row r="6811" spans="1:4" s="9" customFormat="1" x14ac:dyDescent="0.2">
      <c r="A6811" s="2" t="s">
        <v>12907</v>
      </c>
      <c r="B6811" s="1" t="s">
        <v>12908</v>
      </c>
      <c r="C6811" s="1" t="s">
        <v>287</v>
      </c>
      <c r="D6811" s="10" t="s">
        <v>5270</v>
      </c>
    </row>
    <row r="6812" spans="1:4" s="9" customFormat="1" x14ac:dyDescent="0.2">
      <c r="A6812" s="2" t="s">
        <v>12909</v>
      </c>
      <c r="B6812" s="1" t="s">
        <v>12910</v>
      </c>
      <c r="C6812" s="1" t="s">
        <v>153</v>
      </c>
      <c r="D6812" s="3">
        <v>3000</v>
      </c>
    </row>
    <row r="6813" spans="1:4" s="9" customFormat="1" x14ac:dyDescent="0.2">
      <c r="A6813" s="2" t="s">
        <v>12911</v>
      </c>
      <c r="B6813" s="1" t="s">
        <v>12912</v>
      </c>
      <c r="C6813" s="1" t="s">
        <v>153</v>
      </c>
      <c r="D6813" s="3">
        <v>2000</v>
      </c>
    </row>
    <row r="6814" spans="1:4" s="9" customFormat="1" x14ac:dyDescent="0.2">
      <c r="A6814" s="2" t="s">
        <v>12913</v>
      </c>
      <c r="B6814" s="1" t="s">
        <v>12914</v>
      </c>
      <c r="C6814" s="1" t="s">
        <v>153</v>
      </c>
      <c r="D6814" s="10" t="s">
        <v>5270</v>
      </c>
    </row>
    <row r="6815" spans="1:4" s="9" customFormat="1" x14ac:dyDescent="0.2">
      <c r="A6815" s="2" t="s">
        <v>12915</v>
      </c>
      <c r="B6815" s="1" t="s">
        <v>12916</v>
      </c>
      <c r="C6815" s="1" t="s">
        <v>54</v>
      </c>
      <c r="D6815" s="10" t="s">
        <v>5270</v>
      </c>
    </row>
    <row r="6816" spans="1:4" s="9" customFormat="1" x14ac:dyDescent="0.2">
      <c r="A6816" s="2" t="s">
        <v>12917</v>
      </c>
      <c r="B6816" s="1" t="s">
        <v>12918</v>
      </c>
      <c r="C6816" s="1" t="s">
        <v>54</v>
      </c>
      <c r="D6816" s="10" t="s">
        <v>5270</v>
      </c>
    </row>
    <row r="6817" spans="1:4" s="9" customFormat="1" x14ac:dyDescent="0.2">
      <c r="A6817" s="2" t="s">
        <v>12919</v>
      </c>
      <c r="B6817" s="1" t="s">
        <v>12920</v>
      </c>
      <c r="C6817" s="1" t="s">
        <v>54</v>
      </c>
      <c r="D6817" s="10" t="s">
        <v>5270</v>
      </c>
    </row>
    <row r="6818" spans="1:4" s="9" customFormat="1" x14ac:dyDescent="0.2">
      <c r="A6818" s="2" t="s">
        <v>12921</v>
      </c>
      <c r="B6818" s="1" t="s">
        <v>12922</v>
      </c>
      <c r="C6818" s="1" t="s">
        <v>39</v>
      </c>
      <c r="D6818" s="10" t="s">
        <v>5270</v>
      </c>
    </row>
    <row r="6819" spans="1:4" s="9" customFormat="1" x14ac:dyDescent="0.2">
      <c r="A6819" s="2" t="s">
        <v>12923</v>
      </c>
      <c r="B6819" s="1" t="s">
        <v>12924</v>
      </c>
      <c r="C6819" s="1" t="s">
        <v>153</v>
      </c>
      <c r="D6819" s="10" t="s">
        <v>5270</v>
      </c>
    </row>
    <row r="6820" spans="1:4" s="9" customFormat="1" x14ac:dyDescent="0.2">
      <c r="A6820" s="2" t="s">
        <v>12925</v>
      </c>
      <c r="B6820" s="1" t="s">
        <v>12926</v>
      </c>
      <c r="C6820" s="1" t="s">
        <v>66</v>
      </c>
      <c r="D6820" s="10" t="s">
        <v>5270</v>
      </c>
    </row>
    <row r="6821" spans="1:4" s="9" customFormat="1" x14ac:dyDescent="0.2">
      <c r="A6821" s="2" t="s">
        <v>12927</v>
      </c>
      <c r="B6821" s="1" t="s">
        <v>12928</v>
      </c>
      <c r="C6821" s="1" t="s">
        <v>153</v>
      </c>
      <c r="D6821" s="10" t="s">
        <v>5270</v>
      </c>
    </row>
    <row r="6822" spans="1:4" s="9" customFormat="1" x14ac:dyDescent="0.2">
      <c r="A6822" s="2" t="s">
        <v>12929</v>
      </c>
      <c r="B6822" s="1" t="s">
        <v>12930</v>
      </c>
      <c r="C6822" s="1" t="s">
        <v>153</v>
      </c>
      <c r="D6822" s="10" t="s">
        <v>5270</v>
      </c>
    </row>
    <row r="6823" spans="1:4" s="9" customFormat="1" x14ac:dyDescent="0.2">
      <c r="A6823" s="2" t="s">
        <v>12931</v>
      </c>
      <c r="B6823" s="1" t="s">
        <v>12932</v>
      </c>
      <c r="C6823" s="1" t="s">
        <v>153</v>
      </c>
      <c r="D6823" s="3">
        <v>2000</v>
      </c>
    </row>
    <row r="6824" spans="1:4" s="9" customFormat="1" x14ac:dyDescent="0.2">
      <c r="A6824" s="2" t="s">
        <v>12933</v>
      </c>
      <c r="B6824" s="1" t="s">
        <v>12934</v>
      </c>
      <c r="C6824" s="1" t="s">
        <v>153</v>
      </c>
      <c r="D6824" s="10" t="s">
        <v>5270</v>
      </c>
    </row>
    <row r="6825" spans="1:4" s="9" customFormat="1" x14ac:dyDescent="0.2">
      <c r="A6825" s="2" t="s">
        <v>12935</v>
      </c>
      <c r="B6825" s="1" t="s">
        <v>12936</v>
      </c>
      <c r="C6825" s="1" t="s">
        <v>153</v>
      </c>
      <c r="D6825" s="10" t="s">
        <v>5270</v>
      </c>
    </row>
    <row r="6826" spans="1:4" s="9" customFormat="1" x14ac:dyDescent="0.2">
      <c r="A6826" s="2" t="s">
        <v>12937</v>
      </c>
      <c r="B6826" s="1" t="s">
        <v>12938</v>
      </c>
      <c r="C6826" s="1" t="s">
        <v>153</v>
      </c>
      <c r="D6826" s="10" t="s">
        <v>5270</v>
      </c>
    </row>
    <row r="6827" spans="1:4" s="9" customFormat="1" x14ac:dyDescent="0.2">
      <c r="A6827" s="2" t="s">
        <v>12939</v>
      </c>
      <c r="B6827" s="1" t="s">
        <v>12940</v>
      </c>
      <c r="C6827" s="1" t="s">
        <v>153</v>
      </c>
      <c r="D6827" s="3">
        <v>75</v>
      </c>
    </row>
    <row r="6828" spans="1:4" s="9" customFormat="1" x14ac:dyDescent="0.2">
      <c r="A6828" s="2" t="s">
        <v>12941</v>
      </c>
      <c r="B6828" s="1" t="s">
        <v>12942</v>
      </c>
      <c r="C6828" s="1" t="s">
        <v>153</v>
      </c>
      <c r="D6828" s="10" t="s">
        <v>5270</v>
      </c>
    </row>
    <row r="6829" spans="1:4" s="9" customFormat="1" x14ac:dyDescent="0.2">
      <c r="A6829" s="2" t="s">
        <v>12943</v>
      </c>
      <c r="B6829" s="1" t="s">
        <v>12944</v>
      </c>
      <c r="C6829" s="1" t="s">
        <v>153</v>
      </c>
      <c r="D6829" s="10" t="s">
        <v>5270</v>
      </c>
    </row>
    <row r="6830" spans="1:4" s="9" customFormat="1" x14ac:dyDescent="0.2">
      <c r="A6830" s="2" t="s">
        <v>12945</v>
      </c>
      <c r="B6830" s="1" t="s">
        <v>12946</v>
      </c>
      <c r="C6830" s="1" t="s">
        <v>153</v>
      </c>
      <c r="D6830" s="10" t="s">
        <v>5270</v>
      </c>
    </row>
    <row r="6831" spans="1:4" s="9" customFormat="1" x14ac:dyDescent="0.2">
      <c r="A6831" s="2" t="s">
        <v>12947</v>
      </c>
      <c r="B6831" s="1" t="s">
        <v>12948</v>
      </c>
      <c r="C6831" s="1" t="s">
        <v>153</v>
      </c>
      <c r="D6831" s="10" t="s">
        <v>5270</v>
      </c>
    </row>
    <row r="6832" spans="1:4" s="9" customFormat="1" x14ac:dyDescent="0.2">
      <c r="A6832" s="2" t="s">
        <v>12949</v>
      </c>
      <c r="B6832" s="1" t="s">
        <v>12950</v>
      </c>
      <c r="C6832" s="1" t="s">
        <v>153</v>
      </c>
      <c r="D6832" s="10" t="s">
        <v>5270</v>
      </c>
    </row>
    <row r="6833" spans="1:4" s="9" customFormat="1" x14ac:dyDescent="0.2">
      <c r="A6833" s="2" t="s">
        <v>12951</v>
      </c>
      <c r="B6833" s="1" t="s">
        <v>12952</v>
      </c>
      <c r="C6833" s="1" t="s">
        <v>153</v>
      </c>
      <c r="D6833" s="10" t="s">
        <v>5270</v>
      </c>
    </row>
    <row r="6834" spans="1:4" s="9" customFormat="1" x14ac:dyDescent="0.2">
      <c r="A6834" s="2" t="s">
        <v>12953</v>
      </c>
      <c r="B6834" s="1" t="s">
        <v>12954</v>
      </c>
      <c r="C6834" s="1" t="s">
        <v>153</v>
      </c>
      <c r="D6834" s="10" t="s">
        <v>5270</v>
      </c>
    </row>
    <row r="6835" spans="1:4" s="9" customFormat="1" x14ac:dyDescent="0.2">
      <c r="A6835" s="2" t="s">
        <v>12955</v>
      </c>
      <c r="B6835" s="1" t="s">
        <v>12956</v>
      </c>
      <c r="C6835" s="1" t="s">
        <v>153</v>
      </c>
      <c r="D6835" s="10" t="s">
        <v>5270</v>
      </c>
    </row>
    <row r="6836" spans="1:4" s="9" customFormat="1" x14ac:dyDescent="0.2">
      <c r="A6836" s="2" t="s">
        <v>12957</v>
      </c>
      <c r="B6836" s="1" t="s">
        <v>12958</v>
      </c>
      <c r="C6836" s="1" t="s">
        <v>153</v>
      </c>
      <c r="D6836" s="10" t="s">
        <v>5270</v>
      </c>
    </row>
    <row r="6837" spans="1:4" s="9" customFormat="1" x14ac:dyDescent="0.2">
      <c r="A6837" s="2" t="s">
        <v>12959</v>
      </c>
      <c r="B6837" s="1" t="s">
        <v>12960</v>
      </c>
      <c r="C6837" s="1" t="s">
        <v>153</v>
      </c>
      <c r="D6837" s="10" t="s">
        <v>5270</v>
      </c>
    </row>
    <row r="6838" spans="1:4" s="9" customFormat="1" x14ac:dyDescent="0.2">
      <c r="A6838" s="2" t="s">
        <v>12961</v>
      </c>
      <c r="B6838" s="1" t="s">
        <v>12962</v>
      </c>
      <c r="C6838" s="1" t="s">
        <v>153</v>
      </c>
      <c r="D6838" s="10" t="s">
        <v>5270</v>
      </c>
    </row>
    <row r="6839" spans="1:4" s="9" customFormat="1" x14ac:dyDescent="0.2">
      <c r="A6839" s="2" t="s">
        <v>12963</v>
      </c>
      <c r="B6839" s="1" t="s">
        <v>12964</v>
      </c>
      <c r="C6839" s="1" t="s">
        <v>153</v>
      </c>
      <c r="D6839" s="10" t="s">
        <v>5270</v>
      </c>
    </row>
    <row r="6840" spans="1:4" s="9" customFormat="1" x14ac:dyDescent="0.2">
      <c r="A6840" s="2" t="s">
        <v>12965</v>
      </c>
      <c r="B6840" s="1" t="s">
        <v>12966</v>
      </c>
      <c r="C6840" s="1" t="s">
        <v>153</v>
      </c>
      <c r="D6840" s="10" t="s">
        <v>5270</v>
      </c>
    </row>
    <row r="6841" spans="1:4" s="9" customFormat="1" x14ac:dyDescent="0.2">
      <c r="A6841" s="2" t="s">
        <v>12967</v>
      </c>
      <c r="B6841" s="1" t="s">
        <v>12968</v>
      </c>
      <c r="C6841" s="1" t="s">
        <v>39</v>
      </c>
      <c r="D6841" s="10" t="s">
        <v>5270</v>
      </c>
    </row>
    <row r="6842" spans="1:4" s="9" customFormat="1" x14ac:dyDescent="0.2">
      <c r="A6842" s="2" t="s">
        <v>12969</v>
      </c>
      <c r="B6842" s="1" t="s">
        <v>12970</v>
      </c>
      <c r="C6842" s="1" t="s">
        <v>153</v>
      </c>
      <c r="D6842" s="10" t="s">
        <v>5270</v>
      </c>
    </row>
    <row r="6843" spans="1:4" s="9" customFormat="1" x14ac:dyDescent="0.2">
      <c r="A6843" s="2" t="s">
        <v>12971</v>
      </c>
      <c r="B6843" s="1" t="s">
        <v>12972</v>
      </c>
      <c r="C6843" s="1" t="s">
        <v>153</v>
      </c>
      <c r="D6843" s="10" t="s">
        <v>5270</v>
      </c>
    </row>
    <row r="6844" spans="1:4" s="9" customFormat="1" x14ac:dyDescent="0.2">
      <c r="A6844" s="2" t="s">
        <v>12973</v>
      </c>
      <c r="B6844" s="1" t="s">
        <v>12974</v>
      </c>
      <c r="C6844" s="1" t="s">
        <v>153</v>
      </c>
      <c r="D6844" s="10" t="s">
        <v>5270</v>
      </c>
    </row>
    <row r="6845" spans="1:4" s="9" customFormat="1" x14ac:dyDescent="0.2">
      <c r="A6845" s="2" t="s">
        <v>12975</v>
      </c>
      <c r="B6845" s="1" t="s">
        <v>12976</v>
      </c>
      <c r="C6845" s="1" t="s">
        <v>2139</v>
      </c>
      <c r="D6845" s="3">
        <v>50</v>
      </c>
    </row>
    <row r="6846" spans="1:4" s="9" customFormat="1" x14ac:dyDescent="0.2">
      <c r="A6846" s="2" t="s">
        <v>12977</v>
      </c>
      <c r="B6846" s="1" t="s">
        <v>12978</v>
      </c>
      <c r="C6846" s="1" t="s">
        <v>153</v>
      </c>
      <c r="D6846" s="10" t="s">
        <v>5270</v>
      </c>
    </row>
    <row r="6847" spans="1:4" s="9" customFormat="1" x14ac:dyDescent="0.2">
      <c r="A6847" s="2" t="s">
        <v>12979</v>
      </c>
      <c r="B6847" s="1" t="s">
        <v>12980</v>
      </c>
      <c r="C6847" s="1" t="s">
        <v>153</v>
      </c>
      <c r="D6847" s="10" t="s">
        <v>5270</v>
      </c>
    </row>
    <row r="6848" spans="1:4" s="9" customFormat="1" x14ac:dyDescent="0.2">
      <c r="A6848" s="2" t="s">
        <v>12981</v>
      </c>
      <c r="B6848" s="1" t="s">
        <v>12982</v>
      </c>
      <c r="C6848" s="1" t="s">
        <v>153</v>
      </c>
      <c r="D6848" s="10" t="s">
        <v>5270</v>
      </c>
    </row>
    <row r="6849" spans="1:4" s="9" customFormat="1" x14ac:dyDescent="0.2">
      <c r="A6849" s="2" t="s">
        <v>12983</v>
      </c>
      <c r="B6849" s="1" t="s">
        <v>12984</v>
      </c>
      <c r="C6849" s="1" t="s">
        <v>153</v>
      </c>
      <c r="D6849" s="3">
        <v>2500</v>
      </c>
    </row>
    <row r="6850" spans="1:4" s="9" customFormat="1" x14ac:dyDescent="0.2">
      <c r="A6850" s="2" t="s">
        <v>12985</v>
      </c>
      <c r="B6850" s="1" t="s">
        <v>12986</v>
      </c>
      <c r="C6850" s="1" t="s">
        <v>153</v>
      </c>
      <c r="D6850" s="10" t="s">
        <v>5270</v>
      </c>
    </row>
    <row r="6851" spans="1:4" s="9" customFormat="1" x14ac:dyDescent="0.2">
      <c r="A6851" s="2" t="s">
        <v>12987</v>
      </c>
      <c r="B6851" s="1" t="s">
        <v>12988</v>
      </c>
      <c r="C6851" s="1" t="s">
        <v>153</v>
      </c>
      <c r="D6851" s="10" t="s">
        <v>5270</v>
      </c>
    </row>
    <row r="6852" spans="1:4" s="9" customFormat="1" x14ac:dyDescent="0.2">
      <c r="A6852" s="2" t="s">
        <v>12989</v>
      </c>
      <c r="B6852" s="1" t="s">
        <v>12990</v>
      </c>
      <c r="C6852" s="1" t="s">
        <v>153</v>
      </c>
      <c r="D6852" s="3">
        <v>3000</v>
      </c>
    </row>
    <row r="6853" spans="1:4" s="9" customFormat="1" x14ac:dyDescent="0.2">
      <c r="A6853" s="2" t="s">
        <v>12991</v>
      </c>
      <c r="B6853" s="1" t="s">
        <v>12992</v>
      </c>
      <c r="C6853" s="1" t="s">
        <v>153</v>
      </c>
      <c r="D6853" s="10" t="s">
        <v>5270</v>
      </c>
    </row>
    <row r="6854" spans="1:4" s="9" customFormat="1" x14ac:dyDescent="0.2">
      <c r="A6854" s="2" t="s">
        <v>12993</v>
      </c>
      <c r="B6854" s="1" t="s">
        <v>12994</v>
      </c>
      <c r="C6854" s="1" t="s">
        <v>12995</v>
      </c>
      <c r="D6854" s="10" t="s">
        <v>5270</v>
      </c>
    </row>
    <row r="6855" spans="1:4" s="9" customFormat="1" x14ac:dyDescent="0.2">
      <c r="A6855" s="2" t="s">
        <v>12996</v>
      </c>
      <c r="B6855" s="1" t="s">
        <v>12997</v>
      </c>
      <c r="C6855" s="1" t="s">
        <v>153</v>
      </c>
      <c r="D6855" s="10" t="s">
        <v>5270</v>
      </c>
    </row>
    <row r="6856" spans="1:4" s="9" customFormat="1" x14ac:dyDescent="0.2">
      <c r="A6856" s="2" t="s">
        <v>12998</v>
      </c>
      <c r="B6856" s="1" t="s">
        <v>12999</v>
      </c>
      <c r="C6856" s="1" t="s">
        <v>153</v>
      </c>
      <c r="D6856" s="10" t="s">
        <v>5270</v>
      </c>
    </row>
    <row r="6857" spans="1:4" s="9" customFormat="1" x14ac:dyDescent="0.2">
      <c r="A6857" s="2" t="s">
        <v>13000</v>
      </c>
      <c r="B6857" s="1" t="s">
        <v>13001</v>
      </c>
      <c r="C6857" s="1" t="s">
        <v>153</v>
      </c>
      <c r="D6857" s="10" t="s">
        <v>5270</v>
      </c>
    </row>
    <row r="6858" spans="1:4" s="9" customFormat="1" x14ac:dyDescent="0.2">
      <c r="A6858" s="2" t="s">
        <v>13002</v>
      </c>
      <c r="B6858" s="1" t="s">
        <v>13003</v>
      </c>
      <c r="C6858" s="1" t="s">
        <v>39</v>
      </c>
      <c r="D6858" s="10" t="s">
        <v>5270</v>
      </c>
    </row>
    <row r="6859" spans="1:4" s="9" customFormat="1" x14ac:dyDescent="0.2">
      <c r="A6859" s="2" t="s">
        <v>13004</v>
      </c>
      <c r="B6859" s="1" t="s">
        <v>13005</v>
      </c>
      <c r="C6859" s="1" t="s">
        <v>153</v>
      </c>
      <c r="D6859" s="10" t="s">
        <v>5270</v>
      </c>
    </row>
    <row r="6860" spans="1:4" s="9" customFormat="1" x14ac:dyDescent="0.2">
      <c r="A6860" s="2" t="s">
        <v>13006</v>
      </c>
      <c r="B6860" s="1" t="s">
        <v>13007</v>
      </c>
      <c r="C6860" s="1" t="s">
        <v>66</v>
      </c>
      <c r="D6860" s="10" t="s">
        <v>5270</v>
      </c>
    </row>
    <row r="6861" spans="1:4" s="9" customFormat="1" x14ac:dyDescent="0.2">
      <c r="A6861" s="2" t="s">
        <v>13008</v>
      </c>
      <c r="B6861" s="1" t="s">
        <v>13009</v>
      </c>
      <c r="C6861" s="1" t="s">
        <v>66</v>
      </c>
      <c r="D6861" s="10" t="s">
        <v>5270</v>
      </c>
    </row>
    <row r="6862" spans="1:4" s="9" customFormat="1" x14ac:dyDescent="0.2">
      <c r="A6862" s="2" t="s">
        <v>13010</v>
      </c>
      <c r="B6862" s="1" t="s">
        <v>13011</v>
      </c>
      <c r="C6862" s="1" t="s">
        <v>66</v>
      </c>
      <c r="D6862" s="10" t="s">
        <v>5270</v>
      </c>
    </row>
    <row r="6863" spans="1:4" s="9" customFormat="1" x14ac:dyDescent="0.2">
      <c r="A6863" s="2" t="s">
        <v>13012</v>
      </c>
      <c r="B6863" s="1" t="s">
        <v>13013</v>
      </c>
      <c r="C6863" s="1" t="s">
        <v>66</v>
      </c>
      <c r="D6863" s="10" t="s">
        <v>5270</v>
      </c>
    </row>
    <row r="6864" spans="1:4" s="9" customFormat="1" x14ac:dyDescent="0.2">
      <c r="A6864" s="2" t="s">
        <v>13014</v>
      </c>
      <c r="B6864" s="1" t="s">
        <v>13015</v>
      </c>
      <c r="C6864" s="1" t="s">
        <v>66</v>
      </c>
      <c r="D6864" s="10" t="s">
        <v>5270</v>
      </c>
    </row>
    <row r="6865" spans="1:4" s="9" customFormat="1" x14ac:dyDescent="0.2">
      <c r="A6865" s="2" t="s">
        <v>13016</v>
      </c>
      <c r="B6865" s="1" t="s">
        <v>13017</v>
      </c>
      <c r="C6865" s="1" t="s">
        <v>66</v>
      </c>
      <c r="D6865" s="10" t="s">
        <v>5270</v>
      </c>
    </row>
    <row r="6866" spans="1:4" s="9" customFormat="1" x14ac:dyDescent="0.2">
      <c r="A6866" s="2" t="s">
        <v>13018</v>
      </c>
      <c r="B6866" s="1" t="s">
        <v>13019</v>
      </c>
      <c r="C6866" s="1" t="s">
        <v>66</v>
      </c>
      <c r="D6866" s="10" t="s">
        <v>5270</v>
      </c>
    </row>
    <row r="6867" spans="1:4" s="9" customFormat="1" x14ac:dyDescent="0.2">
      <c r="A6867" s="2" t="s">
        <v>13020</v>
      </c>
      <c r="B6867" s="1" t="s">
        <v>13021</v>
      </c>
      <c r="C6867" s="1" t="s">
        <v>153</v>
      </c>
      <c r="D6867" s="10" t="s">
        <v>5270</v>
      </c>
    </row>
    <row r="6868" spans="1:4" s="9" customFormat="1" x14ac:dyDescent="0.2">
      <c r="A6868" s="2" t="s">
        <v>13022</v>
      </c>
      <c r="B6868" s="1" t="s">
        <v>13023</v>
      </c>
      <c r="C6868" s="1" t="s">
        <v>153</v>
      </c>
      <c r="D6868" s="3">
        <v>96</v>
      </c>
    </row>
    <row r="6869" spans="1:4" s="9" customFormat="1" x14ac:dyDescent="0.2">
      <c r="A6869" s="2" t="s">
        <v>13024</v>
      </c>
      <c r="B6869" s="1" t="s">
        <v>13025</v>
      </c>
      <c r="C6869" s="1" t="s">
        <v>153</v>
      </c>
      <c r="D6869" s="3">
        <v>2000</v>
      </c>
    </row>
    <row r="6870" spans="1:4" s="9" customFormat="1" x14ac:dyDescent="0.2">
      <c r="A6870" s="2" t="s">
        <v>13026</v>
      </c>
      <c r="B6870" s="1" t="s">
        <v>13027</v>
      </c>
      <c r="C6870" s="1" t="s">
        <v>2752</v>
      </c>
      <c r="D6870" s="10" t="s">
        <v>5270</v>
      </c>
    </row>
    <row r="6871" spans="1:4" s="9" customFormat="1" x14ac:dyDescent="0.2">
      <c r="A6871" s="2" t="s">
        <v>13028</v>
      </c>
      <c r="B6871" s="1" t="s">
        <v>13029</v>
      </c>
      <c r="C6871" s="1" t="s">
        <v>153</v>
      </c>
      <c r="D6871" s="10" t="s">
        <v>5270</v>
      </c>
    </row>
    <row r="6872" spans="1:4" s="9" customFormat="1" x14ac:dyDescent="0.2">
      <c r="A6872" s="2" t="s">
        <v>13030</v>
      </c>
      <c r="B6872" s="1" t="s">
        <v>13031</v>
      </c>
      <c r="C6872" s="1" t="s">
        <v>153</v>
      </c>
      <c r="D6872" s="10" t="s">
        <v>5270</v>
      </c>
    </row>
    <row r="6873" spans="1:4" s="9" customFormat="1" x14ac:dyDescent="0.2">
      <c r="A6873" s="2" t="s">
        <v>13032</v>
      </c>
      <c r="B6873" s="1" t="s">
        <v>13033</v>
      </c>
      <c r="C6873" s="1" t="s">
        <v>66</v>
      </c>
      <c r="D6873" s="10" t="s">
        <v>5270</v>
      </c>
    </row>
    <row r="6874" spans="1:4" s="9" customFormat="1" x14ac:dyDescent="0.2">
      <c r="A6874" s="2" t="s">
        <v>13034</v>
      </c>
      <c r="B6874" s="1" t="s">
        <v>13035</v>
      </c>
      <c r="C6874" s="1" t="s">
        <v>66</v>
      </c>
      <c r="D6874" s="10" t="s">
        <v>5270</v>
      </c>
    </row>
    <row r="6875" spans="1:4" s="9" customFormat="1" x14ac:dyDescent="0.2">
      <c r="A6875" s="2" t="s">
        <v>13036</v>
      </c>
      <c r="B6875" s="1" t="s">
        <v>13037</v>
      </c>
      <c r="C6875" s="1" t="s">
        <v>66</v>
      </c>
      <c r="D6875" s="10" t="s">
        <v>5270</v>
      </c>
    </row>
    <row r="6876" spans="1:4" s="9" customFormat="1" x14ac:dyDescent="0.2">
      <c r="A6876" s="2" t="s">
        <v>13038</v>
      </c>
      <c r="B6876" s="1" t="s">
        <v>13039</v>
      </c>
      <c r="C6876" s="1" t="s">
        <v>153</v>
      </c>
      <c r="D6876" s="10" t="s">
        <v>5270</v>
      </c>
    </row>
    <row r="6877" spans="1:4" s="9" customFormat="1" x14ac:dyDescent="0.2">
      <c r="A6877" s="2" t="s">
        <v>13040</v>
      </c>
      <c r="B6877" s="1" t="s">
        <v>13041</v>
      </c>
      <c r="C6877" s="1" t="s">
        <v>13042</v>
      </c>
      <c r="D6877" s="10" t="s">
        <v>5270</v>
      </c>
    </row>
    <row r="6878" spans="1:4" s="9" customFormat="1" x14ac:dyDescent="0.2">
      <c r="A6878" s="2" t="s">
        <v>13043</v>
      </c>
      <c r="B6878" s="1" t="s">
        <v>13044</v>
      </c>
      <c r="C6878" s="1" t="s">
        <v>313</v>
      </c>
      <c r="D6878" s="10" t="s">
        <v>5270</v>
      </c>
    </row>
    <row r="6879" spans="1:4" s="9" customFormat="1" x14ac:dyDescent="0.2">
      <c r="A6879" s="2" t="s">
        <v>13045</v>
      </c>
      <c r="B6879" s="1" t="s">
        <v>13046</v>
      </c>
      <c r="C6879" s="1" t="s">
        <v>39</v>
      </c>
      <c r="D6879" s="10" t="s">
        <v>5270</v>
      </c>
    </row>
    <row r="6880" spans="1:4" s="9" customFormat="1" x14ac:dyDescent="0.2">
      <c r="A6880" s="2" t="s">
        <v>13047</v>
      </c>
      <c r="B6880" s="1" t="s">
        <v>13048</v>
      </c>
      <c r="C6880" s="1" t="s">
        <v>7598</v>
      </c>
      <c r="D6880" s="10" t="s">
        <v>5270</v>
      </c>
    </row>
    <row r="6881" spans="1:4" s="9" customFormat="1" x14ac:dyDescent="0.2">
      <c r="A6881" s="2" t="s">
        <v>13049</v>
      </c>
      <c r="B6881" s="1" t="s">
        <v>13050</v>
      </c>
      <c r="C6881" s="1" t="s">
        <v>7598</v>
      </c>
      <c r="D6881" s="10" t="s">
        <v>5270</v>
      </c>
    </row>
    <row r="6882" spans="1:4" s="9" customFormat="1" x14ac:dyDescent="0.2">
      <c r="A6882" s="2" t="s">
        <v>13051</v>
      </c>
      <c r="B6882" s="1" t="s">
        <v>13052</v>
      </c>
      <c r="C6882" s="1" t="s">
        <v>287</v>
      </c>
      <c r="D6882" s="3">
        <v>2500</v>
      </c>
    </row>
    <row r="6883" spans="1:4" s="9" customFormat="1" x14ac:dyDescent="0.2">
      <c r="A6883" s="2" t="s">
        <v>13053</v>
      </c>
      <c r="B6883" s="1" t="s">
        <v>13054</v>
      </c>
      <c r="C6883" s="1" t="s">
        <v>1087</v>
      </c>
      <c r="D6883" s="10" t="s">
        <v>5270</v>
      </c>
    </row>
    <row r="6884" spans="1:4" s="9" customFormat="1" x14ac:dyDescent="0.2">
      <c r="A6884" s="2" t="s">
        <v>13055</v>
      </c>
      <c r="B6884" s="1" t="s">
        <v>13056</v>
      </c>
      <c r="C6884" s="1" t="s">
        <v>153</v>
      </c>
      <c r="D6884" s="10" t="s">
        <v>5270</v>
      </c>
    </row>
    <row r="6885" spans="1:4" s="9" customFormat="1" x14ac:dyDescent="0.2">
      <c r="A6885" s="2" t="s">
        <v>13057</v>
      </c>
      <c r="B6885" s="1" t="s">
        <v>13058</v>
      </c>
      <c r="C6885" s="1" t="s">
        <v>1012</v>
      </c>
      <c r="D6885" s="10" t="s">
        <v>5270</v>
      </c>
    </row>
    <row r="6886" spans="1:4" s="9" customFormat="1" x14ac:dyDescent="0.2">
      <c r="A6886" s="2" t="s">
        <v>13059</v>
      </c>
      <c r="B6886" s="1" t="s">
        <v>13060</v>
      </c>
      <c r="C6886" s="1" t="s">
        <v>153</v>
      </c>
      <c r="D6886" s="10" t="s">
        <v>5270</v>
      </c>
    </row>
    <row r="6887" spans="1:4" s="9" customFormat="1" x14ac:dyDescent="0.2">
      <c r="A6887" s="2" t="s">
        <v>13061</v>
      </c>
      <c r="B6887" s="1" t="s">
        <v>13062</v>
      </c>
      <c r="C6887" s="1" t="s">
        <v>153</v>
      </c>
      <c r="D6887" s="10" t="s">
        <v>5270</v>
      </c>
    </row>
    <row r="6888" spans="1:4" s="9" customFormat="1" x14ac:dyDescent="0.2">
      <c r="A6888" s="2" t="s">
        <v>13063</v>
      </c>
      <c r="B6888" s="1" t="s">
        <v>13064</v>
      </c>
      <c r="C6888" s="1" t="s">
        <v>39</v>
      </c>
      <c r="D6888" s="10" t="s">
        <v>5270</v>
      </c>
    </row>
    <row r="6889" spans="1:4" s="9" customFormat="1" x14ac:dyDescent="0.2">
      <c r="A6889" s="2" t="s">
        <v>13065</v>
      </c>
      <c r="B6889" s="1" t="s">
        <v>13066</v>
      </c>
      <c r="C6889" s="1" t="s">
        <v>153</v>
      </c>
      <c r="D6889" s="10" t="s">
        <v>5270</v>
      </c>
    </row>
    <row r="6890" spans="1:4" s="9" customFormat="1" x14ac:dyDescent="0.2">
      <c r="A6890" s="2" t="s">
        <v>13067</v>
      </c>
      <c r="B6890" s="1" t="s">
        <v>13068</v>
      </c>
      <c r="C6890" s="1" t="s">
        <v>153</v>
      </c>
      <c r="D6890" s="10" t="s">
        <v>5270</v>
      </c>
    </row>
    <row r="6891" spans="1:4" s="9" customFormat="1" x14ac:dyDescent="0.2">
      <c r="A6891" s="2" t="s">
        <v>13069</v>
      </c>
      <c r="B6891" s="1" t="s">
        <v>13070</v>
      </c>
      <c r="C6891" s="1" t="s">
        <v>4888</v>
      </c>
      <c r="D6891" s="10" t="s">
        <v>5270</v>
      </c>
    </row>
    <row r="6892" spans="1:4" s="9" customFormat="1" x14ac:dyDescent="0.2">
      <c r="A6892" s="2" t="s">
        <v>13071</v>
      </c>
      <c r="B6892" s="1" t="s">
        <v>13072</v>
      </c>
      <c r="C6892" s="1" t="s">
        <v>153</v>
      </c>
      <c r="D6892" s="10" t="s">
        <v>5270</v>
      </c>
    </row>
    <row r="6893" spans="1:4" s="9" customFormat="1" x14ac:dyDescent="0.2">
      <c r="A6893" s="2" t="s">
        <v>13073</v>
      </c>
      <c r="B6893" s="1" t="s">
        <v>13074</v>
      </c>
      <c r="C6893" s="1" t="s">
        <v>66</v>
      </c>
      <c r="D6893" s="10" t="s">
        <v>5270</v>
      </c>
    </row>
    <row r="6894" spans="1:4" s="9" customFormat="1" x14ac:dyDescent="0.2">
      <c r="A6894" s="2" t="s">
        <v>13075</v>
      </c>
      <c r="B6894" s="1" t="s">
        <v>13076</v>
      </c>
      <c r="C6894" s="1" t="s">
        <v>1012</v>
      </c>
      <c r="D6894" s="3">
        <v>2500</v>
      </c>
    </row>
    <row r="6895" spans="1:4" s="9" customFormat="1" x14ac:dyDescent="0.2">
      <c r="A6895" s="2" t="s">
        <v>13077</v>
      </c>
      <c r="B6895" s="1" t="s">
        <v>13078</v>
      </c>
      <c r="C6895" s="1" t="s">
        <v>39</v>
      </c>
      <c r="D6895" s="10" t="s">
        <v>5270</v>
      </c>
    </row>
    <row r="6896" spans="1:4" s="9" customFormat="1" x14ac:dyDescent="0.2">
      <c r="A6896" s="2" t="s">
        <v>13079</v>
      </c>
      <c r="B6896" s="1" t="s">
        <v>13080</v>
      </c>
      <c r="C6896" s="1" t="s">
        <v>39</v>
      </c>
      <c r="D6896" s="10" t="s">
        <v>5270</v>
      </c>
    </row>
    <row r="6897" spans="1:4" s="9" customFormat="1" x14ac:dyDescent="0.2">
      <c r="A6897" s="2" t="s">
        <v>13081</v>
      </c>
      <c r="B6897" s="1" t="s">
        <v>13082</v>
      </c>
      <c r="C6897" s="1" t="s">
        <v>153</v>
      </c>
      <c r="D6897" s="10" t="s">
        <v>5270</v>
      </c>
    </row>
    <row r="6898" spans="1:4" s="9" customFormat="1" x14ac:dyDescent="0.2">
      <c r="A6898" s="2" t="s">
        <v>13083</v>
      </c>
      <c r="B6898" s="1" t="s">
        <v>13084</v>
      </c>
      <c r="C6898" s="1" t="s">
        <v>153</v>
      </c>
      <c r="D6898" s="10" t="s">
        <v>5270</v>
      </c>
    </row>
    <row r="6899" spans="1:4" s="9" customFormat="1" x14ac:dyDescent="0.2">
      <c r="A6899" s="2" t="s">
        <v>13085</v>
      </c>
      <c r="B6899" s="1" t="s">
        <v>13086</v>
      </c>
      <c r="C6899" s="1" t="s">
        <v>153</v>
      </c>
      <c r="D6899" s="10" t="s">
        <v>5270</v>
      </c>
    </row>
    <row r="6900" spans="1:4" s="9" customFormat="1" x14ac:dyDescent="0.2">
      <c r="A6900" s="2" t="s">
        <v>13087</v>
      </c>
      <c r="B6900" s="1" t="s">
        <v>13088</v>
      </c>
      <c r="C6900" s="1" t="s">
        <v>153</v>
      </c>
      <c r="D6900" s="10" t="s">
        <v>5270</v>
      </c>
    </row>
    <row r="6901" spans="1:4" s="9" customFormat="1" x14ac:dyDescent="0.2">
      <c r="A6901" s="2" t="s">
        <v>13089</v>
      </c>
      <c r="B6901" s="1" t="s">
        <v>13090</v>
      </c>
      <c r="C6901" s="1" t="s">
        <v>287</v>
      </c>
      <c r="D6901" s="10" t="s">
        <v>5270</v>
      </c>
    </row>
    <row r="6902" spans="1:4" s="9" customFormat="1" x14ac:dyDescent="0.2">
      <c r="A6902" s="2" t="s">
        <v>13091</v>
      </c>
      <c r="B6902" s="1" t="s">
        <v>13092</v>
      </c>
      <c r="C6902" s="1" t="s">
        <v>2237</v>
      </c>
      <c r="D6902" s="10" t="s">
        <v>5270</v>
      </c>
    </row>
    <row r="6903" spans="1:4" s="9" customFormat="1" x14ac:dyDescent="0.2">
      <c r="A6903" s="2" t="s">
        <v>13093</v>
      </c>
      <c r="B6903" s="1" t="s">
        <v>13094</v>
      </c>
      <c r="C6903" s="1" t="s">
        <v>153</v>
      </c>
      <c r="D6903" s="10" t="s">
        <v>5270</v>
      </c>
    </row>
    <row r="6904" spans="1:4" s="9" customFormat="1" x14ac:dyDescent="0.2">
      <c r="A6904" s="2" t="s">
        <v>13095</v>
      </c>
      <c r="B6904" s="1" t="s">
        <v>13096</v>
      </c>
      <c r="C6904" s="1" t="s">
        <v>54</v>
      </c>
      <c r="D6904" s="3">
        <v>2000</v>
      </c>
    </row>
    <row r="6905" spans="1:4" s="9" customFormat="1" x14ac:dyDescent="0.2">
      <c r="A6905" s="2" t="s">
        <v>13097</v>
      </c>
      <c r="B6905" s="1" t="s">
        <v>13098</v>
      </c>
      <c r="C6905" s="1" t="s">
        <v>7598</v>
      </c>
      <c r="D6905" s="10" t="s">
        <v>5270</v>
      </c>
    </row>
    <row r="6906" spans="1:4" s="9" customFormat="1" x14ac:dyDescent="0.2">
      <c r="A6906" s="2" t="s">
        <v>13099</v>
      </c>
      <c r="B6906" s="1" t="s">
        <v>13100</v>
      </c>
      <c r="C6906" s="1" t="s">
        <v>39</v>
      </c>
      <c r="D6906" s="10" t="s">
        <v>5270</v>
      </c>
    </row>
    <row r="6907" spans="1:4" s="9" customFormat="1" x14ac:dyDescent="0.2">
      <c r="A6907" s="2" t="s">
        <v>13101</v>
      </c>
      <c r="B6907" s="1" t="s">
        <v>13102</v>
      </c>
      <c r="C6907" s="1" t="s">
        <v>22</v>
      </c>
      <c r="D6907" s="10" t="s">
        <v>5270</v>
      </c>
    </row>
    <row r="6908" spans="1:4" s="9" customFormat="1" x14ac:dyDescent="0.2">
      <c r="A6908" s="2" t="s">
        <v>13103</v>
      </c>
      <c r="B6908" s="1" t="s">
        <v>13104</v>
      </c>
      <c r="C6908" s="1" t="s">
        <v>22</v>
      </c>
      <c r="D6908" s="10" t="s">
        <v>5270</v>
      </c>
    </row>
    <row r="6909" spans="1:4" s="9" customFormat="1" x14ac:dyDescent="0.2">
      <c r="A6909" s="2" t="s">
        <v>13105</v>
      </c>
      <c r="B6909" s="1" t="s">
        <v>13106</v>
      </c>
      <c r="C6909" s="1" t="s">
        <v>988</v>
      </c>
      <c r="D6909" s="3">
        <v>3000</v>
      </c>
    </row>
    <row r="6910" spans="1:4" s="9" customFormat="1" x14ac:dyDescent="0.2">
      <c r="A6910" s="2" t="s">
        <v>13107</v>
      </c>
      <c r="B6910" s="1" t="s">
        <v>13108</v>
      </c>
      <c r="C6910" s="1" t="s">
        <v>22</v>
      </c>
      <c r="D6910" s="3">
        <v>3000</v>
      </c>
    </row>
    <row r="6911" spans="1:4" s="9" customFormat="1" x14ac:dyDescent="0.2">
      <c r="A6911" s="2" t="s">
        <v>13109</v>
      </c>
      <c r="B6911" s="1" t="s">
        <v>13110</v>
      </c>
      <c r="C6911" s="1" t="s">
        <v>22</v>
      </c>
      <c r="D6911" s="10" t="s">
        <v>5270</v>
      </c>
    </row>
    <row r="6912" spans="1:4" s="9" customFormat="1" x14ac:dyDescent="0.2">
      <c r="A6912" s="2" t="s">
        <v>13111</v>
      </c>
      <c r="B6912" s="1" t="s">
        <v>13112</v>
      </c>
      <c r="C6912" s="1" t="s">
        <v>988</v>
      </c>
      <c r="D6912" s="10" t="s">
        <v>5270</v>
      </c>
    </row>
    <row r="6913" spans="1:4" s="9" customFormat="1" x14ac:dyDescent="0.2">
      <c r="A6913" s="2" t="s">
        <v>13113</v>
      </c>
      <c r="B6913" s="1" t="s">
        <v>13114</v>
      </c>
      <c r="C6913" s="1" t="s">
        <v>22</v>
      </c>
      <c r="D6913" s="10" t="s">
        <v>5270</v>
      </c>
    </row>
    <row r="6914" spans="1:4" s="9" customFormat="1" x14ac:dyDescent="0.2">
      <c r="A6914" s="2" t="s">
        <v>13115</v>
      </c>
      <c r="B6914" s="1" t="s">
        <v>13116</v>
      </c>
      <c r="C6914" s="1" t="s">
        <v>13117</v>
      </c>
      <c r="D6914" s="10" t="s">
        <v>5270</v>
      </c>
    </row>
    <row r="6915" spans="1:4" s="9" customFormat="1" x14ac:dyDescent="0.2">
      <c r="A6915" s="2" t="s">
        <v>13118</v>
      </c>
      <c r="B6915" s="1" t="s">
        <v>13119</v>
      </c>
      <c r="C6915" s="1" t="s">
        <v>22</v>
      </c>
      <c r="D6915" s="10" t="s">
        <v>5270</v>
      </c>
    </row>
    <row r="6916" spans="1:4" s="9" customFormat="1" x14ac:dyDescent="0.2">
      <c r="A6916" s="2" t="s">
        <v>13120</v>
      </c>
      <c r="B6916" s="1" t="s">
        <v>13121</v>
      </c>
      <c r="C6916" s="1" t="s">
        <v>22</v>
      </c>
      <c r="D6916" s="10" t="s">
        <v>5270</v>
      </c>
    </row>
    <row r="6917" spans="1:4" s="9" customFormat="1" x14ac:dyDescent="0.2">
      <c r="A6917" s="2" t="s">
        <v>13122</v>
      </c>
      <c r="B6917" s="1" t="s">
        <v>13123</v>
      </c>
      <c r="C6917" s="1" t="s">
        <v>22</v>
      </c>
      <c r="D6917" s="3">
        <v>50</v>
      </c>
    </row>
    <row r="6918" spans="1:4" s="9" customFormat="1" x14ac:dyDescent="0.2">
      <c r="A6918" s="2" t="s">
        <v>13124</v>
      </c>
      <c r="B6918" s="1" t="s">
        <v>13125</v>
      </c>
      <c r="C6918" s="1" t="s">
        <v>22</v>
      </c>
      <c r="D6918" s="3">
        <v>120</v>
      </c>
    </row>
    <row r="6919" spans="1:4" s="9" customFormat="1" x14ac:dyDescent="0.2">
      <c r="A6919" s="2" t="s">
        <v>13126</v>
      </c>
      <c r="B6919" s="1" t="s">
        <v>13127</v>
      </c>
      <c r="C6919" s="1" t="s">
        <v>22</v>
      </c>
      <c r="D6919" s="10" t="s">
        <v>5270</v>
      </c>
    </row>
    <row r="6920" spans="1:4" s="9" customFormat="1" x14ac:dyDescent="0.2">
      <c r="A6920" s="2" t="s">
        <v>13128</v>
      </c>
      <c r="B6920" s="1" t="s">
        <v>13129</v>
      </c>
      <c r="C6920" s="1" t="s">
        <v>22</v>
      </c>
      <c r="D6920" s="10" t="s">
        <v>5270</v>
      </c>
    </row>
    <row r="6921" spans="1:4" s="9" customFormat="1" x14ac:dyDescent="0.2">
      <c r="A6921" s="2" t="s">
        <v>13130</v>
      </c>
      <c r="B6921" s="1" t="s">
        <v>13131</v>
      </c>
      <c r="C6921" s="1" t="s">
        <v>22</v>
      </c>
      <c r="D6921" s="10" t="s">
        <v>5270</v>
      </c>
    </row>
    <row r="6922" spans="1:4" s="9" customFormat="1" x14ac:dyDescent="0.2">
      <c r="A6922" s="2" t="s">
        <v>13132</v>
      </c>
      <c r="B6922" s="1" t="s">
        <v>13133</v>
      </c>
      <c r="C6922" s="1" t="s">
        <v>22</v>
      </c>
      <c r="D6922" s="10" t="s">
        <v>5270</v>
      </c>
    </row>
    <row r="6923" spans="1:4" s="9" customFormat="1" x14ac:dyDescent="0.2">
      <c r="A6923" s="2" t="s">
        <v>13134</v>
      </c>
      <c r="B6923" s="1" t="s">
        <v>13135</v>
      </c>
      <c r="C6923" s="1" t="s">
        <v>22</v>
      </c>
      <c r="D6923" s="10" t="s">
        <v>5270</v>
      </c>
    </row>
    <row r="6924" spans="1:4" s="9" customFormat="1" x14ac:dyDescent="0.2">
      <c r="A6924" s="2" t="s">
        <v>13136</v>
      </c>
      <c r="B6924" s="1" t="s">
        <v>13137</v>
      </c>
      <c r="C6924" s="1" t="s">
        <v>22</v>
      </c>
      <c r="D6924" s="10" t="s">
        <v>5270</v>
      </c>
    </row>
    <row r="6925" spans="1:4" s="9" customFormat="1" x14ac:dyDescent="0.2">
      <c r="A6925" s="2" t="s">
        <v>13138</v>
      </c>
      <c r="B6925" s="1" t="s">
        <v>13139</v>
      </c>
      <c r="C6925" s="1" t="s">
        <v>22</v>
      </c>
      <c r="D6925" s="10" t="s">
        <v>5270</v>
      </c>
    </row>
    <row r="6926" spans="1:4" s="9" customFormat="1" x14ac:dyDescent="0.2">
      <c r="A6926" s="2" t="s">
        <v>13140</v>
      </c>
      <c r="B6926" s="1" t="s">
        <v>13141</v>
      </c>
      <c r="C6926" s="1" t="s">
        <v>22</v>
      </c>
      <c r="D6926" s="10" t="s">
        <v>5270</v>
      </c>
    </row>
    <row r="6927" spans="1:4" s="9" customFormat="1" x14ac:dyDescent="0.2">
      <c r="A6927" s="2" t="s">
        <v>13142</v>
      </c>
      <c r="B6927" s="1" t="s">
        <v>13143</v>
      </c>
      <c r="C6927" s="1" t="s">
        <v>22</v>
      </c>
      <c r="D6927" s="10" t="s">
        <v>5270</v>
      </c>
    </row>
    <row r="6928" spans="1:4" s="9" customFormat="1" x14ac:dyDescent="0.2">
      <c r="A6928" s="2" t="s">
        <v>13144</v>
      </c>
      <c r="B6928" s="1" t="s">
        <v>13145</v>
      </c>
      <c r="C6928" s="1" t="s">
        <v>66</v>
      </c>
      <c r="D6928" s="10" t="s">
        <v>5270</v>
      </c>
    </row>
    <row r="6929" spans="1:4" s="9" customFormat="1" x14ac:dyDescent="0.2">
      <c r="A6929" s="2" t="s">
        <v>13146</v>
      </c>
      <c r="B6929" s="1" t="s">
        <v>13147</v>
      </c>
      <c r="C6929" s="1" t="s">
        <v>66</v>
      </c>
      <c r="D6929" s="10" t="s">
        <v>5270</v>
      </c>
    </row>
    <row r="6930" spans="1:4" s="9" customFormat="1" x14ac:dyDescent="0.2">
      <c r="A6930" s="2" t="s">
        <v>13148</v>
      </c>
      <c r="B6930" s="1" t="s">
        <v>13149</v>
      </c>
      <c r="C6930" s="1" t="s">
        <v>9090</v>
      </c>
      <c r="D6930" s="10" t="s">
        <v>5270</v>
      </c>
    </row>
    <row r="6931" spans="1:4" s="9" customFormat="1" x14ac:dyDescent="0.2">
      <c r="A6931" s="2" t="s">
        <v>13150</v>
      </c>
      <c r="B6931" s="1" t="s">
        <v>13151</v>
      </c>
      <c r="C6931" s="1" t="s">
        <v>33</v>
      </c>
      <c r="D6931" s="10" t="s">
        <v>5270</v>
      </c>
    </row>
    <row r="6932" spans="1:4" s="9" customFormat="1" x14ac:dyDescent="0.2">
      <c r="A6932" s="2" t="s">
        <v>13152</v>
      </c>
      <c r="B6932" s="1" t="s">
        <v>13153</v>
      </c>
      <c r="C6932" s="1" t="s">
        <v>4888</v>
      </c>
      <c r="D6932" s="10" t="s">
        <v>5270</v>
      </c>
    </row>
    <row r="6933" spans="1:4" s="9" customFormat="1" x14ac:dyDescent="0.2">
      <c r="A6933" s="2" t="s">
        <v>13154</v>
      </c>
      <c r="B6933" s="1" t="s">
        <v>13155</v>
      </c>
      <c r="C6933" s="1" t="s">
        <v>5299</v>
      </c>
      <c r="D6933" s="10" t="s">
        <v>5270</v>
      </c>
    </row>
    <row r="6934" spans="1:4" s="9" customFormat="1" x14ac:dyDescent="0.2">
      <c r="A6934" s="2" t="s">
        <v>13156</v>
      </c>
      <c r="B6934" s="1" t="s">
        <v>13157</v>
      </c>
      <c r="C6934" s="1" t="s">
        <v>39</v>
      </c>
      <c r="D6934" s="3">
        <v>50</v>
      </c>
    </row>
    <row r="6935" spans="1:4" s="9" customFormat="1" x14ac:dyDescent="0.2">
      <c r="A6935" s="2" t="s">
        <v>13158</v>
      </c>
      <c r="B6935" s="1" t="s">
        <v>13159</v>
      </c>
      <c r="C6935" s="1" t="s">
        <v>39</v>
      </c>
      <c r="D6935" s="10" t="s">
        <v>5270</v>
      </c>
    </row>
    <row r="6936" spans="1:4" s="9" customFormat="1" x14ac:dyDescent="0.2">
      <c r="A6936" s="2" t="s">
        <v>13160</v>
      </c>
      <c r="B6936" s="1" t="s">
        <v>13161</v>
      </c>
      <c r="C6936" s="1" t="s">
        <v>39</v>
      </c>
      <c r="D6936" s="10" t="s">
        <v>5270</v>
      </c>
    </row>
    <row r="6937" spans="1:4" s="9" customFormat="1" x14ac:dyDescent="0.2">
      <c r="A6937" s="2" t="s">
        <v>13162</v>
      </c>
      <c r="B6937" s="1" t="s">
        <v>13163</v>
      </c>
      <c r="C6937" s="1" t="s">
        <v>66</v>
      </c>
      <c r="D6937" s="10" t="s">
        <v>5270</v>
      </c>
    </row>
    <row r="6938" spans="1:4" s="9" customFormat="1" x14ac:dyDescent="0.2">
      <c r="A6938" s="2" t="s">
        <v>13164</v>
      </c>
      <c r="B6938" s="1" t="s">
        <v>13165</v>
      </c>
      <c r="C6938" s="1" t="s">
        <v>39</v>
      </c>
      <c r="D6938" s="10" t="s">
        <v>5270</v>
      </c>
    </row>
    <row r="6939" spans="1:4" s="9" customFormat="1" x14ac:dyDescent="0.2">
      <c r="A6939" s="2" t="s">
        <v>13166</v>
      </c>
      <c r="B6939" s="1" t="s">
        <v>13167</v>
      </c>
      <c r="C6939" s="1" t="s">
        <v>66</v>
      </c>
      <c r="D6939" s="3">
        <v>2500</v>
      </c>
    </row>
    <row r="6940" spans="1:4" s="9" customFormat="1" x14ac:dyDescent="0.2">
      <c r="A6940" s="2" t="s">
        <v>13168</v>
      </c>
      <c r="B6940" s="1" t="s">
        <v>13169</v>
      </c>
      <c r="C6940" s="1" t="s">
        <v>66</v>
      </c>
      <c r="D6940" s="10" t="s">
        <v>5270</v>
      </c>
    </row>
    <row r="6941" spans="1:4" s="9" customFormat="1" x14ac:dyDescent="0.2">
      <c r="A6941" s="2" t="s">
        <v>13170</v>
      </c>
      <c r="B6941" s="1" t="s">
        <v>13171</v>
      </c>
      <c r="C6941" s="1" t="s">
        <v>287</v>
      </c>
      <c r="D6941" s="10" t="s">
        <v>5270</v>
      </c>
    </row>
    <row r="6942" spans="1:4" s="9" customFormat="1" x14ac:dyDescent="0.2">
      <c r="A6942" s="2" t="s">
        <v>13172</v>
      </c>
      <c r="B6942" s="1" t="s">
        <v>13173</v>
      </c>
      <c r="C6942" s="1" t="s">
        <v>33</v>
      </c>
      <c r="D6942" s="10" t="s">
        <v>5270</v>
      </c>
    </row>
    <row r="6943" spans="1:4" s="9" customFormat="1" x14ac:dyDescent="0.2">
      <c r="A6943" s="2" t="s">
        <v>13174</v>
      </c>
      <c r="B6943" s="1" t="s">
        <v>13175</v>
      </c>
      <c r="C6943" s="1" t="s">
        <v>2752</v>
      </c>
      <c r="D6943" s="10" t="s">
        <v>5270</v>
      </c>
    </row>
    <row r="6944" spans="1:4" s="9" customFormat="1" x14ac:dyDescent="0.2">
      <c r="A6944" s="2" t="s">
        <v>13176</v>
      </c>
      <c r="B6944" s="1" t="s">
        <v>13177</v>
      </c>
      <c r="C6944" s="1" t="s">
        <v>11695</v>
      </c>
      <c r="D6944" s="10" t="s">
        <v>5270</v>
      </c>
    </row>
    <row r="6945" spans="1:4" s="9" customFormat="1" x14ac:dyDescent="0.2">
      <c r="A6945" s="2" t="s">
        <v>13178</v>
      </c>
      <c r="B6945" s="1" t="s">
        <v>13179</v>
      </c>
      <c r="C6945" s="1" t="s">
        <v>39</v>
      </c>
      <c r="D6945" s="10" t="s">
        <v>5270</v>
      </c>
    </row>
    <row r="6946" spans="1:4" s="9" customFormat="1" x14ac:dyDescent="0.2">
      <c r="A6946" s="2" t="s">
        <v>13180</v>
      </c>
      <c r="B6946" s="1" t="s">
        <v>13181</v>
      </c>
      <c r="C6946" s="1" t="s">
        <v>39</v>
      </c>
      <c r="D6946" s="10" t="s">
        <v>5270</v>
      </c>
    </row>
    <row r="6947" spans="1:4" s="9" customFormat="1" x14ac:dyDescent="0.2">
      <c r="A6947" s="2" t="s">
        <v>13182</v>
      </c>
      <c r="B6947" s="1" t="s">
        <v>13183</v>
      </c>
      <c r="C6947" s="1" t="s">
        <v>11695</v>
      </c>
      <c r="D6947" s="10" t="s">
        <v>5270</v>
      </c>
    </row>
    <row r="6948" spans="1:4" s="9" customFormat="1" x14ac:dyDescent="0.2">
      <c r="A6948" s="2" t="s">
        <v>13184</v>
      </c>
      <c r="B6948" s="1" t="s">
        <v>13185</v>
      </c>
      <c r="C6948" s="1" t="s">
        <v>11695</v>
      </c>
      <c r="D6948" s="10" t="s">
        <v>5270</v>
      </c>
    </row>
    <row r="6949" spans="1:4" s="9" customFormat="1" x14ac:dyDescent="0.2">
      <c r="A6949" s="2" t="s">
        <v>13186</v>
      </c>
      <c r="B6949" s="1" t="s">
        <v>13187</v>
      </c>
      <c r="C6949" s="1" t="s">
        <v>11695</v>
      </c>
      <c r="D6949" s="3">
        <v>40</v>
      </c>
    </row>
    <row r="6950" spans="1:4" s="9" customFormat="1" x14ac:dyDescent="0.2">
      <c r="A6950" s="2" t="s">
        <v>13188</v>
      </c>
      <c r="B6950" s="1" t="s">
        <v>13189</v>
      </c>
      <c r="C6950" s="1" t="s">
        <v>11695</v>
      </c>
      <c r="D6950" s="10" t="s">
        <v>5270</v>
      </c>
    </row>
    <row r="6951" spans="1:4" s="9" customFormat="1" x14ac:dyDescent="0.2">
      <c r="A6951" s="2" t="s">
        <v>13190</v>
      </c>
      <c r="B6951" s="1" t="s">
        <v>13191</v>
      </c>
      <c r="C6951" s="1" t="s">
        <v>11695</v>
      </c>
      <c r="D6951" s="10" t="s">
        <v>5270</v>
      </c>
    </row>
    <row r="6952" spans="1:4" s="9" customFormat="1" x14ac:dyDescent="0.2">
      <c r="A6952" s="2" t="s">
        <v>13192</v>
      </c>
      <c r="B6952" s="1" t="s">
        <v>13193</v>
      </c>
      <c r="C6952" s="1" t="s">
        <v>11695</v>
      </c>
      <c r="D6952" s="10" t="s">
        <v>5270</v>
      </c>
    </row>
    <row r="6953" spans="1:4" s="9" customFormat="1" x14ac:dyDescent="0.2">
      <c r="A6953" s="2" t="s">
        <v>13194</v>
      </c>
      <c r="B6953" s="1" t="s">
        <v>13195</v>
      </c>
      <c r="C6953" s="1" t="s">
        <v>11695</v>
      </c>
      <c r="D6953" s="3">
        <v>66</v>
      </c>
    </row>
    <row r="6954" spans="1:4" s="9" customFormat="1" x14ac:dyDescent="0.2">
      <c r="A6954" s="2" t="s">
        <v>13196</v>
      </c>
      <c r="B6954" s="1" t="s">
        <v>13197</v>
      </c>
      <c r="C6954" s="1" t="s">
        <v>33</v>
      </c>
      <c r="D6954" s="10" t="s">
        <v>5270</v>
      </c>
    </row>
    <row r="6955" spans="1:4" s="9" customFormat="1" x14ac:dyDescent="0.2">
      <c r="A6955" s="2" t="s">
        <v>13198</v>
      </c>
      <c r="B6955" s="1" t="s">
        <v>13199</v>
      </c>
      <c r="C6955" s="1" t="s">
        <v>11695</v>
      </c>
      <c r="D6955" s="10" t="s">
        <v>5270</v>
      </c>
    </row>
    <row r="6956" spans="1:4" s="9" customFormat="1" x14ac:dyDescent="0.2">
      <c r="A6956" s="2" t="s">
        <v>13200</v>
      </c>
      <c r="B6956" s="1" t="s">
        <v>13201</v>
      </c>
      <c r="C6956" s="1" t="s">
        <v>2212</v>
      </c>
      <c r="D6956" s="10" t="s">
        <v>5270</v>
      </c>
    </row>
    <row r="6957" spans="1:4" s="9" customFormat="1" x14ac:dyDescent="0.2">
      <c r="A6957" s="2" t="s">
        <v>13202</v>
      </c>
      <c r="B6957" s="1" t="s">
        <v>13203</v>
      </c>
      <c r="C6957" s="1" t="s">
        <v>71</v>
      </c>
      <c r="D6957" s="3">
        <v>156</v>
      </c>
    </row>
    <row r="6958" spans="1:4" s="9" customFormat="1" x14ac:dyDescent="0.2">
      <c r="A6958" s="2" t="s">
        <v>13204</v>
      </c>
      <c r="B6958" s="1" t="s">
        <v>13205</v>
      </c>
      <c r="C6958" s="1" t="s">
        <v>71</v>
      </c>
      <c r="D6958" s="10" t="s">
        <v>5270</v>
      </c>
    </row>
    <row r="6959" spans="1:4" s="9" customFormat="1" x14ac:dyDescent="0.2">
      <c r="A6959" s="2" t="s">
        <v>13206</v>
      </c>
      <c r="B6959" s="1" t="s">
        <v>13207</v>
      </c>
      <c r="C6959" s="1" t="s">
        <v>39</v>
      </c>
      <c r="D6959" s="10" t="s">
        <v>5270</v>
      </c>
    </row>
    <row r="6960" spans="1:4" s="9" customFormat="1" x14ac:dyDescent="0.2">
      <c r="A6960" s="2" t="s">
        <v>13208</v>
      </c>
      <c r="B6960" s="1" t="s">
        <v>13209</v>
      </c>
      <c r="C6960" s="1" t="s">
        <v>39</v>
      </c>
      <c r="D6960" s="10" t="s">
        <v>5270</v>
      </c>
    </row>
    <row r="6961" spans="1:4" s="9" customFormat="1" x14ac:dyDescent="0.2">
      <c r="A6961" s="2" t="s">
        <v>13210</v>
      </c>
      <c r="B6961" s="1" t="s">
        <v>13211</v>
      </c>
      <c r="C6961" s="1" t="s">
        <v>39</v>
      </c>
      <c r="D6961" s="10" t="s">
        <v>5270</v>
      </c>
    </row>
    <row r="6962" spans="1:4" s="9" customFormat="1" x14ac:dyDescent="0.2">
      <c r="A6962" s="2" t="s">
        <v>13212</v>
      </c>
      <c r="B6962" s="1" t="s">
        <v>13213</v>
      </c>
      <c r="C6962" s="1" t="s">
        <v>39</v>
      </c>
      <c r="D6962" s="10" t="s">
        <v>5270</v>
      </c>
    </row>
    <row r="6963" spans="1:4" s="9" customFormat="1" x14ac:dyDescent="0.2">
      <c r="A6963" s="2" t="s">
        <v>13214</v>
      </c>
      <c r="B6963" s="1" t="s">
        <v>13215</v>
      </c>
      <c r="C6963" s="1" t="s">
        <v>71</v>
      </c>
      <c r="D6963" s="3">
        <v>100</v>
      </c>
    </row>
    <row r="6964" spans="1:4" s="9" customFormat="1" x14ac:dyDescent="0.2">
      <c r="A6964" s="2" t="s">
        <v>13216</v>
      </c>
      <c r="B6964" s="1" t="s">
        <v>13217</v>
      </c>
      <c r="C6964" s="1" t="s">
        <v>11554</v>
      </c>
      <c r="D6964" s="10" t="s">
        <v>5270</v>
      </c>
    </row>
    <row r="6965" spans="1:4" s="9" customFormat="1" x14ac:dyDescent="0.2">
      <c r="A6965" s="2" t="s">
        <v>13218</v>
      </c>
      <c r="B6965" s="1" t="s">
        <v>13219</v>
      </c>
      <c r="C6965" s="1" t="s">
        <v>71</v>
      </c>
      <c r="D6965" s="10" t="s">
        <v>5270</v>
      </c>
    </row>
    <row r="6966" spans="1:4" s="9" customFormat="1" x14ac:dyDescent="0.2">
      <c r="A6966" s="2" t="s">
        <v>13220</v>
      </c>
      <c r="B6966" s="1" t="s">
        <v>13221</v>
      </c>
      <c r="C6966" s="1" t="s">
        <v>71</v>
      </c>
      <c r="D6966" s="10" t="s">
        <v>5270</v>
      </c>
    </row>
    <row r="6967" spans="1:4" s="9" customFormat="1" x14ac:dyDescent="0.2">
      <c r="A6967" s="2" t="s">
        <v>13222</v>
      </c>
      <c r="B6967" s="1" t="s">
        <v>13223</v>
      </c>
      <c r="C6967" s="1" t="s">
        <v>71</v>
      </c>
      <c r="D6967" s="10" t="s">
        <v>5270</v>
      </c>
    </row>
    <row r="6968" spans="1:4" s="9" customFormat="1" x14ac:dyDescent="0.2">
      <c r="A6968" s="2" t="s">
        <v>13224</v>
      </c>
      <c r="B6968" s="1" t="s">
        <v>13225</v>
      </c>
      <c r="C6968" s="1" t="s">
        <v>71</v>
      </c>
      <c r="D6968" s="10" t="s">
        <v>5270</v>
      </c>
    </row>
    <row r="6969" spans="1:4" s="9" customFormat="1" x14ac:dyDescent="0.2">
      <c r="A6969" s="2" t="s">
        <v>13226</v>
      </c>
      <c r="B6969" s="1" t="s">
        <v>13227</v>
      </c>
      <c r="C6969" s="1" t="s">
        <v>83</v>
      </c>
      <c r="D6969" s="3">
        <v>168</v>
      </c>
    </row>
    <row r="6970" spans="1:4" s="9" customFormat="1" x14ac:dyDescent="0.2">
      <c r="A6970" s="2" t="s">
        <v>13228</v>
      </c>
      <c r="B6970" s="1" t="s">
        <v>13229</v>
      </c>
      <c r="C6970" s="1" t="s">
        <v>39</v>
      </c>
      <c r="D6970" s="10" t="s">
        <v>5270</v>
      </c>
    </row>
    <row r="6971" spans="1:4" s="9" customFormat="1" x14ac:dyDescent="0.2">
      <c r="A6971" s="2" t="s">
        <v>13230</v>
      </c>
      <c r="B6971" s="1" t="s">
        <v>13231</v>
      </c>
      <c r="C6971" s="1" t="s">
        <v>39</v>
      </c>
      <c r="D6971" s="10" t="s">
        <v>5270</v>
      </c>
    </row>
    <row r="6972" spans="1:4" s="9" customFormat="1" x14ac:dyDescent="0.2">
      <c r="A6972" s="2" t="s">
        <v>13232</v>
      </c>
      <c r="B6972" s="1" t="s">
        <v>13233</v>
      </c>
      <c r="C6972" s="1" t="s">
        <v>39</v>
      </c>
      <c r="D6972" s="10" t="s">
        <v>5270</v>
      </c>
    </row>
    <row r="6973" spans="1:4" s="9" customFormat="1" x14ac:dyDescent="0.2">
      <c r="A6973" s="2" t="s">
        <v>13234</v>
      </c>
      <c r="B6973" s="1" t="s">
        <v>13235</v>
      </c>
      <c r="C6973" s="1" t="s">
        <v>256</v>
      </c>
      <c r="D6973" s="10" t="s">
        <v>5270</v>
      </c>
    </row>
    <row r="6974" spans="1:4" s="9" customFormat="1" x14ac:dyDescent="0.2">
      <c r="A6974" s="2" t="s">
        <v>13236</v>
      </c>
      <c r="B6974" s="1" t="s">
        <v>13237</v>
      </c>
      <c r="C6974" s="1" t="s">
        <v>39</v>
      </c>
      <c r="D6974" s="10" t="s">
        <v>5270</v>
      </c>
    </row>
    <row r="6975" spans="1:4" s="9" customFormat="1" x14ac:dyDescent="0.2">
      <c r="A6975" s="2" t="s">
        <v>13238</v>
      </c>
      <c r="B6975" s="1" t="s">
        <v>13239</v>
      </c>
      <c r="C6975" s="1" t="s">
        <v>2139</v>
      </c>
      <c r="D6975" s="10" t="s">
        <v>5270</v>
      </c>
    </row>
    <row r="6976" spans="1:4" s="9" customFormat="1" x14ac:dyDescent="0.2">
      <c r="A6976" s="2" t="s">
        <v>13240</v>
      </c>
      <c r="B6976" s="1" t="s">
        <v>13241</v>
      </c>
      <c r="C6976" s="1" t="s">
        <v>39</v>
      </c>
      <c r="D6976" s="10" t="s">
        <v>5270</v>
      </c>
    </row>
    <row r="6977" spans="1:4" s="9" customFormat="1" x14ac:dyDescent="0.2">
      <c r="A6977" s="2" t="s">
        <v>13242</v>
      </c>
      <c r="B6977" s="1" t="s">
        <v>13243</v>
      </c>
      <c r="C6977" s="1" t="s">
        <v>5322</v>
      </c>
      <c r="D6977" s="10" t="s">
        <v>5270</v>
      </c>
    </row>
    <row r="6978" spans="1:4" s="9" customFormat="1" x14ac:dyDescent="0.2">
      <c r="A6978" s="2" t="s">
        <v>13244</v>
      </c>
      <c r="B6978" s="1" t="s">
        <v>13245</v>
      </c>
      <c r="C6978" s="1" t="s">
        <v>5322</v>
      </c>
      <c r="D6978" s="10" t="s">
        <v>5270</v>
      </c>
    </row>
    <row r="6979" spans="1:4" s="9" customFormat="1" x14ac:dyDescent="0.2">
      <c r="A6979" s="2" t="s">
        <v>13246</v>
      </c>
      <c r="B6979" s="1" t="s">
        <v>13247</v>
      </c>
      <c r="C6979" s="1" t="s">
        <v>5322</v>
      </c>
      <c r="D6979" s="3">
        <v>16</v>
      </c>
    </row>
    <row r="6980" spans="1:4" s="9" customFormat="1" x14ac:dyDescent="0.2">
      <c r="A6980" s="2" t="s">
        <v>13248</v>
      </c>
      <c r="B6980" s="1" t="s">
        <v>13249</v>
      </c>
      <c r="C6980" s="1" t="s">
        <v>5322</v>
      </c>
      <c r="D6980" s="10" t="s">
        <v>5270</v>
      </c>
    </row>
    <row r="6981" spans="1:4" s="9" customFormat="1" x14ac:dyDescent="0.2">
      <c r="A6981" s="2" t="s">
        <v>13250</v>
      </c>
      <c r="B6981" s="1" t="s">
        <v>13251</v>
      </c>
      <c r="C6981" s="1" t="s">
        <v>5322</v>
      </c>
      <c r="D6981" s="10" t="s">
        <v>5270</v>
      </c>
    </row>
    <row r="6982" spans="1:4" s="9" customFormat="1" x14ac:dyDescent="0.2">
      <c r="A6982" s="2" t="s">
        <v>13252</v>
      </c>
      <c r="B6982" s="1" t="s">
        <v>13253</v>
      </c>
      <c r="C6982" s="1" t="s">
        <v>13254</v>
      </c>
      <c r="D6982" s="10" t="s">
        <v>5270</v>
      </c>
    </row>
    <row r="6983" spans="1:4" s="9" customFormat="1" x14ac:dyDescent="0.2">
      <c r="A6983" s="2" t="s">
        <v>13255</v>
      </c>
      <c r="B6983" s="1" t="s">
        <v>13256</v>
      </c>
      <c r="C6983" s="1" t="s">
        <v>16</v>
      </c>
      <c r="D6983" s="10" t="s">
        <v>5270</v>
      </c>
    </row>
    <row r="6984" spans="1:4" s="9" customFormat="1" x14ac:dyDescent="0.2">
      <c r="A6984" s="2" t="s">
        <v>13257</v>
      </c>
      <c r="B6984" s="1" t="s">
        <v>13258</v>
      </c>
      <c r="C6984" s="1" t="s">
        <v>5322</v>
      </c>
      <c r="D6984" s="10" t="s">
        <v>5270</v>
      </c>
    </row>
    <row r="6985" spans="1:4" s="9" customFormat="1" x14ac:dyDescent="0.2">
      <c r="A6985" s="2" t="s">
        <v>13259</v>
      </c>
      <c r="B6985" s="1" t="s">
        <v>13260</v>
      </c>
      <c r="C6985" s="1" t="s">
        <v>16</v>
      </c>
      <c r="D6985" s="10" t="s">
        <v>5270</v>
      </c>
    </row>
    <row r="6986" spans="1:4" s="9" customFormat="1" x14ac:dyDescent="0.2">
      <c r="A6986" s="2" t="s">
        <v>13261</v>
      </c>
      <c r="B6986" s="1" t="s">
        <v>13262</v>
      </c>
      <c r="C6986" s="1" t="s">
        <v>16</v>
      </c>
      <c r="D6986" s="10" t="s">
        <v>5270</v>
      </c>
    </row>
    <row r="6987" spans="1:4" s="9" customFormat="1" x14ac:dyDescent="0.2">
      <c r="A6987" s="2" t="s">
        <v>13263</v>
      </c>
      <c r="B6987" s="1" t="s">
        <v>13264</v>
      </c>
      <c r="C6987" s="1" t="s">
        <v>5322</v>
      </c>
      <c r="D6987" s="10" t="s">
        <v>5270</v>
      </c>
    </row>
    <row r="6988" spans="1:4" s="9" customFormat="1" x14ac:dyDescent="0.2">
      <c r="A6988" s="2" t="s">
        <v>13265</v>
      </c>
      <c r="B6988" s="1" t="s">
        <v>13266</v>
      </c>
      <c r="C6988" s="1" t="s">
        <v>16</v>
      </c>
      <c r="D6988" s="10" t="s">
        <v>5270</v>
      </c>
    </row>
    <row r="6989" spans="1:4" s="9" customFormat="1" x14ac:dyDescent="0.2">
      <c r="A6989" s="2" t="s">
        <v>13267</v>
      </c>
      <c r="B6989" s="1" t="s">
        <v>13268</v>
      </c>
      <c r="C6989" s="1" t="s">
        <v>16</v>
      </c>
      <c r="D6989" s="10" t="s">
        <v>5270</v>
      </c>
    </row>
    <row r="6990" spans="1:4" s="9" customFormat="1" x14ac:dyDescent="0.2">
      <c r="A6990" s="2" t="s">
        <v>13269</v>
      </c>
      <c r="B6990" s="1" t="s">
        <v>13270</v>
      </c>
      <c r="C6990" s="1" t="s">
        <v>5322</v>
      </c>
      <c r="D6990" s="10" t="s">
        <v>5270</v>
      </c>
    </row>
    <row r="6991" spans="1:4" s="9" customFormat="1" x14ac:dyDescent="0.2">
      <c r="A6991" s="2" t="s">
        <v>13271</v>
      </c>
      <c r="B6991" s="1" t="s">
        <v>13272</v>
      </c>
      <c r="C6991" s="1" t="s">
        <v>13273</v>
      </c>
      <c r="D6991" s="10" t="s">
        <v>5270</v>
      </c>
    </row>
    <row r="6992" spans="1:4" s="9" customFormat="1" x14ac:dyDescent="0.2">
      <c r="A6992" s="2" t="s">
        <v>13274</v>
      </c>
      <c r="B6992" s="1" t="s">
        <v>13275</v>
      </c>
      <c r="C6992" s="1" t="s">
        <v>5322</v>
      </c>
      <c r="D6992" s="10" t="s">
        <v>5270</v>
      </c>
    </row>
    <row r="6993" spans="1:4" s="9" customFormat="1" x14ac:dyDescent="0.2">
      <c r="A6993" s="2" t="s">
        <v>13276</v>
      </c>
      <c r="B6993" s="1" t="s">
        <v>13277</v>
      </c>
      <c r="C6993" s="1" t="s">
        <v>5322</v>
      </c>
      <c r="D6993" s="10" t="s">
        <v>5270</v>
      </c>
    </row>
    <row r="6994" spans="1:4" s="9" customFormat="1" x14ac:dyDescent="0.2">
      <c r="A6994" s="2" t="s">
        <v>13278</v>
      </c>
      <c r="B6994" s="1" t="s">
        <v>13279</v>
      </c>
      <c r="C6994" s="1" t="s">
        <v>5322</v>
      </c>
      <c r="D6994" s="3">
        <v>26</v>
      </c>
    </row>
    <row r="6995" spans="1:4" s="9" customFormat="1" x14ac:dyDescent="0.2">
      <c r="A6995" s="2" t="s">
        <v>13280</v>
      </c>
      <c r="B6995" s="1" t="s">
        <v>13281</v>
      </c>
      <c r="C6995" s="1" t="s">
        <v>5322</v>
      </c>
      <c r="D6995" s="10" t="s">
        <v>5270</v>
      </c>
    </row>
    <row r="6996" spans="1:4" s="9" customFormat="1" x14ac:dyDescent="0.2">
      <c r="A6996" s="2" t="s">
        <v>13282</v>
      </c>
      <c r="B6996" s="1" t="s">
        <v>13283</v>
      </c>
      <c r="C6996" s="1" t="s">
        <v>5322</v>
      </c>
      <c r="D6996" s="10" t="s">
        <v>5270</v>
      </c>
    </row>
    <row r="6997" spans="1:4" s="9" customFormat="1" x14ac:dyDescent="0.2">
      <c r="A6997" s="2" t="s">
        <v>13284</v>
      </c>
      <c r="B6997" s="1" t="s">
        <v>13285</v>
      </c>
      <c r="C6997" s="1" t="s">
        <v>5322</v>
      </c>
      <c r="D6997" s="10" t="s">
        <v>5270</v>
      </c>
    </row>
    <row r="6998" spans="1:4" s="9" customFormat="1" x14ac:dyDescent="0.2">
      <c r="A6998" s="2" t="s">
        <v>13286</v>
      </c>
      <c r="B6998" s="1" t="s">
        <v>13287</v>
      </c>
      <c r="C6998" s="1" t="s">
        <v>39</v>
      </c>
      <c r="D6998" s="10" t="s">
        <v>5270</v>
      </c>
    </row>
    <row r="6999" spans="1:4" s="9" customFormat="1" x14ac:dyDescent="0.2">
      <c r="A6999" s="2" t="s">
        <v>13288</v>
      </c>
      <c r="B6999" s="1" t="s">
        <v>13289</v>
      </c>
      <c r="C6999" s="1" t="s">
        <v>3877</v>
      </c>
      <c r="D6999" s="10" t="s">
        <v>5270</v>
      </c>
    </row>
    <row r="7000" spans="1:4" s="9" customFormat="1" x14ac:dyDescent="0.2">
      <c r="A7000" s="2" t="s">
        <v>13290</v>
      </c>
      <c r="B7000" s="1" t="s">
        <v>13291</v>
      </c>
      <c r="C7000" s="1" t="s">
        <v>16</v>
      </c>
      <c r="D7000" s="10" t="s">
        <v>5270</v>
      </c>
    </row>
    <row r="7001" spans="1:4" s="9" customFormat="1" x14ac:dyDescent="0.2">
      <c r="A7001" s="2" t="s">
        <v>13292</v>
      </c>
      <c r="B7001" s="1" t="s">
        <v>13293</v>
      </c>
      <c r="C7001" s="1" t="s">
        <v>39</v>
      </c>
      <c r="D7001" s="10" t="s">
        <v>5270</v>
      </c>
    </row>
    <row r="7002" spans="1:4" s="9" customFormat="1" x14ac:dyDescent="0.2">
      <c r="A7002" s="2" t="s">
        <v>13296</v>
      </c>
      <c r="B7002" s="1" t="s">
        <v>13295</v>
      </c>
      <c r="C7002" s="1" t="s">
        <v>36</v>
      </c>
      <c r="D7002" s="10" t="s">
        <v>5270</v>
      </c>
    </row>
    <row r="7003" spans="1:4" s="9" customFormat="1" x14ac:dyDescent="0.2">
      <c r="A7003" s="2" t="s">
        <v>13294</v>
      </c>
      <c r="B7003" s="1" t="s">
        <v>13295</v>
      </c>
      <c r="C7003" s="1" t="s">
        <v>39</v>
      </c>
      <c r="D7003" s="10" t="s">
        <v>5270</v>
      </c>
    </row>
    <row r="7004" spans="1:4" s="9" customFormat="1" x14ac:dyDescent="0.2">
      <c r="A7004" s="2" t="s">
        <v>13297</v>
      </c>
      <c r="B7004" s="1" t="s">
        <v>13298</v>
      </c>
      <c r="C7004" s="1" t="s">
        <v>19</v>
      </c>
      <c r="D7004" s="10" t="s">
        <v>5270</v>
      </c>
    </row>
    <row r="7005" spans="1:4" s="9" customFormat="1" x14ac:dyDescent="0.2">
      <c r="A7005" s="2" t="s">
        <v>13299</v>
      </c>
      <c r="B7005" s="1" t="s">
        <v>13300</v>
      </c>
      <c r="C7005" s="1" t="s">
        <v>19</v>
      </c>
      <c r="D7005" s="10" t="s">
        <v>5270</v>
      </c>
    </row>
    <row r="7006" spans="1:4" s="9" customFormat="1" x14ac:dyDescent="0.2">
      <c r="A7006" s="2" t="s">
        <v>13301</v>
      </c>
      <c r="B7006" s="1" t="s">
        <v>13302</v>
      </c>
      <c r="C7006" s="1" t="s">
        <v>19</v>
      </c>
      <c r="D7006" s="10" t="s">
        <v>5270</v>
      </c>
    </row>
    <row r="7007" spans="1:4" s="9" customFormat="1" x14ac:dyDescent="0.2">
      <c r="A7007" s="2" t="s">
        <v>13303</v>
      </c>
      <c r="B7007" s="1" t="s">
        <v>13304</v>
      </c>
      <c r="C7007" s="1" t="s">
        <v>19</v>
      </c>
      <c r="D7007" s="10" t="s">
        <v>5270</v>
      </c>
    </row>
    <row r="7008" spans="1:4" s="9" customFormat="1" x14ac:dyDescent="0.2">
      <c r="A7008" s="2" t="s">
        <v>13305</v>
      </c>
      <c r="B7008" s="1" t="s">
        <v>13306</v>
      </c>
      <c r="C7008" s="1" t="s">
        <v>19</v>
      </c>
      <c r="D7008" s="3">
        <v>96</v>
      </c>
    </row>
    <row r="7009" spans="1:4" s="9" customFormat="1" x14ac:dyDescent="0.2">
      <c r="A7009" s="2" t="s">
        <v>13307</v>
      </c>
      <c r="B7009" s="1" t="s">
        <v>13308</v>
      </c>
      <c r="C7009" s="1" t="s">
        <v>19</v>
      </c>
      <c r="D7009" s="3">
        <v>96</v>
      </c>
    </row>
    <row r="7010" spans="1:4" s="9" customFormat="1" x14ac:dyDescent="0.2">
      <c r="A7010" s="2" t="s">
        <v>13309</v>
      </c>
      <c r="B7010" s="1" t="s">
        <v>13310</v>
      </c>
      <c r="C7010" s="1" t="s">
        <v>19</v>
      </c>
      <c r="D7010" s="10" t="s">
        <v>5270</v>
      </c>
    </row>
    <row r="7011" spans="1:4" s="9" customFormat="1" x14ac:dyDescent="0.2">
      <c r="A7011" s="2" t="s">
        <v>13311</v>
      </c>
      <c r="B7011" s="1" t="s">
        <v>13312</v>
      </c>
      <c r="C7011" s="1" t="s">
        <v>19</v>
      </c>
      <c r="D7011" s="10" t="s">
        <v>5270</v>
      </c>
    </row>
    <row r="7012" spans="1:4" s="9" customFormat="1" x14ac:dyDescent="0.2">
      <c r="A7012" s="2" t="s">
        <v>13313</v>
      </c>
      <c r="B7012" s="1" t="s">
        <v>13314</v>
      </c>
      <c r="C7012" s="1" t="s">
        <v>19</v>
      </c>
      <c r="D7012" s="10" t="s">
        <v>5270</v>
      </c>
    </row>
    <row r="7013" spans="1:4" s="9" customFormat="1" x14ac:dyDescent="0.2">
      <c r="A7013" s="2" t="s">
        <v>13315</v>
      </c>
      <c r="B7013" s="1" t="s">
        <v>13316</v>
      </c>
      <c r="C7013" s="1" t="s">
        <v>19</v>
      </c>
      <c r="D7013" s="10" t="s">
        <v>5270</v>
      </c>
    </row>
    <row r="7014" spans="1:4" s="9" customFormat="1" x14ac:dyDescent="0.2">
      <c r="A7014" s="2" t="s">
        <v>13317</v>
      </c>
      <c r="B7014" s="1" t="s">
        <v>13318</v>
      </c>
      <c r="C7014" s="1" t="s">
        <v>19</v>
      </c>
      <c r="D7014" s="3">
        <v>25</v>
      </c>
    </row>
    <row r="7015" spans="1:4" s="9" customFormat="1" x14ac:dyDescent="0.2">
      <c r="A7015" s="2" t="s">
        <v>13319</v>
      </c>
      <c r="B7015" s="1" t="s">
        <v>13320</v>
      </c>
      <c r="C7015" s="1" t="s">
        <v>19</v>
      </c>
      <c r="D7015" s="10" t="s">
        <v>5270</v>
      </c>
    </row>
    <row r="7016" spans="1:4" s="9" customFormat="1" x14ac:dyDescent="0.2">
      <c r="A7016" s="2" t="s">
        <v>13321</v>
      </c>
      <c r="B7016" s="1" t="s">
        <v>13322</v>
      </c>
      <c r="C7016" s="1" t="s">
        <v>19</v>
      </c>
      <c r="D7016" s="10" t="s">
        <v>5270</v>
      </c>
    </row>
    <row r="7017" spans="1:4" s="9" customFormat="1" x14ac:dyDescent="0.2">
      <c r="A7017" s="2" t="s">
        <v>13323</v>
      </c>
      <c r="B7017" s="1" t="s">
        <v>13324</v>
      </c>
      <c r="C7017" s="1" t="s">
        <v>19</v>
      </c>
      <c r="D7017" s="10" t="s">
        <v>5270</v>
      </c>
    </row>
    <row r="7018" spans="1:4" s="9" customFormat="1" x14ac:dyDescent="0.2">
      <c r="A7018" s="2" t="s">
        <v>13325</v>
      </c>
      <c r="B7018" s="1" t="s">
        <v>13326</v>
      </c>
      <c r="C7018" s="1" t="s">
        <v>19</v>
      </c>
      <c r="D7018" s="3">
        <v>25</v>
      </c>
    </row>
    <row r="7019" spans="1:4" s="9" customFormat="1" x14ac:dyDescent="0.2">
      <c r="A7019" s="2" t="s">
        <v>13327</v>
      </c>
      <c r="B7019" s="1" t="s">
        <v>13328</v>
      </c>
      <c r="C7019" s="1" t="s">
        <v>19</v>
      </c>
      <c r="D7019" s="10" t="s">
        <v>5270</v>
      </c>
    </row>
    <row r="7020" spans="1:4" s="9" customFormat="1" x14ac:dyDescent="0.2">
      <c r="A7020" s="2" t="s">
        <v>13329</v>
      </c>
      <c r="B7020" s="1" t="s">
        <v>13330</v>
      </c>
      <c r="C7020" s="1" t="s">
        <v>19</v>
      </c>
      <c r="D7020" s="10" t="s">
        <v>5270</v>
      </c>
    </row>
    <row r="7021" spans="1:4" s="9" customFormat="1" x14ac:dyDescent="0.2">
      <c r="A7021" s="2" t="s">
        <v>13331</v>
      </c>
      <c r="B7021" s="1" t="s">
        <v>13332</v>
      </c>
      <c r="C7021" s="1" t="s">
        <v>19</v>
      </c>
      <c r="D7021" s="10" t="s">
        <v>5270</v>
      </c>
    </row>
    <row r="7022" spans="1:4" s="9" customFormat="1" x14ac:dyDescent="0.2">
      <c r="A7022" s="2" t="s">
        <v>13333</v>
      </c>
      <c r="B7022" s="1" t="s">
        <v>13334</v>
      </c>
      <c r="C7022" s="1" t="s">
        <v>19</v>
      </c>
      <c r="D7022" s="10" t="s">
        <v>5270</v>
      </c>
    </row>
    <row r="7023" spans="1:4" s="9" customFormat="1" x14ac:dyDescent="0.2">
      <c r="A7023" s="2" t="s">
        <v>13335</v>
      </c>
      <c r="B7023" s="1" t="s">
        <v>13336</v>
      </c>
      <c r="C7023" s="1" t="s">
        <v>19</v>
      </c>
      <c r="D7023" s="3">
        <v>19</v>
      </c>
    </row>
    <row r="7024" spans="1:4" s="9" customFormat="1" x14ac:dyDescent="0.2">
      <c r="A7024" s="2" t="s">
        <v>13337</v>
      </c>
      <c r="B7024" s="1" t="s">
        <v>13338</v>
      </c>
      <c r="C7024" s="1" t="s">
        <v>16</v>
      </c>
      <c r="D7024" s="3">
        <v>400</v>
      </c>
    </row>
    <row r="7025" spans="1:57" s="9" customFormat="1" x14ac:dyDescent="0.2">
      <c r="A7025" s="2" t="s">
        <v>13339</v>
      </c>
      <c r="B7025" s="1" t="s">
        <v>13340</v>
      </c>
      <c r="C7025" s="1" t="s">
        <v>16</v>
      </c>
      <c r="D7025" s="3">
        <v>450</v>
      </c>
    </row>
    <row r="7026" spans="1:57" s="9" customFormat="1" x14ac:dyDescent="0.2">
      <c r="A7026" s="2" t="s">
        <v>13341</v>
      </c>
      <c r="B7026" s="1" t="s">
        <v>13342</v>
      </c>
      <c r="C7026" s="1" t="s">
        <v>13343</v>
      </c>
      <c r="D7026" s="3">
        <v>3000</v>
      </c>
    </row>
    <row r="7027" spans="1:57" s="11" customFormat="1" ht="18.75" x14ac:dyDescent="0.2">
      <c r="A7027" s="16" t="str">
        <f>HYPERLINK("#Indice","Voltar ao inicio")</f>
        <v>Voltar ao inicio</v>
      </c>
      <c r="B7027" s="17"/>
      <c r="C7027" s="17"/>
      <c r="D7027" s="17"/>
      <c r="E7027" s="9"/>
      <c r="F7027" s="9"/>
      <c r="G7027" s="9"/>
      <c r="H7027" s="9"/>
      <c r="I7027" s="9"/>
      <c r="J7027" s="9"/>
      <c r="K7027" s="9"/>
      <c r="L7027" s="9"/>
      <c r="M7027" s="9"/>
      <c r="N7027" s="9"/>
      <c r="O7027" s="9"/>
      <c r="P7027" s="9"/>
      <c r="Q7027" s="9"/>
      <c r="R7027" s="9"/>
      <c r="S7027" s="9"/>
      <c r="T7027" s="9"/>
      <c r="U7027" s="9"/>
      <c r="V7027" s="9"/>
      <c r="W7027" s="9"/>
      <c r="X7027" s="9"/>
      <c r="Y7027" s="9"/>
      <c r="Z7027" s="9"/>
      <c r="AA7027" s="9"/>
      <c r="AB7027" s="9"/>
      <c r="AC7027" s="9"/>
      <c r="AD7027" s="9"/>
      <c r="AE7027" s="9"/>
      <c r="AF7027" s="9"/>
      <c r="AG7027" s="9"/>
      <c r="AH7027" s="9"/>
      <c r="AI7027" s="9"/>
      <c r="AJ7027" s="9"/>
      <c r="AK7027" s="9"/>
      <c r="AL7027" s="9"/>
      <c r="AM7027" s="9"/>
      <c r="AN7027" s="9"/>
      <c r="AO7027" s="9"/>
      <c r="AP7027" s="9"/>
      <c r="AQ7027" s="9"/>
      <c r="AR7027" s="9"/>
      <c r="AS7027" s="9"/>
      <c r="AT7027" s="9"/>
      <c r="AU7027" s="9"/>
      <c r="AV7027" s="9"/>
      <c r="AW7027" s="9"/>
      <c r="AX7027" s="9"/>
      <c r="AY7027" s="9"/>
      <c r="AZ7027" s="9"/>
      <c r="BA7027" s="9"/>
      <c r="BB7027" s="9"/>
      <c r="BC7027" s="9"/>
      <c r="BD7027" s="9"/>
      <c r="BE7027" s="9"/>
    </row>
    <row r="7028" spans="1:57" s="11" customFormat="1" ht="10.5" customHeight="1" x14ac:dyDescent="0.2">
      <c r="A7028" s="12"/>
      <c r="B7028" s="13"/>
      <c r="C7028" s="13"/>
      <c r="D7028" s="13"/>
      <c r="E7028" s="9"/>
      <c r="F7028" s="9"/>
      <c r="G7028" s="9"/>
      <c r="H7028" s="9"/>
      <c r="I7028" s="9"/>
      <c r="J7028" s="9"/>
      <c r="K7028" s="9"/>
      <c r="L7028" s="9"/>
      <c r="M7028" s="9"/>
      <c r="N7028" s="9"/>
      <c r="O7028" s="9"/>
      <c r="P7028" s="9"/>
      <c r="Q7028" s="9"/>
      <c r="R7028" s="9"/>
      <c r="S7028" s="9"/>
      <c r="T7028" s="9"/>
      <c r="U7028" s="9"/>
      <c r="V7028" s="9"/>
      <c r="W7028" s="9"/>
      <c r="X7028" s="9"/>
      <c r="Y7028" s="9"/>
      <c r="Z7028" s="9"/>
      <c r="AA7028" s="9"/>
      <c r="AB7028" s="9"/>
      <c r="AC7028" s="9"/>
      <c r="AD7028" s="9"/>
      <c r="AE7028" s="9"/>
      <c r="AF7028" s="9"/>
      <c r="AG7028" s="9"/>
      <c r="AH7028" s="9"/>
      <c r="AI7028" s="9"/>
      <c r="AJ7028" s="9"/>
      <c r="AK7028" s="9"/>
      <c r="AL7028" s="9"/>
      <c r="AM7028" s="9"/>
      <c r="AN7028" s="9"/>
      <c r="AO7028" s="9"/>
      <c r="AP7028" s="9"/>
      <c r="AQ7028" s="9"/>
      <c r="AR7028" s="9"/>
      <c r="AS7028" s="9"/>
      <c r="AT7028" s="9"/>
      <c r="AU7028" s="9"/>
      <c r="AV7028" s="9"/>
      <c r="AW7028" s="9"/>
      <c r="AX7028" s="9"/>
      <c r="AY7028" s="9"/>
      <c r="AZ7028" s="9"/>
      <c r="BA7028" s="9"/>
      <c r="BB7028" s="9"/>
      <c r="BC7028" s="9"/>
      <c r="BD7028" s="9"/>
      <c r="BE7028" s="9"/>
    </row>
    <row r="7029" spans="1:57" s="9" customFormat="1" ht="26.25" x14ac:dyDescent="0.2">
      <c r="A7029" s="23" t="s">
        <v>13344</v>
      </c>
      <c r="B7029" s="24"/>
      <c r="C7029" s="24"/>
      <c r="D7029" s="24"/>
    </row>
    <row r="7030" spans="1:57" s="9" customFormat="1" ht="14.25" x14ac:dyDescent="0.2">
      <c r="A7030" s="20" t="s">
        <v>0</v>
      </c>
      <c r="B7030" s="21" t="s">
        <v>1</v>
      </c>
      <c r="C7030" s="21" t="s">
        <v>2</v>
      </c>
      <c r="D7030" s="22" t="s">
        <v>3</v>
      </c>
    </row>
    <row r="7031" spans="1:57" s="9" customFormat="1" ht="14.25" x14ac:dyDescent="0.2">
      <c r="A7031" s="20"/>
      <c r="B7031" s="21"/>
      <c r="C7031" s="21"/>
      <c r="D7031" s="22"/>
    </row>
    <row r="7032" spans="1:57" s="9" customFormat="1" x14ac:dyDescent="0.2">
      <c r="A7032" s="2" t="s">
        <v>13345</v>
      </c>
      <c r="B7032" s="1" t="s">
        <v>13346</v>
      </c>
      <c r="C7032" s="1" t="s">
        <v>39</v>
      </c>
      <c r="D7032" s="10" t="s">
        <v>5270</v>
      </c>
    </row>
    <row r="7033" spans="1:57" s="9" customFormat="1" x14ac:dyDescent="0.2">
      <c r="A7033" s="2" t="s">
        <v>13347</v>
      </c>
      <c r="B7033" s="1" t="s">
        <v>13348</v>
      </c>
      <c r="C7033" s="1" t="s">
        <v>39</v>
      </c>
      <c r="D7033" s="10" t="s">
        <v>5270</v>
      </c>
    </row>
    <row r="7034" spans="1:57" s="9" customFormat="1" x14ac:dyDescent="0.2">
      <c r="A7034" s="2" t="s">
        <v>13351</v>
      </c>
      <c r="B7034" s="1" t="s">
        <v>13348</v>
      </c>
      <c r="C7034" s="1" t="s">
        <v>13352</v>
      </c>
      <c r="D7034" s="10" t="s">
        <v>5270</v>
      </c>
    </row>
    <row r="7035" spans="1:57" s="9" customFormat="1" x14ac:dyDescent="0.2">
      <c r="A7035" s="2" t="s">
        <v>13349</v>
      </c>
      <c r="B7035" s="1" t="s">
        <v>13348</v>
      </c>
      <c r="C7035" s="1" t="s">
        <v>39</v>
      </c>
      <c r="D7035" s="10" t="s">
        <v>5270</v>
      </c>
    </row>
    <row r="7036" spans="1:57" s="9" customFormat="1" x14ac:dyDescent="0.2">
      <c r="A7036" s="2" t="s">
        <v>13350</v>
      </c>
      <c r="B7036" s="1" t="s">
        <v>13348</v>
      </c>
      <c r="C7036" s="1" t="s">
        <v>39</v>
      </c>
      <c r="D7036" s="10" t="s">
        <v>5270</v>
      </c>
    </row>
    <row r="7037" spans="1:57" s="9" customFormat="1" x14ac:dyDescent="0.2">
      <c r="A7037" s="2" t="s">
        <v>13353</v>
      </c>
      <c r="B7037" s="1" t="s">
        <v>13354</v>
      </c>
      <c r="C7037" s="1" t="s">
        <v>13352</v>
      </c>
      <c r="D7037" s="3">
        <v>100</v>
      </c>
    </row>
    <row r="7038" spans="1:57" s="9" customFormat="1" x14ac:dyDescent="0.2">
      <c r="A7038" s="2" t="s">
        <v>13355</v>
      </c>
      <c r="B7038" s="1" t="s">
        <v>13356</v>
      </c>
      <c r="C7038" s="1" t="s">
        <v>39</v>
      </c>
      <c r="D7038" s="10" t="s">
        <v>5270</v>
      </c>
    </row>
    <row r="7039" spans="1:57" s="9" customFormat="1" x14ac:dyDescent="0.2">
      <c r="A7039" s="2" t="s">
        <v>13357</v>
      </c>
      <c r="B7039" s="1" t="s">
        <v>13358</v>
      </c>
      <c r="C7039" s="1" t="s">
        <v>39</v>
      </c>
      <c r="D7039" s="3">
        <v>1000</v>
      </c>
    </row>
    <row r="7040" spans="1:57" s="9" customFormat="1" x14ac:dyDescent="0.2">
      <c r="A7040" s="2" t="s">
        <v>13359</v>
      </c>
      <c r="B7040" s="1" t="s">
        <v>13358</v>
      </c>
      <c r="C7040" s="1" t="s">
        <v>13352</v>
      </c>
      <c r="D7040" s="10" t="s">
        <v>5270</v>
      </c>
    </row>
    <row r="7041" spans="1:4" s="9" customFormat="1" x14ac:dyDescent="0.2">
      <c r="A7041" s="2" t="s">
        <v>13360</v>
      </c>
      <c r="B7041" s="1" t="s">
        <v>13361</v>
      </c>
      <c r="C7041" s="1" t="s">
        <v>39</v>
      </c>
      <c r="D7041" s="10" t="s">
        <v>5270</v>
      </c>
    </row>
    <row r="7042" spans="1:4" s="9" customFormat="1" x14ac:dyDescent="0.2">
      <c r="A7042" s="2" t="s">
        <v>13362</v>
      </c>
      <c r="B7042" s="1" t="s">
        <v>13363</v>
      </c>
      <c r="C7042" s="1" t="s">
        <v>6357</v>
      </c>
      <c r="D7042" s="10" t="s">
        <v>5270</v>
      </c>
    </row>
    <row r="7043" spans="1:4" s="9" customFormat="1" x14ac:dyDescent="0.2">
      <c r="A7043" s="2" t="s">
        <v>13364</v>
      </c>
      <c r="B7043" s="1" t="s">
        <v>13365</v>
      </c>
      <c r="C7043" s="1" t="s">
        <v>13366</v>
      </c>
      <c r="D7043" s="3">
        <v>1000</v>
      </c>
    </row>
    <row r="7044" spans="1:4" s="9" customFormat="1" x14ac:dyDescent="0.2">
      <c r="A7044" s="2" t="s">
        <v>13371</v>
      </c>
      <c r="B7044" s="1" t="s">
        <v>13368</v>
      </c>
      <c r="C7044" s="1" t="s">
        <v>13372</v>
      </c>
      <c r="D7044" s="3">
        <v>1000</v>
      </c>
    </row>
    <row r="7045" spans="1:4" s="9" customFormat="1" x14ac:dyDescent="0.2">
      <c r="A7045" s="2" t="s">
        <v>13373</v>
      </c>
      <c r="B7045" s="1" t="s">
        <v>13368</v>
      </c>
      <c r="C7045" s="1" t="s">
        <v>13352</v>
      </c>
      <c r="D7045" s="3">
        <v>1000</v>
      </c>
    </row>
    <row r="7046" spans="1:4" s="9" customFormat="1" x14ac:dyDescent="0.2">
      <c r="A7046" s="2" t="s">
        <v>13370</v>
      </c>
      <c r="B7046" s="1" t="s">
        <v>13368</v>
      </c>
      <c r="C7046" s="1" t="s">
        <v>39</v>
      </c>
      <c r="D7046" s="10" t="s">
        <v>5270</v>
      </c>
    </row>
    <row r="7047" spans="1:4" s="9" customFormat="1" x14ac:dyDescent="0.2">
      <c r="A7047" s="2" t="s">
        <v>13367</v>
      </c>
      <c r="B7047" s="1" t="s">
        <v>13368</v>
      </c>
      <c r="C7047" s="1" t="s">
        <v>39</v>
      </c>
      <c r="D7047" s="10" t="s">
        <v>5270</v>
      </c>
    </row>
    <row r="7048" spans="1:4" s="9" customFormat="1" x14ac:dyDescent="0.2">
      <c r="A7048" s="2" t="s">
        <v>13369</v>
      </c>
      <c r="B7048" s="1" t="s">
        <v>13368</v>
      </c>
      <c r="C7048" s="1" t="s">
        <v>39</v>
      </c>
      <c r="D7048" s="10" t="s">
        <v>5270</v>
      </c>
    </row>
    <row r="7049" spans="1:4" s="9" customFormat="1" x14ac:dyDescent="0.2">
      <c r="A7049" s="2" t="s">
        <v>16941</v>
      </c>
      <c r="B7049" s="1" t="s">
        <v>16942</v>
      </c>
      <c r="C7049" s="1" t="s">
        <v>13366</v>
      </c>
      <c r="D7049" s="3">
        <v>1000</v>
      </c>
    </row>
    <row r="7050" spans="1:4" s="9" customFormat="1" x14ac:dyDescent="0.2">
      <c r="A7050" s="2" t="s">
        <v>13374</v>
      </c>
      <c r="B7050" s="1" t="s">
        <v>13375</v>
      </c>
      <c r="C7050" s="1" t="s">
        <v>39</v>
      </c>
      <c r="D7050" s="10" t="s">
        <v>5270</v>
      </c>
    </row>
    <row r="7051" spans="1:4" s="9" customFormat="1" x14ac:dyDescent="0.2">
      <c r="A7051" s="2" t="s">
        <v>13376</v>
      </c>
      <c r="B7051" s="1" t="s">
        <v>13375</v>
      </c>
      <c r="C7051" s="1" t="s">
        <v>13352</v>
      </c>
      <c r="D7051" s="10" t="s">
        <v>5270</v>
      </c>
    </row>
    <row r="7052" spans="1:4" s="9" customFormat="1" x14ac:dyDescent="0.2">
      <c r="A7052" s="2" t="s">
        <v>13377</v>
      </c>
      <c r="B7052" s="1" t="s">
        <v>13378</v>
      </c>
      <c r="C7052" s="1" t="s">
        <v>13379</v>
      </c>
      <c r="D7052" s="10" t="s">
        <v>5270</v>
      </c>
    </row>
    <row r="7053" spans="1:4" s="9" customFormat="1" x14ac:dyDescent="0.2">
      <c r="A7053" s="2" t="s">
        <v>13380</v>
      </c>
      <c r="B7053" s="1" t="s">
        <v>13381</v>
      </c>
      <c r="C7053" s="1" t="s">
        <v>39</v>
      </c>
      <c r="D7053" s="3">
        <v>750</v>
      </c>
    </row>
    <row r="7054" spans="1:4" s="9" customFormat="1" x14ac:dyDescent="0.2">
      <c r="A7054" s="2" t="s">
        <v>13382</v>
      </c>
      <c r="B7054" s="1" t="s">
        <v>13383</v>
      </c>
      <c r="C7054" s="1" t="s">
        <v>13384</v>
      </c>
      <c r="D7054" s="10" t="s">
        <v>5270</v>
      </c>
    </row>
    <row r="7055" spans="1:4" s="9" customFormat="1" x14ac:dyDescent="0.2">
      <c r="A7055" s="2" t="s">
        <v>13385</v>
      </c>
      <c r="B7055" s="1" t="s">
        <v>13386</v>
      </c>
      <c r="C7055" s="1" t="s">
        <v>39</v>
      </c>
      <c r="D7055" s="3">
        <v>500</v>
      </c>
    </row>
    <row r="7056" spans="1:4" s="9" customFormat="1" x14ac:dyDescent="0.2">
      <c r="A7056" s="2" t="s">
        <v>13387</v>
      </c>
      <c r="B7056" s="1" t="s">
        <v>13388</v>
      </c>
      <c r="C7056" s="1" t="s">
        <v>39</v>
      </c>
      <c r="D7056" s="10" t="s">
        <v>5270</v>
      </c>
    </row>
    <row r="7057" spans="1:4" s="9" customFormat="1" x14ac:dyDescent="0.2">
      <c r="A7057" s="2" t="s">
        <v>13392</v>
      </c>
      <c r="B7057" s="1" t="s">
        <v>13390</v>
      </c>
      <c r="C7057" s="1" t="s">
        <v>13372</v>
      </c>
      <c r="D7057" s="3">
        <v>1000</v>
      </c>
    </row>
    <row r="7058" spans="1:4" s="9" customFormat="1" x14ac:dyDescent="0.2">
      <c r="A7058" s="2" t="s">
        <v>13391</v>
      </c>
      <c r="B7058" s="1" t="s">
        <v>13390</v>
      </c>
      <c r="C7058" s="1" t="s">
        <v>39</v>
      </c>
      <c r="D7058" s="3">
        <v>2000</v>
      </c>
    </row>
    <row r="7059" spans="1:4" s="9" customFormat="1" x14ac:dyDescent="0.2">
      <c r="A7059" s="2" t="s">
        <v>13389</v>
      </c>
      <c r="B7059" s="1" t="s">
        <v>13390</v>
      </c>
      <c r="C7059" s="1" t="s">
        <v>13379</v>
      </c>
      <c r="D7059" s="10" t="s">
        <v>5270</v>
      </c>
    </row>
    <row r="7060" spans="1:4" s="9" customFormat="1" x14ac:dyDescent="0.2">
      <c r="A7060" s="2" t="s">
        <v>13399</v>
      </c>
      <c r="B7060" s="1" t="s">
        <v>13394</v>
      </c>
      <c r="C7060" s="1" t="s">
        <v>13352</v>
      </c>
      <c r="D7060" s="3">
        <v>100</v>
      </c>
    </row>
    <row r="7061" spans="1:4" s="9" customFormat="1" x14ac:dyDescent="0.2">
      <c r="A7061" s="2" t="s">
        <v>13393</v>
      </c>
      <c r="B7061" s="1" t="s">
        <v>13394</v>
      </c>
      <c r="C7061" s="1" t="s">
        <v>39</v>
      </c>
      <c r="D7061" s="3">
        <v>1000</v>
      </c>
    </row>
    <row r="7062" spans="1:4" s="9" customFormat="1" x14ac:dyDescent="0.2">
      <c r="A7062" s="2" t="s">
        <v>13395</v>
      </c>
      <c r="B7062" s="1" t="s">
        <v>13394</v>
      </c>
      <c r="C7062" s="1" t="s">
        <v>39</v>
      </c>
      <c r="D7062" s="3">
        <v>1000</v>
      </c>
    </row>
    <row r="7063" spans="1:4" s="9" customFormat="1" x14ac:dyDescent="0.2">
      <c r="A7063" s="2" t="s">
        <v>13396</v>
      </c>
      <c r="B7063" s="1" t="s">
        <v>13394</v>
      </c>
      <c r="C7063" s="1" t="s">
        <v>13372</v>
      </c>
      <c r="D7063" s="3">
        <v>2000</v>
      </c>
    </row>
    <row r="7064" spans="1:4" s="9" customFormat="1" x14ac:dyDescent="0.2">
      <c r="A7064" s="2" t="s">
        <v>13397</v>
      </c>
      <c r="B7064" s="1" t="s">
        <v>13394</v>
      </c>
      <c r="C7064" s="1" t="s">
        <v>13398</v>
      </c>
      <c r="D7064" s="10" t="s">
        <v>5270</v>
      </c>
    </row>
    <row r="7065" spans="1:4" s="9" customFormat="1" x14ac:dyDescent="0.2">
      <c r="A7065" s="2" t="s">
        <v>13400</v>
      </c>
      <c r="B7065" s="1" t="s">
        <v>13401</v>
      </c>
      <c r="C7065" s="1" t="s">
        <v>39</v>
      </c>
      <c r="D7065" s="3">
        <v>2000</v>
      </c>
    </row>
    <row r="7066" spans="1:4" s="9" customFormat="1" x14ac:dyDescent="0.2">
      <c r="A7066" s="2" t="s">
        <v>13402</v>
      </c>
      <c r="B7066" s="1" t="s">
        <v>13403</v>
      </c>
      <c r="C7066" s="1" t="s">
        <v>39</v>
      </c>
      <c r="D7066" s="10" t="s">
        <v>5270</v>
      </c>
    </row>
    <row r="7067" spans="1:4" s="9" customFormat="1" x14ac:dyDescent="0.2">
      <c r="A7067" s="2" t="s">
        <v>13404</v>
      </c>
      <c r="B7067" s="1" t="s">
        <v>13405</v>
      </c>
      <c r="C7067" s="1" t="s">
        <v>39</v>
      </c>
      <c r="D7067" s="3">
        <v>100</v>
      </c>
    </row>
    <row r="7068" spans="1:4" s="9" customFormat="1" x14ac:dyDescent="0.2">
      <c r="A7068" s="2" t="s">
        <v>13406</v>
      </c>
      <c r="B7068" s="1" t="s">
        <v>13405</v>
      </c>
      <c r="C7068" s="1" t="s">
        <v>89</v>
      </c>
      <c r="D7068" s="10" t="s">
        <v>5270</v>
      </c>
    </row>
    <row r="7069" spans="1:4" s="9" customFormat="1" x14ac:dyDescent="0.2">
      <c r="A7069" s="2" t="s">
        <v>13407</v>
      </c>
      <c r="B7069" s="1" t="s">
        <v>13408</v>
      </c>
      <c r="C7069" s="1" t="s">
        <v>39</v>
      </c>
      <c r="D7069" s="3">
        <v>1000</v>
      </c>
    </row>
    <row r="7070" spans="1:4" s="9" customFormat="1" x14ac:dyDescent="0.2">
      <c r="A7070" s="2" t="s">
        <v>13409</v>
      </c>
      <c r="B7070" s="1" t="s">
        <v>13408</v>
      </c>
      <c r="C7070" s="1" t="s">
        <v>13352</v>
      </c>
      <c r="D7070" s="3">
        <v>1000</v>
      </c>
    </row>
    <row r="7071" spans="1:4" s="9" customFormat="1" x14ac:dyDescent="0.2">
      <c r="A7071" s="2" t="s">
        <v>13412</v>
      </c>
      <c r="B7071" s="1" t="s">
        <v>13411</v>
      </c>
      <c r="C7071" s="1" t="s">
        <v>2345</v>
      </c>
      <c r="D7071" s="3">
        <v>100</v>
      </c>
    </row>
    <row r="7072" spans="1:4" s="9" customFormat="1" x14ac:dyDescent="0.2">
      <c r="A7072" s="2" t="s">
        <v>13410</v>
      </c>
      <c r="B7072" s="1" t="s">
        <v>13411</v>
      </c>
      <c r="C7072" s="1" t="s">
        <v>39</v>
      </c>
      <c r="D7072" s="3">
        <v>1000</v>
      </c>
    </row>
    <row r="7073" spans="1:4" s="9" customFormat="1" x14ac:dyDescent="0.2">
      <c r="A7073" s="2" t="s">
        <v>13415</v>
      </c>
      <c r="B7073" s="1" t="s">
        <v>13414</v>
      </c>
      <c r="C7073" s="1" t="s">
        <v>13416</v>
      </c>
      <c r="D7073" s="3">
        <v>1000</v>
      </c>
    </row>
    <row r="7074" spans="1:4" s="9" customFormat="1" x14ac:dyDescent="0.2">
      <c r="A7074" s="2" t="s">
        <v>13417</v>
      </c>
      <c r="B7074" s="1" t="s">
        <v>13414</v>
      </c>
      <c r="C7074" s="1" t="s">
        <v>13416</v>
      </c>
      <c r="D7074" s="3">
        <v>1000</v>
      </c>
    </row>
    <row r="7075" spans="1:4" s="9" customFormat="1" x14ac:dyDescent="0.2">
      <c r="A7075" s="2" t="s">
        <v>13419</v>
      </c>
      <c r="B7075" s="1" t="s">
        <v>13414</v>
      </c>
      <c r="C7075" s="1" t="s">
        <v>13420</v>
      </c>
      <c r="D7075" s="3">
        <v>1000</v>
      </c>
    </row>
    <row r="7076" spans="1:4" s="9" customFormat="1" x14ac:dyDescent="0.2">
      <c r="A7076" s="2" t="s">
        <v>13418</v>
      </c>
      <c r="B7076" s="1" t="s">
        <v>13414</v>
      </c>
      <c r="C7076" s="1" t="s">
        <v>22</v>
      </c>
      <c r="D7076" s="10" t="s">
        <v>5270</v>
      </c>
    </row>
    <row r="7077" spans="1:4" s="9" customFormat="1" x14ac:dyDescent="0.2">
      <c r="A7077" s="2" t="s">
        <v>13413</v>
      </c>
      <c r="B7077" s="1" t="s">
        <v>13414</v>
      </c>
      <c r="C7077" s="1" t="s">
        <v>39</v>
      </c>
      <c r="D7077" s="10" t="s">
        <v>5270</v>
      </c>
    </row>
    <row r="7078" spans="1:4" s="9" customFormat="1" x14ac:dyDescent="0.2">
      <c r="A7078" s="2" t="s">
        <v>13423</v>
      </c>
      <c r="B7078" s="1" t="s">
        <v>13422</v>
      </c>
      <c r="C7078" s="1" t="s">
        <v>22</v>
      </c>
      <c r="D7078" s="3">
        <v>1000</v>
      </c>
    </row>
    <row r="7079" spans="1:4" s="9" customFormat="1" x14ac:dyDescent="0.2">
      <c r="A7079" s="2" t="s">
        <v>13421</v>
      </c>
      <c r="B7079" s="1" t="s">
        <v>13422</v>
      </c>
      <c r="C7079" s="1" t="s">
        <v>39</v>
      </c>
      <c r="D7079" s="10" t="s">
        <v>5270</v>
      </c>
    </row>
    <row r="7080" spans="1:4" s="9" customFormat="1" x14ac:dyDescent="0.2">
      <c r="A7080" s="2" t="s">
        <v>13424</v>
      </c>
      <c r="B7080" s="1" t="s">
        <v>13422</v>
      </c>
      <c r="C7080" s="1" t="s">
        <v>13420</v>
      </c>
      <c r="D7080" s="10" t="s">
        <v>5270</v>
      </c>
    </row>
    <row r="7081" spans="1:4" s="9" customFormat="1" x14ac:dyDescent="0.2">
      <c r="A7081" s="2" t="s">
        <v>13425</v>
      </c>
      <c r="B7081" s="1" t="s">
        <v>13426</v>
      </c>
      <c r="C7081" s="1" t="s">
        <v>39</v>
      </c>
      <c r="D7081" s="10" t="s">
        <v>5270</v>
      </c>
    </row>
    <row r="7082" spans="1:4" s="9" customFormat="1" x14ac:dyDescent="0.2">
      <c r="A7082" s="2" t="s">
        <v>13429</v>
      </c>
      <c r="B7082" s="1" t="s">
        <v>13428</v>
      </c>
      <c r="C7082" s="1" t="s">
        <v>13416</v>
      </c>
      <c r="D7082" s="3">
        <v>1000</v>
      </c>
    </row>
    <row r="7083" spans="1:4" s="9" customFormat="1" x14ac:dyDescent="0.2">
      <c r="A7083" s="2" t="s">
        <v>13427</v>
      </c>
      <c r="B7083" s="1" t="s">
        <v>13428</v>
      </c>
      <c r="C7083" s="1" t="s">
        <v>39</v>
      </c>
      <c r="D7083" s="10" t="s">
        <v>5270</v>
      </c>
    </row>
    <row r="7084" spans="1:4" s="9" customFormat="1" x14ac:dyDescent="0.2">
      <c r="A7084" s="2" t="s">
        <v>13430</v>
      </c>
      <c r="B7084" s="1" t="s">
        <v>13431</v>
      </c>
      <c r="C7084" s="1" t="s">
        <v>39</v>
      </c>
      <c r="D7084" s="10" t="s">
        <v>5270</v>
      </c>
    </row>
    <row r="7085" spans="1:4" s="9" customFormat="1" x14ac:dyDescent="0.2">
      <c r="A7085" s="2" t="s">
        <v>13434</v>
      </c>
      <c r="B7085" s="1" t="s">
        <v>13433</v>
      </c>
      <c r="C7085" s="1" t="s">
        <v>13416</v>
      </c>
      <c r="D7085" s="3">
        <v>1000</v>
      </c>
    </row>
    <row r="7086" spans="1:4" s="9" customFormat="1" x14ac:dyDescent="0.2">
      <c r="A7086" s="2" t="s">
        <v>13432</v>
      </c>
      <c r="B7086" s="1" t="s">
        <v>13433</v>
      </c>
      <c r="C7086" s="1" t="s">
        <v>39</v>
      </c>
      <c r="D7086" s="10" t="s">
        <v>5270</v>
      </c>
    </row>
    <row r="7087" spans="1:4" s="9" customFormat="1" x14ac:dyDescent="0.2">
      <c r="A7087" s="2" t="s">
        <v>13435</v>
      </c>
      <c r="B7087" s="1" t="s">
        <v>13433</v>
      </c>
      <c r="C7087" s="1" t="s">
        <v>13420</v>
      </c>
      <c r="D7087" s="10" t="s">
        <v>5270</v>
      </c>
    </row>
    <row r="7088" spans="1:4" s="9" customFormat="1" x14ac:dyDescent="0.2">
      <c r="A7088" s="2" t="s">
        <v>13436</v>
      </c>
      <c r="B7088" s="1" t="s">
        <v>13437</v>
      </c>
      <c r="C7088" s="1" t="s">
        <v>39</v>
      </c>
      <c r="D7088" s="10" t="s">
        <v>5270</v>
      </c>
    </row>
    <row r="7089" spans="1:4" s="9" customFormat="1" x14ac:dyDescent="0.2">
      <c r="A7089" s="2" t="s">
        <v>13438</v>
      </c>
      <c r="B7089" s="1" t="s">
        <v>13439</v>
      </c>
      <c r="C7089" s="1" t="s">
        <v>39</v>
      </c>
      <c r="D7089" s="10" t="s">
        <v>5270</v>
      </c>
    </row>
    <row r="7090" spans="1:4" s="9" customFormat="1" x14ac:dyDescent="0.2">
      <c r="A7090" s="2" t="s">
        <v>13440</v>
      </c>
      <c r="B7090" s="1" t="s">
        <v>13439</v>
      </c>
      <c r="C7090" s="1" t="s">
        <v>13416</v>
      </c>
      <c r="D7090" s="10" t="s">
        <v>5270</v>
      </c>
    </row>
    <row r="7091" spans="1:4" s="9" customFormat="1" x14ac:dyDescent="0.2">
      <c r="A7091" s="2" t="s">
        <v>13441</v>
      </c>
      <c r="B7091" s="1" t="s">
        <v>13442</v>
      </c>
      <c r="C7091" s="1" t="s">
        <v>39</v>
      </c>
      <c r="D7091" s="3">
        <v>1000</v>
      </c>
    </row>
    <row r="7092" spans="1:4" s="9" customFormat="1" x14ac:dyDescent="0.2">
      <c r="A7092" s="2" t="s">
        <v>13443</v>
      </c>
      <c r="B7092" s="1" t="s">
        <v>13444</v>
      </c>
      <c r="C7092" s="1" t="s">
        <v>13379</v>
      </c>
      <c r="D7092" s="3">
        <v>200</v>
      </c>
    </row>
    <row r="7093" spans="1:4" s="9" customFormat="1" x14ac:dyDescent="0.2">
      <c r="A7093" s="2" t="s">
        <v>13445</v>
      </c>
      <c r="B7093" s="1" t="s">
        <v>13446</v>
      </c>
      <c r="C7093" s="1" t="s">
        <v>39</v>
      </c>
      <c r="D7093" s="10" t="s">
        <v>5270</v>
      </c>
    </row>
    <row r="7094" spans="1:4" s="9" customFormat="1" x14ac:dyDescent="0.2">
      <c r="A7094" s="2" t="s">
        <v>13447</v>
      </c>
      <c r="B7094" s="1" t="s">
        <v>13446</v>
      </c>
      <c r="C7094" s="1" t="s">
        <v>13416</v>
      </c>
      <c r="D7094" s="10" t="s">
        <v>5270</v>
      </c>
    </row>
    <row r="7095" spans="1:4" s="9" customFormat="1" x14ac:dyDescent="0.2">
      <c r="A7095" s="2" t="s">
        <v>13450</v>
      </c>
      <c r="B7095" s="1" t="s">
        <v>13449</v>
      </c>
      <c r="C7095" s="1" t="s">
        <v>13352</v>
      </c>
      <c r="D7095" s="10" t="s">
        <v>5270</v>
      </c>
    </row>
    <row r="7096" spans="1:4" s="9" customFormat="1" x14ac:dyDescent="0.2">
      <c r="A7096" s="2" t="s">
        <v>13448</v>
      </c>
      <c r="B7096" s="1" t="s">
        <v>13449</v>
      </c>
      <c r="C7096" s="1" t="s">
        <v>39</v>
      </c>
      <c r="D7096" s="10" t="s">
        <v>5270</v>
      </c>
    </row>
    <row r="7097" spans="1:4" s="9" customFormat="1" x14ac:dyDescent="0.2">
      <c r="A7097" s="2" t="s">
        <v>13454</v>
      </c>
      <c r="B7097" s="1" t="s">
        <v>13452</v>
      </c>
      <c r="C7097" s="1" t="s">
        <v>39</v>
      </c>
      <c r="D7097" s="10" t="s">
        <v>5270</v>
      </c>
    </row>
    <row r="7098" spans="1:4" s="9" customFormat="1" x14ac:dyDescent="0.2">
      <c r="A7098" s="2" t="s">
        <v>13451</v>
      </c>
      <c r="B7098" s="1" t="s">
        <v>13452</v>
      </c>
      <c r="C7098" s="1" t="s">
        <v>13453</v>
      </c>
      <c r="D7098" s="10" t="s">
        <v>5270</v>
      </c>
    </row>
    <row r="7099" spans="1:4" s="9" customFormat="1" x14ac:dyDescent="0.2">
      <c r="A7099" s="2" t="s">
        <v>13455</v>
      </c>
      <c r="B7099" s="1" t="s">
        <v>13456</v>
      </c>
      <c r="C7099" s="1" t="s">
        <v>39</v>
      </c>
      <c r="D7099" s="3">
        <v>2000</v>
      </c>
    </row>
    <row r="7100" spans="1:4" s="9" customFormat="1" x14ac:dyDescent="0.2">
      <c r="A7100" s="2" t="s">
        <v>13457</v>
      </c>
      <c r="B7100" s="1" t="s">
        <v>13458</v>
      </c>
      <c r="C7100" s="1" t="s">
        <v>13459</v>
      </c>
      <c r="D7100" s="10" t="s">
        <v>5270</v>
      </c>
    </row>
    <row r="7101" spans="1:4" s="9" customFormat="1" x14ac:dyDescent="0.2">
      <c r="A7101" s="2" t="s">
        <v>13460</v>
      </c>
      <c r="B7101" s="1" t="s">
        <v>13461</v>
      </c>
      <c r="C7101" s="1" t="s">
        <v>39</v>
      </c>
      <c r="D7101" s="10" t="s">
        <v>5270</v>
      </c>
    </row>
    <row r="7102" spans="1:4" s="9" customFormat="1" x14ac:dyDescent="0.2">
      <c r="A7102" s="2" t="s">
        <v>13462</v>
      </c>
      <c r="B7102" s="1" t="s">
        <v>13463</v>
      </c>
      <c r="C7102" s="1" t="s">
        <v>39</v>
      </c>
      <c r="D7102" s="10" t="s">
        <v>5270</v>
      </c>
    </row>
    <row r="7103" spans="1:4" s="9" customFormat="1" x14ac:dyDescent="0.2">
      <c r="A7103" s="2" t="s">
        <v>13464</v>
      </c>
      <c r="B7103" s="1" t="s">
        <v>13465</v>
      </c>
      <c r="C7103" s="1" t="s">
        <v>13466</v>
      </c>
      <c r="D7103" s="10" t="s">
        <v>5270</v>
      </c>
    </row>
    <row r="7104" spans="1:4" s="9" customFormat="1" x14ac:dyDescent="0.2">
      <c r="A7104" s="2" t="s">
        <v>13467</v>
      </c>
      <c r="B7104" s="1" t="s">
        <v>13468</v>
      </c>
      <c r="C7104" s="1" t="s">
        <v>13366</v>
      </c>
      <c r="D7104" s="10" t="s">
        <v>5270</v>
      </c>
    </row>
    <row r="7105" spans="1:4" s="9" customFormat="1" x14ac:dyDescent="0.2">
      <c r="A7105" s="2" t="s">
        <v>13469</v>
      </c>
      <c r="B7105" s="1" t="s">
        <v>13470</v>
      </c>
      <c r="C7105" s="1" t="s">
        <v>39</v>
      </c>
      <c r="D7105" s="3">
        <v>1000</v>
      </c>
    </row>
    <row r="7106" spans="1:4" s="9" customFormat="1" x14ac:dyDescent="0.2">
      <c r="A7106" s="2" t="s">
        <v>13471</v>
      </c>
      <c r="B7106" s="1" t="s">
        <v>13470</v>
      </c>
      <c r="C7106" s="1" t="s">
        <v>13466</v>
      </c>
      <c r="D7106" s="10" t="s">
        <v>5270</v>
      </c>
    </row>
    <row r="7107" spans="1:4" s="9" customFormat="1" x14ac:dyDescent="0.2">
      <c r="A7107" s="2" t="s">
        <v>13472</v>
      </c>
      <c r="B7107" s="1" t="s">
        <v>13473</v>
      </c>
      <c r="C7107" s="1" t="s">
        <v>3210</v>
      </c>
      <c r="D7107" s="3">
        <v>1000</v>
      </c>
    </row>
    <row r="7108" spans="1:4" s="9" customFormat="1" x14ac:dyDescent="0.2">
      <c r="A7108" s="2" t="s">
        <v>13474</v>
      </c>
      <c r="B7108" s="1" t="s">
        <v>13475</v>
      </c>
      <c r="C7108" s="1" t="s">
        <v>13384</v>
      </c>
      <c r="D7108" s="10" t="s">
        <v>5270</v>
      </c>
    </row>
    <row r="7109" spans="1:4" s="9" customFormat="1" x14ac:dyDescent="0.2">
      <c r="A7109" s="2" t="s">
        <v>13476</v>
      </c>
      <c r="B7109" s="1" t="s">
        <v>13477</v>
      </c>
      <c r="C7109" s="1" t="s">
        <v>39</v>
      </c>
      <c r="D7109" s="3">
        <v>1000</v>
      </c>
    </row>
    <row r="7110" spans="1:4" s="9" customFormat="1" x14ac:dyDescent="0.2">
      <c r="A7110" s="2" t="s">
        <v>13480</v>
      </c>
      <c r="B7110" s="1" t="s">
        <v>13477</v>
      </c>
      <c r="C7110" s="1" t="s">
        <v>13372</v>
      </c>
      <c r="D7110" s="10" t="s">
        <v>5270</v>
      </c>
    </row>
    <row r="7111" spans="1:4" s="9" customFormat="1" x14ac:dyDescent="0.2">
      <c r="A7111" s="2" t="s">
        <v>13481</v>
      </c>
      <c r="B7111" s="1" t="s">
        <v>13477</v>
      </c>
      <c r="C7111" s="1" t="s">
        <v>13352</v>
      </c>
      <c r="D7111" s="10" t="s">
        <v>5270</v>
      </c>
    </row>
    <row r="7112" spans="1:4" s="9" customFormat="1" x14ac:dyDescent="0.2">
      <c r="A7112" s="2" t="s">
        <v>13478</v>
      </c>
      <c r="B7112" s="1" t="s">
        <v>13477</v>
      </c>
      <c r="C7112" s="1" t="s">
        <v>13479</v>
      </c>
      <c r="D7112" s="10" t="s">
        <v>5270</v>
      </c>
    </row>
    <row r="7113" spans="1:4" s="9" customFormat="1" x14ac:dyDescent="0.2">
      <c r="A7113" s="2" t="s">
        <v>13482</v>
      </c>
      <c r="B7113" s="1" t="s">
        <v>13483</v>
      </c>
      <c r="C7113" s="1" t="s">
        <v>39</v>
      </c>
      <c r="D7113" s="3">
        <v>1000</v>
      </c>
    </row>
    <row r="7114" spans="1:4" s="9" customFormat="1" x14ac:dyDescent="0.2">
      <c r="A7114" s="2" t="s">
        <v>13484</v>
      </c>
      <c r="B7114" s="1" t="s">
        <v>13485</v>
      </c>
      <c r="C7114" s="1" t="s">
        <v>13379</v>
      </c>
      <c r="D7114" s="10" t="s">
        <v>5270</v>
      </c>
    </row>
    <row r="7115" spans="1:4" s="9" customFormat="1" x14ac:dyDescent="0.2">
      <c r="A7115" s="2" t="s">
        <v>13486</v>
      </c>
      <c r="B7115" s="1" t="s">
        <v>13487</v>
      </c>
      <c r="C7115" s="1" t="s">
        <v>39</v>
      </c>
      <c r="D7115" s="10" t="s">
        <v>5270</v>
      </c>
    </row>
    <row r="7116" spans="1:4" s="9" customFormat="1" x14ac:dyDescent="0.2">
      <c r="A7116" s="2" t="s">
        <v>13488</v>
      </c>
      <c r="B7116" s="1" t="s">
        <v>13489</v>
      </c>
      <c r="C7116" s="1" t="s">
        <v>39</v>
      </c>
      <c r="D7116" s="3">
        <v>500</v>
      </c>
    </row>
    <row r="7117" spans="1:4" s="9" customFormat="1" x14ac:dyDescent="0.2">
      <c r="A7117" s="2" t="s">
        <v>13490</v>
      </c>
      <c r="B7117" s="1" t="s">
        <v>13489</v>
      </c>
      <c r="C7117" s="1" t="s">
        <v>13466</v>
      </c>
      <c r="D7117" s="10" t="s">
        <v>5270</v>
      </c>
    </row>
    <row r="7118" spans="1:4" s="9" customFormat="1" x14ac:dyDescent="0.2">
      <c r="A7118" s="2" t="s">
        <v>13491</v>
      </c>
      <c r="B7118" s="1" t="s">
        <v>13492</v>
      </c>
      <c r="C7118" s="1" t="s">
        <v>13493</v>
      </c>
      <c r="D7118" s="10" t="s">
        <v>5270</v>
      </c>
    </row>
    <row r="7119" spans="1:4" s="9" customFormat="1" x14ac:dyDescent="0.2">
      <c r="A7119" s="2" t="s">
        <v>13496</v>
      </c>
      <c r="B7119" s="1" t="s">
        <v>13495</v>
      </c>
      <c r="C7119" s="1" t="s">
        <v>22</v>
      </c>
      <c r="D7119" s="3">
        <v>100</v>
      </c>
    </row>
    <row r="7120" spans="1:4" s="9" customFormat="1" x14ac:dyDescent="0.2">
      <c r="A7120" s="2" t="s">
        <v>13494</v>
      </c>
      <c r="B7120" s="1" t="s">
        <v>13495</v>
      </c>
      <c r="C7120" s="1" t="s">
        <v>13416</v>
      </c>
      <c r="D7120" s="3">
        <v>1000</v>
      </c>
    </row>
    <row r="7121" spans="1:4" s="9" customFormat="1" x14ac:dyDescent="0.2">
      <c r="A7121" s="2" t="s">
        <v>13497</v>
      </c>
      <c r="B7121" s="1" t="s">
        <v>13498</v>
      </c>
      <c r="C7121" s="1" t="s">
        <v>39</v>
      </c>
      <c r="D7121" s="3">
        <v>1000</v>
      </c>
    </row>
    <row r="7122" spans="1:4" s="9" customFormat="1" x14ac:dyDescent="0.2">
      <c r="A7122" s="2" t="s">
        <v>13499</v>
      </c>
      <c r="B7122" s="1" t="s">
        <v>13498</v>
      </c>
      <c r="C7122" s="1" t="s">
        <v>13352</v>
      </c>
      <c r="D7122" s="10" t="s">
        <v>5270</v>
      </c>
    </row>
    <row r="7123" spans="1:4" s="9" customFormat="1" x14ac:dyDescent="0.2">
      <c r="A7123" s="2" t="s">
        <v>13500</v>
      </c>
      <c r="B7123" s="1" t="s">
        <v>13501</v>
      </c>
      <c r="C7123" s="1" t="s">
        <v>13479</v>
      </c>
      <c r="D7123" s="10" t="s">
        <v>5270</v>
      </c>
    </row>
    <row r="7124" spans="1:4" s="9" customFormat="1" x14ac:dyDescent="0.2">
      <c r="A7124" s="2" t="s">
        <v>13502</v>
      </c>
      <c r="B7124" s="1" t="s">
        <v>13503</v>
      </c>
      <c r="C7124" s="1" t="s">
        <v>39</v>
      </c>
      <c r="D7124" s="3">
        <v>1000</v>
      </c>
    </row>
    <row r="7125" spans="1:4" s="9" customFormat="1" x14ac:dyDescent="0.2">
      <c r="A7125" s="2" t="s">
        <v>13504</v>
      </c>
      <c r="B7125" s="1" t="s">
        <v>13505</v>
      </c>
      <c r="C7125" s="1" t="s">
        <v>13479</v>
      </c>
      <c r="D7125" s="3">
        <v>1000</v>
      </c>
    </row>
    <row r="7126" spans="1:4" s="9" customFormat="1" x14ac:dyDescent="0.2">
      <c r="A7126" s="2" t="s">
        <v>13506</v>
      </c>
      <c r="B7126" s="1" t="s">
        <v>13507</v>
      </c>
      <c r="C7126" s="1" t="s">
        <v>6357</v>
      </c>
      <c r="D7126" s="10" t="s">
        <v>5270</v>
      </c>
    </row>
    <row r="7127" spans="1:4" s="9" customFormat="1" x14ac:dyDescent="0.2">
      <c r="A7127" s="2" t="s">
        <v>13508</v>
      </c>
      <c r="B7127" s="1" t="s">
        <v>13509</v>
      </c>
      <c r="C7127" s="1" t="s">
        <v>39</v>
      </c>
      <c r="D7127" s="3">
        <v>2000</v>
      </c>
    </row>
    <row r="7128" spans="1:4" s="9" customFormat="1" x14ac:dyDescent="0.2">
      <c r="A7128" s="2" t="s">
        <v>13510</v>
      </c>
      <c r="B7128" s="1" t="s">
        <v>13509</v>
      </c>
      <c r="C7128" s="1" t="s">
        <v>10405</v>
      </c>
      <c r="D7128" s="10" t="s">
        <v>5270</v>
      </c>
    </row>
    <row r="7129" spans="1:4" s="9" customFormat="1" x14ac:dyDescent="0.2">
      <c r="A7129" s="2" t="s">
        <v>13511</v>
      </c>
      <c r="B7129" s="1" t="s">
        <v>13509</v>
      </c>
      <c r="C7129" s="1" t="s">
        <v>13384</v>
      </c>
      <c r="D7129" s="10" t="s">
        <v>5270</v>
      </c>
    </row>
    <row r="7130" spans="1:4" s="9" customFormat="1" x14ac:dyDescent="0.2">
      <c r="A7130" s="2" t="s">
        <v>13512</v>
      </c>
      <c r="B7130" s="1" t="s">
        <v>13513</v>
      </c>
      <c r="C7130" s="1" t="s">
        <v>6357</v>
      </c>
      <c r="D7130" s="10" t="s">
        <v>5270</v>
      </c>
    </row>
    <row r="7131" spans="1:4" s="9" customFormat="1" x14ac:dyDescent="0.2">
      <c r="A7131" s="2" t="s">
        <v>13514</v>
      </c>
      <c r="B7131" s="1" t="s">
        <v>13515</v>
      </c>
      <c r="C7131" s="1" t="s">
        <v>13379</v>
      </c>
      <c r="D7131" s="3">
        <v>1500</v>
      </c>
    </row>
    <row r="7132" spans="1:4" s="9" customFormat="1" x14ac:dyDescent="0.2">
      <c r="A7132" s="2" t="s">
        <v>13516</v>
      </c>
      <c r="B7132" s="1" t="s">
        <v>13517</v>
      </c>
      <c r="C7132" s="1" t="s">
        <v>39</v>
      </c>
      <c r="D7132" s="10" t="s">
        <v>5270</v>
      </c>
    </row>
    <row r="7133" spans="1:4" s="9" customFormat="1" x14ac:dyDescent="0.2">
      <c r="A7133" s="2" t="s">
        <v>13520</v>
      </c>
      <c r="B7133" s="1" t="s">
        <v>13519</v>
      </c>
      <c r="C7133" s="1" t="s">
        <v>13521</v>
      </c>
      <c r="D7133" s="3">
        <v>100</v>
      </c>
    </row>
    <row r="7134" spans="1:4" s="9" customFormat="1" x14ac:dyDescent="0.2">
      <c r="A7134" s="2" t="s">
        <v>13518</v>
      </c>
      <c r="B7134" s="1" t="s">
        <v>13519</v>
      </c>
      <c r="C7134" s="1" t="s">
        <v>39</v>
      </c>
      <c r="D7134" s="3">
        <v>100</v>
      </c>
    </row>
    <row r="7135" spans="1:4" s="9" customFormat="1" x14ac:dyDescent="0.2">
      <c r="A7135" s="2" t="s">
        <v>13522</v>
      </c>
      <c r="B7135" s="1" t="s">
        <v>13523</v>
      </c>
      <c r="C7135" s="1" t="s">
        <v>39</v>
      </c>
      <c r="D7135" s="3">
        <v>100</v>
      </c>
    </row>
    <row r="7136" spans="1:4" s="9" customFormat="1" x14ac:dyDescent="0.2">
      <c r="A7136" s="2" t="s">
        <v>13524</v>
      </c>
      <c r="B7136" s="1" t="s">
        <v>13525</v>
      </c>
      <c r="C7136" s="1" t="s">
        <v>39</v>
      </c>
      <c r="D7136" s="10" t="s">
        <v>5270</v>
      </c>
    </row>
    <row r="7137" spans="1:4" s="9" customFormat="1" x14ac:dyDescent="0.2">
      <c r="A7137" s="2" t="s">
        <v>13526</v>
      </c>
      <c r="B7137" s="1" t="s">
        <v>13527</v>
      </c>
      <c r="C7137" s="1" t="s">
        <v>39</v>
      </c>
      <c r="D7137" s="3">
        <v>1000</v>
      </c>
    </row>
    <row r="7138" spans="1:4" s="9" customFormat="1" x14ac:dyDescent="0.2">
      <c r="A7138" s="2" t="s">
        <v>13528</v>
      </c>
      <c r="B7138" s="1" t="s">
        <v>13529</v>
      </c>
      <c r="C7138" s="1" t="s">
        <v>13379</v>
      </c>
      <c r="D7138" s="10" t="s">
        <v>5270</v>
      </c>
    </row>
    <row r="7139" spans="1:4" s="9" customFormat="1" x14ac:dyDescent="0.2">
      <c r="A7139" s="2" t="s">
        <v>13530</v>
      </c>
      <c r="B7139" s="1" t="s">
        <v>13531</v>
      </c>
      <c r="C7139" s="1" t="s">
        <v>39</v>
      </c>
      <c r="D7139" s="3">
        <v>1000</v>
      </c>
    </row>
    <row r="7140" spans="1:4" s="9" customFormat="1" x14ac:dyDescent="0.2">
      <c r="A7140" s="2" t="s">
        <v>13532</v>
      </c>
      <c r="B7140" s="1" t="s">
        <v>13533</v>
      </c>
      <c r="C7140" s="1" t="s">
        <v>39</v>
      </c>
      <c r="D7140" s="3">
        <v>1000</v>
      </c>
    </row>
    <row r="7141" spans="1:4" s="9" customFormat="1" x14ac:dyDescent="0.2">
      <c r="A7141" s="2" t="s">
        <v>13534</v>
      </c>
      <c r="B7141" s="1" t="s">
        <v>13535</v>
      </c>
      <c r="C7141" s="1" t="s">
        <v>39</v>
      </c>
      <c r="D7141" s="10" t="s">
        <v>5270</v>
      </c>
    </row>
    <row r="7142" spans="1:4" s="9" customFormat="1" x14ac:dyDescent="0.2">
      <c r="A7142" s="2" t="s">
        <v>13536</v>
      </c>
      <c r="B7142" s="1" t="s">
        <v>13537</v>
      </c>
      <c r="C7142" s="1" t="s">
        <v>13379</v>
      </c>
      <c r="D7142" s="10" t="s">
        <v>5270</v>
      </c>
    </row>
    <row r="7143" spans="1:4" s="9" customFormat="1" x14ac:dyDescent="0.2">
      <c r="A7143" s="2" t="s">
        <v>13538</v>
      </c>
      <c r="B7143" s="1" t="s">
        <v>13537</v>
      </c>
      <c r="C7143" s="1" t="s">
        <v>39</v>
      </c>
      <c r="D7143" s="10" t="s">
        <v>5270</v>
      </c>
    </row>
    <row r="7144" spans="1:4" s="9" customFormat="1" x14ac:dyDescent="0.2">
      <c r="A7144" s="2" t="s">
        <v>13539</v>
      </c>
      <c r="B7144" s="1" t="s">
        <v>13540</v>
      </c>
      <c r="C7144" s="1" t="s">
        <v>39</v>
      </c>
      <c r="D7144" s="3">
        <v>500</v>
      </c>
    </row>
    <row r="7145" spans="1:4" s="9" customFormat="1" x14ac:dyDescent="0.2">
      <c r="A7145" s="2" t="s">
        <v>13541</v>
      </c>
      <c r="B7145" s="1" t="s">
        <v>13542</v>
      </c>
      <c r="C7145" s="1" t="s">
        <v>13379</v>
      </c>
      <c r="D7145" s="10" t="s">
        <v>5270</v>
      </c>
    </row>
    <row r="7146" spans="1:4" s="9" customFormat="1" x14ac:dyDescent="0.2">
      <c r="A7146" s="2" t="s">
        <v>13543</v>
      </c>
      <c r="B7146" s="1" t="s">
        <v>13544</v>
      </c>
      <c r="C7146" s="1" t="s">
        <v>13379</v>
      </c>
      <c r="D7146" s="10" t="s">
        <v>5270</v>
      </c>
    </row>
    <row r="7147" spans="1:4" s="9" customFormat="1" x14ac:dyDescent="0.2">
      <c r="A7147" s="2" t="s">
        <v>13547</v>
      </c>
      <c r="B7147" s="1" t="s">
        <v>13546</v>
      </c>
      <c r="C7147" s="1" t="s">
        <v>13416</v>
      </c>
      <c r="D7147" s="3">
        <v>100</v>
      </c>
    </row>
    <row r="7148" spans="1:4" s="9" customFormat="1" x14ac:dyDescent="0.2">
      <c r="A7148" s="2" t="s">
        <v>13545</v>
      </c>
      <c r="B7148" s="1" t="s">
        <v>13546</v>
      </c>
      <c r="C7148" s="1" t="s">
        <v>39</v>
      </c>
      <c r="D7148" s="3">
        <v>1000</v>
      </c>
    </row>
    <row r="7149" spans="1:4" s="9" customFormat="1" x14ac:dyDescent="0.2">
      <c r="A7149" s="2" t="s">
        <v>13548</v>
      </c>
      <c r="B7149" s="1" t="s">
        <v>13549</v>
      </c>
      <c r="C7149" s="1" t="s">
        <v>39</v>
      </c>
      <c r="D7149" s="3">
        <v>1000</v>
      </c>
    </row>
    <row r="7150" spans="1:4" s="9" customFormat="1" x14ac:dyDescent="0.2">
      <c r="A7150" s="2" t="s">
        <v>13552</v>
      </c>
      <c r="B7150" s="1" t="s">
        <v>13551</v>
      </c>
      <c r="C7150" s="1" t="s">
        <v>39</v>
      </c>
      <c r="D7150" s="10" t="s">
        <v>5270</v>
      </c>
    </row>
    <row r="7151" spans="1:4" s="9" customFormat="1" x14ac:dyDescent="0.2">
      <c r="A7151" s="2" t="s">
        <v>13550</v>
      </c>
      <c r="B7151" s="1" t="s">
        <v>13551</v>
      </c>
      <c r="C7151" s="1" t="s">
        <v>39</v>
      </c>
      <c r="D7151" s="10" t="s">
        <v>5270</v>
      </c>
    </row>
    <row r="7152" spans="1:4" s="9" customFormat="1" x14ac:dyDescent="0.2">
      <c r="A7152" s="2" t="s">
        <v>13553</v>
      </c>
      <c r="B7152" s="1" t="s">
        <v>13551</v>
      </c>
      <c r="C7152" s="1" t="s">
        <v>13398</v>
      </c>
      <c r="D7152" s="10" t="s">
        <v>5270</v>
      </c>
    </row>
    <row r="7153" spans="1:4" s="9" customFormat="1" x14ac:dyDescent="0.2">
      <c r="A7153" s="2" t="s">
        <v>13554</v>
      </c>
      <c r="B7153" s="1" t="s">
        <v>13555</v>
      </c>
      <c r="C7153" s="1" t="s">
        <v>13556</v>
      </c>
      <c r="D7153" s="10" t="s">
        <v>5270</v>
      </c>
    </row>
    <row r="7154" spans="1:4" s="9" customFormat="1" x14ac:dyDescent="0.2">
      <c r="A7154" s="2" t="s">
        <v>13557</v>
      </c>
      <c r="B7154" s="1" t="s">
        <v>13558</v>
      </c>
      <c r="C7154" s="1" t="s">
        <v>463</v>
      </c>
      <c r="D7154" s="10" t="s">
        <v>5270</v>
      </c>
    </row>
    <row r="7155" spans="1:4" s="9" customFormat="1" x14ac:dyDescent="0.2">
      <c r="A7155" s="2" t="s">
        <v>13561</v>
      </c>
      <c r="B7155" s="1" t="s">
        <v>13560</v>
      </c>
      <c r="C7155" s="1" t="s">
        <v>13352</v>
      </c>
      <c r="D7155" s="3">
        <v>500</v>
      </c>
    </row>
    <row r="7156" spans="1:4" s="9" customFormat="1" x14ac:dyDescent="0.2">
      <c r="A7156" s="2" t="s">
        <v>13562</v>
      </c>
      <c r="B7156" s="1" t="s">
        <v>13560</v>
      </c>
      <c r="C7156" s="1" t="s">
        <v>13352</v>
      </c>
      <c r="D7156" s="3">
        <v>1000</v>
      </c>
    </row>
    <row r="7157" spans="1:4" s="9" customFormat="1" x14ac:dyDescent="0.2">
      <c r="A7157" s="2" t="s">
        <v>13559</v>
      </c>
      <c r="B7157" s="1" t="s">
        <v>13560</v>
      </c>
      <c r="C7157" s="1" t="s">
        <v>39</v>
      </c>
      <c r="D7157" s="10" t="s">
        <v>5270</v>
      </c>
    </row>
    <row r="7158" spans="1:4" s="9" customFormat="1" x14ac:dyDescent="0.2">
      <c r="A7158" s="2" t="s">
        <v>13563</v>
      </c>
      <c r="B7158" s="1" t="s">
        <v>13564</v>
      </c>
      <c r="C7158" s="1" t="s">
        <v>39</v>
      </c>
      <c r="D7158" s="3">
        <v>1000</v>
      </c>
    </row>
    <row r="7159" spans="1:4" s="9" customFormat="1" x14ac:dyDescent="0.2">
      <c r="A7159" s="2" t="s">
        <v>13565</v>
      </c>
      <c r="B7159" s="1" t="s">
        <v>13564</v>
      </c>
      <c r="C7159" s="1" t="s">
        <v>13479</v>
      </c>
      <c r="D7159" s="10" t="s">
        <v>5270</v>
      </c>
    </row>
    <row r="7160" spans="1:4" s="9" customFormat="1" x14ac:dyDescent="0.2">
      <c r="A7160" s="2" t="s">
        <v>13566</v>
      </c>
      <c r="B7160" s="1" t="s">
        <v>13567</v>
      </c>
      <c r="C7160" s="1" t="s">
        <v>39</v>
      </c>
      <c r="D7160" s="10" t="s">
        <v>5270</v>
      </c>
    </row>
    <row r="7161" spans="1:4" s="9" customFormat="1" x14ac:dyDescent="0.2">
      <c r="A7161" s="2" t="s">
        <v>13568</v>
      </c>
      <c r="B7161" s="1" t="s">
        <v>13569</v>
      </c>
      <c r="C7161" s="1" t="s">
        <v>463</v>
      </c>
      <c r="D7161" s="10" t="s">
        <v>5270</v>
      </c>
    </row>
    <row r="7162" spans="1:4" s="9" customFormat="1" x14ac:dyDescent="0.2">
      <c r="A7162" s="2" t="s">
        <v>13570</v>
      </c>
      <c r="B7162" s="1" t="s">
        <v>13571</v>
      </c>
      <c r="C7162" s="1" t="s">
        <v>39</v>
      </c>
      <c r="D7162" s="3">
        <v>1000</v>
      </c>
    </row>
    <row r="7163" spans="1:4" s="9" customFormat="1" x14ac:dyDescent="0.2">
      <c r="A7163" s="2" t="s">
        <v>13572</v>
      </c>
      <c r="B7163" s="1" t="s">
        <v>13571</v>
      </c>
      <c r="C7163" s="1" t="s">
        <v>13352</v>
      </c>
      <c r="D7163" s="10" t="s">
        <v>5270</v>
      </c>
    </row>
    <row r="7164" spans="1:4" s="9" customFormat="1" x14ac:dyDescent="0.2">
      <c r="A7164" s="2" t="s">
        <v>13573</v>
      </c>
      <c r="B7164" s="1" t="s">
        <v>13571</v>
      </c>
      <c r="C7164" s="1" t="s">
        <v>13556</v>
      </c>
      <c r="D7164" s="10" t="s">
        <v>5270</v>
      </c>
    </row>
    <row r="7165" spans="1:4" s="9" customFormat="1" x14ac:dyDescent="0.2">
      <c r="A7165" s="2" t="s">
        <v>13574</v>
      </c>
      <c r="B7165" s="1" t="s">
        <v>13575</v>
      </c>
      <c r="C7165" s="1" t="s">
        <v>13576</v>
      </c>
      <c r="D7165" s="10" t="s">
        <v>5270</v>
      </c>
    </row>
    <row r="7166" spans="1:4" s="9" customFormat="1" x14ac:dyDescent="0.2">
      <c r="A7166" s="2" t="s">
        <v>13577</v>
      </c>
      <c r="B7166" s="1" t="s">
        <v>13578</v>
      </c>
      <c r="C7166" s="1" t="s">
        <v>39</v>
      </c>
      <c r="D7166" s="10" t="s">
        <v>5270</v>
      </c>
    </row>
    <row r="7167" spans="1:4" s="9" customFormat="1" x14ac:dyDescent="0.2">
      <c r="A7167" s="2" t="s">
        <v>13579</v>
      </c>
      <c r="B7167" s="1" t="s">
        <v>13580</v>
      </c>
      <c r="C7167" s="1" t="s">
        <v>39</v>
      </c>
      <c r="D7167" s="3">
        <v>1000</v>
      </c>
    </row>
    <row r="7168" spans="1:4" s="9" customFormat="1" x14ac:dyDescent="0.2">
      <c r="A7168" s="2" t="s">
        <v>13581</v>
      </c>
      <c r="B7168" s="1" t="s">
        <v>13580</v>
      </c>
      <c r="C7168" s="1" t="s">
        <v>13582</v>
      </c>
      <c r="D7168" s="10" t="s">
        <v>5270</v>
      </c>
    </row>
    <row r="7169" spans="1:4" s="9" customFormat="1" x14ac:dyDescent="0.2">
      <c r="A7169" s="2" t="s">
        <v>13583</v>
      </c>
      <c r="B7169" s="1" t="s">
        <v>13584</v>
      </c>
      <c r="C7169" s="1" t="s">
        <v>39</v>
      </c>
      <c r="D7169" s="10" t="s">
        <v>5270</v>
      </c>
    </row>
    <row r="7170" spans="1:4" s="9" customFormat="1" x14ac:dyDescent="0.2">
      <c r="A7170" s="2" t="s">
        <v>13585</v>
      </c>
      <c r="B7170" s="1" t="s">
        <v>13586</v>
      </c>
      <c r="C7170" s="1" t="s">
        <v>13379</v>
      </c>
      <c r="D7170" s="10" t="s">
        <v>5270</v>
      </c>
    </row>
    <row r="7171" spans="1:4" s="9" customFormat="1" x14ac:dyDescent="0.2">
      <c r="A7171" s="2" t="s">
        <v>13587</v>
      </c>
      <c r="B7171" s="1" t="s">
        <v>13586</v>
      </c>
      <c r="C7171" s="1" t="s">
        <v>39</v>
      </c>
      <c r="D7171" s="10" t="s">
        <v>5270</v>
      </c>
    </row>
    <row r="7172" spans="1:4" s="9" customFormat="1" x14ac:dyDescent="0.2">
      <c r="A7172" s="2" t="s">
        <v>13588</v>
      </c>
      <c r="B7172" s="1" t="s">
        <v>13589</v>
      </c>
      <c r="C7172" s="1" t="s">
        <v>39</v>
      </c>
      <c r="D7172" s="10" t="s">
        <v>5270</v>
      </c>
    </row>
    <row r="7173" spans="1:4" s="9" customFormat="1" x14ac:dyDescent="0.2">
      <c r="A7173" s="2" t="s">
        <v>13592</v>
      </c>
      <c r="B7173" s="1" t="s">
        <v>13591</v>
      </c>
      <c r="C7173" s="1" t="s">
        <v>13479</v>
      </c>
      <c r="D7173" s="10" t="s">
        <v>5270</v>
      </c>
    </row>
    <row r="7174" spans="1:4" s="9" customFormat="1" x14ac:dyDescent="0.2">
      <c r="A7174" s="2" t="s">
        <v>13590</v>
      </c>
      <c r="B7174" s="1" t="s">
        <v>13591</v>
      </c>
      <c r="C7174" s="1" t="s">
        <v>39</v>
      </c>
      <c r="D7174" s="10" t="s">
        <v>5270</v>
      </c>
    </row>
    <row r="7175" spans="1:4" s="9" customFormat="1" x14ac:dyDescent="0.2">
      <c r="A7175" s="2" t="s">
        <v>13595</v>
      </c>
      <c r="B7175" s="1" t="s">
        <v>13594</v>
      </c>
      <c r="C7175" s="1" t="s">
        <v>13416</v>
      </c>
      <c r="D7175" s="3">
        <v>1000</v>
      </c>
    </row>
    <row r="7176" spans="1:4" s="9" customFormat="1" x14ac:dyDescent="0.2">
      <c r="A7176" s="2" t="s">
        <v>13593</v>
      </c>
      <c r="B7176" s="1" t="s">
        <v>13594</v>
      </c>
      <c r="C7176" s="1" t="s">
        <v>39</v>
      </c>
      <c r="D7176" s="10" t="s">
        <v>5270</v>
      </c>
    </row>
    <row r="7177" spans="1:4" s="9" customFormat="1" x14ac:dyDescent="0.2">
      <c r="A7177" s="2" t="s">
        <v>13596</v>
      </c>
      <c r="B7177" s="1" t="s">
        <v>13597</v>
      </c>
      <c r="C7177" s="1" t="s">
        <v>39</v>
      </c>
      <c r="D7177" s="10" t="s">
        <v>5270</v>
      </c>
    </row>
    <row r="7178" spans="1:4" s="9" customFormat="1" x14ac:dyDescent="0.2">
      <c r="A7178" s="2" t="s">
        <v>13598</v>
      </c>
      <c r="B7178" s="1" t="s">
        <v>13599</v>
      </c>
      <c r="C7178" s="1" t="s">
        <v>39</v>
      </c>
      <c r="D7178" s="3">
        <v>1000</v>
      </c>
    </row>
    <row r="7179" spans="1:4" s="9" customFormat="1" x14ac:dyDescent="0.2">
      <c r="A7179" s="2" t="s">
        <v>13602</v>
      </c>
      <c r="B7179" s="1" t="s">
        <v>13601</v>
      </c>
      <c r="C7179" s="1" t="s">
        <v>22</v>
      </c>
      <c r="D7179" s="3">
        <v>100</v>
      </c>
    </row>
    <row r="7180" spans="1:4" s="9" customFormat="1" x14ac:dyDescent="0.2">
      <c r="A7180" s="2" t="s">
        <v>13600</v>
      </c>
      <c r="B7180" s="1" t="s">
        <v>13601</v>
      </c>
      <c r="C7180" s="1" t="s">
        <v>39</v>
      </c>
      <c r="D7180" s="3">
        <v>1000</v>
      </c>
    </row>
    <row r="7181" spans="1:4" s="9" customFormat="1" x14ac:dyDescent="0.2">
      <c r="A7181" s="2" t="s">
        <v>13603</v>
      </c>
      <c r="B7181" s="1" t="s">
        <v>13604</v>
      </c>
      <c r="C7181" s="1" t="s">
        <v>13372</v>
      </c>
      <c r="D7181" s="3">
        <v>1000</v>
      </c>
    </row>
    <row r="7182" spans="1:4" s="9" customFormat="1" x14ac:dyDescent="0.2">
      <c r="A7182" s="2" t="s">
        <v>13605</v>
      </c>
      <c r="B7182" s="1" t="s">
        <v>13606</v>
      </c>
      <c r="C7182" s="1" t="s">
        <v>39</v>
      </c>
      <c r="D7182" s="10" t="s">
        <v>5270</v>
      </c>
    </row>
    <row r="7183" spans="1:4" s="9" customFormat="1" x14ac:dyDescent="0.2">
      <c r="A7183" s="2" t="s">
        <v>13607</v>
      </c>
      <c r="B7183" s="1" t="s">
        <v>13608</v>
      </c>
      <c r="C7183" s="1" t="s">
        <v>39</v>
      </c>
      <c r="D7183" s="10" t="s">
        <v>5270</v>
      </c>
    </row>
    <row r="7184" spans="1:4" s="9" customFormat="1" x14ac:dyDescent="0.2">
      <c r="A7184" s="2" t="s">
        <v>13609</v>
      </c>
      <c r="B7184" s="1" t="s">
        <v>13610</v>
      </c>
      <c r="C7184" s="1" t="s">
        <v>39</v>
      </c>
      <c r="D7184" s="3">
        <v>1000</v>
      </c>
    </row>
    <row r="7185" spans="1:4" s="9" customFormat="1" x14ac:dyDescent="0.2">
      <c r="A7185" s="2" t="s">
        <v>13611</v>
      </c>
      <c r="B7185" s="1" t="s">
        <v>13610</v>
      </c>
      <c r="C7185" s="1" t="s">
        <v>22</v>
      </c>
      <c r="D7185" s="10" t="s">
        <v>5270</v>
      </c>
    </row>
    <row r="7186" spans="1:4" s="9" customFormat="1" x14ac:dyDescent="0.2">
      <c r="A7186" s="2" t="s">
        <v>13612</v>
      </c>
      <c r="B7186" s="1" t="s">
        <v>13613</v>
      </c>
      <c r="C7186" s="1" t="s">
        <v>39</v>
      </c>
      <c r="D7186" s="3">
        <v>2000</v>
      </c>
    </row>
    <row r="7187" spans="1:4" s="9" customFormat="1" x14ac:dyDescent="0.2">
      <c r="A7187" s="2" t="s">
        <v>13616</v>
      </c>
      <c r="B7187" s="1" t="s">
        <v>13615</v>
      </c>
      <c r="C7187" s="1" t="s">
        <v>13416</v>
      </c>
      <c r="D7187" s="3">
        <v>1000</v>
      </c>
    </row>
    <row r="7188" spans="1:4" s="9" customFormat="1" x14ac:dyDescent="0.2">
      <c r="A7188" s="2" t="s">
        <v>13614</v>
      </c>
      <c r="B7188" s="1" t="s">
        <v>13615</v>
      </c>
      <c r="C7188" s="1" t="s">
        <v>39</v>
      </c>
      <c r="D7188" s="3">
        <v>1000</v>
      </c>
    </row>
    <row r="7189" spans="1:4" s="9" customFormat="1" x14ac:dyDescent="0.2">
      <c r="A7189" s="2" t="s">
        <v>15822</v>
      </c>
      <c r="B7189" s="1" t="s">
        <v>13615</v>
      </c>
      <c r="C7189" s="1" t="s">
        <v>39</v>
      </c>
      <c r="D7189" s="3">
        <v>1000</v>
      </c>
    </row>
    <row r="7190" spans="1:4" s="9" customFormat="1" x14ac:dyDescent="0.2">
      <c r="A7190" s="2" t="s">
        <v>13617</v>
      </c>
      <c r="B7190" s="1" t="s">
        <v>13618</v>
      </c>
      <c r="C7190" s="1" t="s">
        <v>13619</v>
      </c>
      <c r="D7190" s="10" t="s">
        <v>5270</v>
      </c>
    </row>
    <row r="7191" spans="1:4" s="9" customFormat="1" x14ac:dyDescent="0.2">
      <c r="A7191" s="2" t="s">
        <v>13620</v>
      </c>
      <c r="B7191" s="1" t="s">
        <v>13621</v>
      </c>
      <c r="C7191" s="1" t="s">
        <v>13619</v>
      </c>
      <c r="D7191" s="10" t="s">
        <v>5270</v>
      </c>
    </row>
    <row r="7192" spans="1:4" s="9" customFormat="1" x14ac:dyDescent="0.2">
      <c r="A7192" s="2" t="s">
        <v>13624</v>
      </c>
      <c r="B7192" s="1" t="s">
        <v>13623</v>
      </c>
      <c r="C7192" s="1" t="s">
        <v>3210</v>
      </c>
      <c r="D7192" s="10" t="s">
        <v>5270</v>
      </c>
    </row>
    <row r="7193" spans="1:4" s="9" customFormat="1" x14ac:dyDescent="0.2">
      <c r="A7193" s="2" t="s">
        <v>13622</v>
      </c>
      <c r="B7193" s="1" t="s">
        <v>13623</v>
      </c>
      <c r="C7193" s="1" t="s">
        <v>39</v>
      </c>
      <c r="D7193" s="10" t="s">
        <v>5270</v>
      </c>
    </row>
    <row r="7194" spans="1:4" s="9" customFormat="1" x14ac:dyDescent="0.2">
      <c r="A7194" s="2" t="s">
        <v>13625</v>
      </c>
      <c r="B7194" s="1" t="s">
        <v>13626</v>
      </c>
      <c r="C7194" s="1" t="s">
        <v>13627</v>
      </c>
      <c r="D7194" s="3">
        <v>1000</v>
      </c>
    </row>
    <row r="7195" spans="1:4" s="9" customFormat="1" x14ac:dyDescent="0.2">
      <c r="A7195" s="2" t="s">
        <v>13628</v>
      </c>
      <c r="B7195" s="1" t="s">
        <v>13629</v>
      </c>
      <c r="C7195" s="1" t="s">
        <v>39</v>
      </c>
      <c r="D7195" s="3">
        <v>1000</v>
      </c>
    </row>
    <row r="7196" spans="1:4" s="9" customFormat="1" x14ac:dyDescent="0.2">
      <c r="A7196" s="2" t="s">
        <v>13632</v>
      </c>
      <c r="B7196" s="1" t="s">
        <v>13631</v>
      </c>
      <c r="C7196" s="1" t="s">
        <v>13416</v>
      </c>
      <c r="D7196" s="3">
        <v>1000</v>
      </c>
    </row>
    <row r="7197" spans="1:4" s="9" customFormat="1" x14ac:dyDescent="0.2">
      <c r="A7197" s="2" t="s">
        <v>13630</v>
      </c>
      <c r="B7197" s="1" t="s">
        <v>13631</v>
      </c>
      <c r="C7197" s="1" t="s">
        <v>39</v>
      </c>
      <c r="D7197" s="10" t="s">
        <v>5270</v>
      </c>
    </row>
    <row r="7198" spans="1:4" s="9" customFormat="1" x14ac:dyDescent="0.2">
      <c r="A7198" s="2" t="s">
        <v>13633</v>
      </c>
      <c r="B7198" s="1" t="s">
        <v>13634</v>
      </c>
      <c r="C7198" s="1" t="s">
        <v>39</v>
      </c>
      <c r="D7198" s="3">
        <v>1000</v>
      </c>
    </row>
    <row r="7199" spans="1:4" s="9" customFormat="1" x14ac:dyDescent="0.2">
      <c r="A7199" s="2" t="s">
        <v>13635</v>
      </c>
      <c r="B7199" s="1" t="s">
        <v>13634</v>
      </c>
      <c r="C7199" s="1" t="s">
        <v>39</v>
      </c>
      <c r="D7199" s="3">
        <v>2000</v>
      </c>
    </row>
    <row r="7200" spans="1:4" s="9" customFormat="1" x14ac:dyDescent="0.2">
      <c r="A7200" s="2" t="s">
        <v>13636</v>
      </c>
      <c r="B7200" s="1" t="s">
        <v>13634</v>
      </c>
      <c r="C7200" s="1" t="s">
        <v>13479</v>
      </c>
      <c r="D7200" s="10" t="s">
        <v>5270</v>
      </c>
    </row>
    <row r="7201" spans="1:4" s="9" customFormat="1" x14ac:dyDescent="0.2">
      <c r="A7201" s="2" t="s">
        <v>13637</v>
      </c>
      <c r="B7201" s="1" t="s">
        <v>13634</v>
      </c>
      <c r="C7201" s="1" t="s">
        <v>13638</v>
      </c>
      <c r="D7201" s="10" t="s">
        <v>5270</v>
      </c>
    </row>
    <row r="7202" spans="1:4" s="9" customFormat="1" x14ac:dyDescent="0.2">
      <c r="A7202" s="2" t="s">
        <v>13639</v>
      </c>
      <c r="B7202" s="1" t="s">
        <v>13640</v>
      </c>
      <c r="C7202" s="1" t="s">
        <v>89</v>
      </c>
      <c r="D7202" s="3">
        <v>200</v>
      </c>
    </row>
    <row r="7203" spans="1:4" s="9" customFormat="1" x14ac:dyDescent="0.2">
      <c r="A7203" s="2" t="s">
        <v>13641</v>
      </c>
      <c r="B7203" s="1" t="s">
        <v>13642</v>
      </c>
      <c r="C7203" s="1" t="s">
        <v>13379</v>
      </c>
      <c r="D7203" s="10" t="s">
        <v>5270</v>
      </c>
    </row>
    <row r="7204" spans="1:4" s="9" customFormat="1" x14ac:dyDescent="0.2">
      <c r="A7204" s="2" t="s">
        <v>13643</v>
      </c>
      <c r="B7204" s="1" t="s">
        <v>13642</v>
      </c>
      <c r="C7204" s="1" t="s">
        <v>39</v>
      </c>
      <c r="D7204" s="10" t="s">
        <v>5270</v>
      </c>
    </row>
    <row r="7205" spans="1:4" s="9" customFormat="1" x14ac:dyDescent="0.2">
      <c r="A7205" s="2" t="s">
        <v>13647</v>
      </c>
      <c r="B7205" s="1" t="s">
        <v>13645</v>
      </c>
      <c r="C7205" s="1" t="s">
        <v>22</v>
      </c>
      <c r="D7205" s="3">
        <v>100</v>
      </c>
    </row>
    <row r="7206" spans="1:4" s="9" customFormat="1" x14ac:dyDescent="0.2">
      <c r="A7206" s="2" t="s">
        <v>13644</v>
      </c>
      <c r="B7206" s="1" t="s">
        <v>13645</v>
      </c>
      <c r="C7206" s="1" t="s">
        <v>39</v>
      </c>
      <c r="D7206" s="3">
        <v>1000</v>
      </c>
    </row>
    <row r="7207" spans="1:4" s="9" customFormat="1" x14ac:dyDescent="0.2">
      <c r="A7207" s="2" t="s">
        <v>13646</v>
      </c>
      <c r="B7207" s="1" t="s">
        <v>13645</v>
      </c>
      <c r="C7207" s="1" t="s">
        <v>39</v>
      </c>
      <c r="D7207" s="3">
        <v>1000</v>
      </c>
    </row>
    <row r="7208" spans="1:4" s="9" customFormat="1" x14ac:dyDescent="0.2">
      <c r="A7208" s="2" t="s">
        <v>13648</v>
      </c>
      <c r="B7208" s="1" t="s">
        <v>13645</v>
      </c>
      <c r="C7208" s="1" t="s">
        <v>13352</v>
      </c>
      <c r="D7208" s="10" t="s">
        <v>5270</v>
      </c>
    </row>
    <row r="7209" spans="1:4" s="9" customFormat="1" x14ac:dyDescent="0.2">
      <c r="A7209" s="2" t="s">
        <v>13649</v>
      </c>
      <c r="B7209" s="1" t="s">
        <v>13650</v>
      </c>
      <c r="C7209" s="1" t="s">
        <v>13352</v>
      </c>
      <c r="D7209" s="3">
        <v>1000</v>
      </c>
    </row>
    <row r="7210" spans="1:4" s="9" customFormat="1" x14ac:dyDescent="0.2">
      <c r="A7210" s="2" t="s">
        <v>13651</v>
      </c>
      <c r="B7210" s="1" t="s">
        <v>13652</v>
      </c>
      <c r="C7210" s="1" t="s">
        <v>39</v>
      </c>
      <c r="D7210" s="3">
        <v>1000</v>
      </c>
    </row>
    <row r="7211" spans="1:4" s="9" customFormat="1" x14ac:dyDescent="0.2">
      <c r="A7211" s="2" t="s">
        <v>13653</v>
      </c>
      <c r="B7211" s="1" t="s">
        <v>13654</v>
      </c>
      <c r="C7211" s="1" t="s">
        <v>39</v>
      </c>
      <c r="D7211" s="3">
        <v>100</v>
      </c>
    </row>
    <row r="7212" spans="1:4" s="9" customFormat="1" x14ac:dyDescent="0.2">
      <c r="A7212" s="2" t="s">
        <v>13655</v>
      </c>
      <c r="B7212" s="1" t="s">
        <v>13656</v>
      </c>
      <c r="C7212" s="1" t="s">
        <v>39</v>
      </c>
      <c r="D7212" s="10" t="s">
        <v>5270</v>
      </c>
    </row>
    <row r="7213" spans="1:4" s="9" customFormat="1" x14ac:dyDescent="0.2">
      <c r="A7213" s="2" t="s">
        <v>13657</v>
      </c>
      <c r="B7213" s="1" t="s">
        <v>13658</v>
      </c>
      <c r="C7213" s="1" t="s">
        <v>10405</v>
      </c>
      <c r="D7213" s="10" t="s">
        <v>5270</v>
      </c>
    </row>
    <row r="7214" spans="1:4" s="9" customFormat="1" x14ac:dyDescent="0.2">
      <c r="A7214" s="2" t="s">
        <v>13659</v>
      </c>
      <c r="B7214" s="1" t="s">
        <v>13660</v>
      </c>
      <c r="C7214" s="1" t="s">
        <v>39</v>
      </c>
      <c r="D7214" s="10" t="s">
        <v>5270</v>
      </c>
    </row>
    <row r="7215" spans="1:4" s="9" customFormat="1" x14ac:dyDescent="0.2">
      <c r="A7215" s="2" t="s">
        <v>13661</v>
      </c>
      <c r="B7215" s="1" t="s">
        <v>13662</v>
      </c>
      <c r="C7215" s="1" t="s">
        <v>39</v>
      </c>
      <c r="D7215" s="3">
        <v>1000</v>
      </c>
    </row>
    <row r="7216" spans="1:4" s="9" customFormat="1" x14ac:dyDescent="0.2">
      <c r="A7216" s="2" t="s">
        <v>13663</v>
      </c>
      <c r="B7216" s="1" t="s">
        <v>13664</v>
      </c>
      <c r="C7216" s="1" t="s">
        <v>39</v>
      </c>
      <c r="D7216" s="3">
        <v>1000</v>
      </c>
    </row>
    <row r="7217" spans="1:4" s="9" customFormat="1" x14ac:dyDescent="0.2">
      <c r="A7217" s="2" t="s">
        <v>13665</v>
      </c>
      <c r="B7217" s="1" t="s">
        <v>13666</v>
      </c>
      <c r="C7217" s="1" t="s">
        <v>39</v>
      </c>
      <c r="D7217" s="10" t="s">
        <v>5270</v>
      </c>
    </row>
    <row r="7218" spans="1:4" s="9" customFormat="1" x14ac:dyDescent="0.2">
      <c r="A7218" s="2" t="s">
        <v>13667</v>
      </c>
      <c r="B7218" s="1" t="s">
        <v>13668</v>
      </c>
      <c r="C7218" s="1" t="s">
        <v>39</v>
      </c>
      <c r="D7218" s="10" t="s">
        <v>5270</v>
      </c>
    </row>
    <row r="7219" spans="1:4" s="9" customFormat="1" x14ac:dyDescent="0.2">
      <c r="A7219" s="2" t="s">
        <v>13669</v>
      </c>
      <c r="B7219" s="1" t="s">
        <v>13670</v>
      </c>
      <c r="C7219" s="1" t="s">
        <v>39</v>
      </c>
      <c r="D7219" s="10" t="s">
        <v>5270</v>
      </c>
    </row>
    <row r="7220" spans="1:4" s="9" customFormat="1" x14ac:dyDescent="0.2">
      <c r="A7220" s="2" t="s">
        <v>13671</v>
      </c>
      <c r="B7220" s="1" t="s">
        <v>13672</v>
      </c>
      <c r="C7220" s="1" t="s">
        <v>39</v>
      </c>
      <c r="D7220" s="10" t="s">
        <v>5270</v>
      </c>
    </row>
    <row r="7221" spans="1:4" s="9" customFormat="1" x14ac:dyDescent="0.2">
      <c r="A7221" s="2" t="s">
        <v>13673</v>
      </c>
      <c r="B7221" s="1" t="s">
        <v>13674</v>
      </c>
      <c r="C7221" s="1" t="s">
        <v>39</v>
      </c>
      <c r="D7221" s="10" t="s">
        <v>5270</v>
      </c>
    </row>
    <row r="7222" spans="1:4" s="9" customFormat="1" x14ac:dyDescent="0.2">
      <c r="A7222" s="2" t="s">
        <v>13675</v>
      </c>
      <c r="B7222" s="1" t="s">
        <v>13674</v>
      </c>
      <c r="C7222" s="1" t="s">
        <v>13352</v>
      </c>
      <c r="D7222" s="10" t="s">
        <v>5270</v>
      </c>
    </row>
    <row r="7223" spans="1:4" s="9" customFormat="1" x14ac:dyDescent="0.2">
      <c r="A7223" s="2" t="s">
        <v>13677</v>
      </c>
      <c r="B7223" s="1" t="s">
        <v>13674</v>
      </c>
      <c r="C7223" s="1" t="s">
        <v>13384</v>
      </c>
      <c r="D7223" s="10" t="s">
        <v>5270</v>
      </c>
    </row>
    <row r="7224" spans="1:4" s="9" customFormat="1" x14ac:dyDescent="0.2">
      <c r="A7224" s="2" t="s">
        <v>13676</v>
      </c>
      <c r="B7224" s="1" t="s">
        <v>13674</v>
      </c>
      <c r="C7224" s="1" t="s">
        <v>2752</v>
      </c>
      <c r="D7224" s="10" t="s">
        <v>5270</v>
      </c>
    </row>
    <row r="7225" spans="1:4" s="9" customFormat="1" x14ac:dyDescent="0.2">
      <c r="A7225" s="2" t="s">
        <v>13678</v>
      </c>
      <c r="B7225" s="1" t="s">
        <v>13679</v>
      </c>
      <c r="C7225" s="1" t="s">
        <v>39</v>
      </c>
      <c r="D7225" s="10" t="s">
        <v>5270</v>
      </c>
    </row>
    <row r="7226" spans="1:4" s="9" customFormat="1" x14ac:dyDescent="0.2">
      <c r="A7226" s="2" t="s">
        <v>13680</v>
      </c>
      <c r="B7226" s="1" t="s">
        <v>13681</v>
      </c>
      <c r="C7226" s="1" t="s">
        <v>13379</v>
      </c>
      <c r="D7226" s="3">
        <v>2000</v>
      </c>
    </row>
    <row r="7227" spans="1:4" s="9" customFormat="1" x14ac:dyDescent="0.2">
      <c r="A7227" s="2" t="s">
        <v>13682</v>
      </c>
      <c r="B7227" s="1" t="s">
        <v>13681</v>
      </c>
      <c r="C7227" s="1" t="s">
        <v>3210</v>
      </c>
      <c r="D7227" s="10" t="s">
        <v>5270</v>
      </c>
    </row>
    <row r="7228" spans="1:4" s="9" customFormat="1" x14ac:dyDescent="0.2">
      <c r="A7228" s="2" t="s">
        <v>13683</v>
      </c>
      <c r="B7228" s="1" t="s">
        <v>13684</v>
      </c>
      <c r="C7228" s="1" t="s">
        <v>39</v>
      </c>
      <c r="D7228" s="3">
        <v>1000</v>
      </c>
    </row>
    <row r="7229" spans="1:4" s="9" customFormat="1" x14ac:dyDescent="0.2">
      <c r="A7229" s="2" t="s">
        <v>13687</v>
      </c>
      <c r="B7229" s="1" t="s">
        <v>13684</v>
      </c>
      <c r="C7229" s="1" t="s">
        <v>13352</v>
      </c>
      <c r="D7229" s="3">
        <v>1000</v>
      </c>
    </row>
    <row r="7230" spans="1:4" s="9" customFormat="1" x14ac:dyDescent="0.2">
      <c r="A7230" s="2" t="s">
        <v>13686</v>
      </c>
      <c r="B7230" s="1" t="s">
        <v>13684</v>
      </c>
      <c r="C7230" s="1" t="s">
        <v>13398</v>
      </c>
      <c r="D7230" s="10" t="s">
        <v>5270</v>
      </c>
    </row>
    <row r="7231" spans="1:4" s="9" customFormat="1" x14ac:dyDescent="0.2">
      <c r="A7231" s="2" t="s">
        <v>13685</v>
      </c>
      <c r="B7231" s="1" t="s">
        <v>13684</v>
      </c>
      <c r="C7231" s="1" t="s">
        <v>39</v>
      </c>
      <c r="D7231" s="10" t="s">
        <v>5270</v>
      </c>
    </row>
    <row r="7232" spans="1:4" s="9" customFormat="1" x14ac:dyDescent="0.2">
      <c r="A7232" s="2" t="s">
        <v>13688</v>
      </c>
      <c r="B7232" s="1" t="s">
        <v>13689</v>
      </c>
      <c r="C7232" s="1" t="s">
        <v>13627</v>
      </c>
      <c r="D7232" s="3">
        <v>1000</v>
      </c>
    </row>
    <row r="7233" spans="1:4" s="9" customFormat="1" x14ac:dyDescent="0.2">
      <c r="A7233" s="2" t="s">
        <v>13690</v>
      </c>
      <c r="B7233" s="1" t="s">
        <v>13691</v>
      </c>
      <c r="C7233" s="1" t="s">
        <v>39</v>
      </c>
      <c r="D7233" s="10" t="s">
        <v>5270</v>
      </c>
    </row>
    <row r="7234" spans="1:4" s="9" customFormat="1" x14ac:dyDescent="0.2">
      <c r="A7234" s="2" t="s">
        <v>13694</v>
      </c>
      <c r="B7234" s="1" t="s">
        <v>13693</v>
      </c>
      <c r="C7234" s="1" t="s">
        <v>13372</v>
      </c>
      <c r="D7234" s="3">
        <v>1000</v>
      </c>
    </row>
    <row r="7235" spans="1:4" s="9" customFormat="1" x14ac:dyDescent="0.2">
      <c r="A7235" s="2" t="s">
        <v>13692</v>
      </c>
      <c r="B7235" s="1" t="s">
        <v>13693</v>
      </c>
      <c r="C7235" s="1" t="s">
        <v>39</v>
      </c>
      <c r="D7235" s="10" t="s">
        <v>5270</v>
      </c>
    </row>
    <row r="7236" spans="1:4" s="9" customFormat="1" x14ac:dyDescent="0.2">
      <c r="A7236" s="2" t="s">
        <v>13695</v>
      </c>
      <c r="B7236" s="1" t="s">
        <v>13696</v>
      </c>
      <c r="C7236" s="1" t="s">
        <v>39</v>
      </c>
      <c r="D7236" s="3">
        <v>1000</v>
      </c>
    </row>
    <row r="7237" spans="1:4" s="9" customFormat="1" x14ac:dyDescent="0.2">
      <c r="A7237" s="2" t="s">
        <v>13697</v>
      </c>
      <c r="B7237" s="1" t="s">
        <v>13696</v>
      </c>
      <c r="C7237" s="1" t="s">
        <v>13416</v>
      </c>
      <c r="D7237" s="3">
        <v>1000</v>
      </c>
    </row>
    <row r="7238" spans="1:4" s="9" customFormat="1" x14ac:dyDescent="0.2">
      <c r="A7238" s="2" t="s">
        <v>13698</v>
      </c>
      <c r="B7238" s="1" t="s">
        <v>13699</v>
      </c>
      <c r="C7238" s="1" t="s">
        <v>13627</v>
      </c>
      <c r="D7238" s="3">
        <v>1000</v>
      </c>
    </row>
    <row r="7239" spans="1:4" s="9" customFormat="1" x14ac:dyDescent="0.2">
      <c r="A7239" s="2" t="s">
        <v>13702</v>
      </c>
      <c r="B7239" s="1" t="s">
        <v>13701</v>
      </c>
      <c r="C7239" s="1" t="s">
        <v>39</v>
      </c>
      <c r="D7239" s="3">
        <v>100</v>
      </c>
    </row>
    <row r="7240" spans="1:4" s="9" customFormat="1" x14ac:dyDescent="0.2">
      <c r="A7240" s="2" t="s">
        <v>13704</v>
      </c>
      <c r="B7240" s="1" t="s">
        <v>13701</v>
      </c>
      <c r="C7240" s="1" t="s">
        <v>13352</v>
      </c>
      <c r="D7240" s="3">
        <v>1000</v>
      </c>
    </row>
    <row r="7241" spans="1:4" s="9" customFormat="1" x14ac:dyDescent="0.2">
      <c r="A7241" s="2" t="s">
        <v>13700</v>
      </c>
      <c r="B7241" s="1" t="s">
        <v>13701</v>
      </c>
      <c r="C7241" s="1" t="s">
        <v>39</v>
      </c>
      <c r="D7241" s="3">
        <v>1000</v>
      </c>
    </row>
    <row r="7242" spans="1:4" s="9" customFormat="1" x14ac:dyDescent="0.2">
      <c r="A7242" s="2" t="s">
        <v>13703</v>
      </c>
      <c r="B7242" s="1" t="s">
        <v>13701</v>
      </c>
      <c r="C7242" s="1" t="s">
        <v>39</v>
      </c>
      <c r="D7242" s="3">
        <v>1000</v>
      </c>
    </row>
    <row r="7243" spans="1:4" s="9" customFormat="1" x14ac:dyDescent="0.2">
      <c r="A7243" s="2" t="s">
        <v>13705</v>
      </c>
      <c r="B7243" s="1" t="s">
        <v>13706</v>
      </c>
      <c r="C7243" s="1" t="s">
        <v>39</v>
      </c>
      <c r="D7243" s="10" t="s">
        <v>5270</v>
      </c>
    </row>
    <row r="7244" spans="1:4" s="9" customFormat="1" x14ac:dyDescent="0.2">
      <c r="A7244" s="2" t="s">
        <v>13707</v>
      </c>
      <c r="B7244" s="1" t="s">
        <v>13708</v>
      </c>
      <c r="C7244" s="1" t="s">
        <v>463</v>
      </c>
      <c r="D7244" s="10" t="s">
        <v>5270</v>
      </c>
    </row>
    <row r="7245" spans="1:4" s="9" customFormat="1" x14ac:dyDescent="0.2">
      <c r="A7245" s="2" t="s">
        <v>13711</v>
      </c>
      <c r="B7245" s="1" t="s">
        <v>13710</v>
      </c>
      <c r="C7245" s="1" t="s">
        <v>39</v>
      </c>
      <c r="D7245" s="10" t="s">
        <v>5270</v>
      </c>
    </row>
    <row r="7246" spans="1:4" s="9" customFormat="1" x14ac:dyDescent="0.2">
      <c r="A7246" s="2" t="s">
        <v>13709</v>
      </c>
      <c r="B7246" s="1" t="s">
        <v>13710</v>
      </c>
      <c r="C7246" s="1" t="s">
        <v>13379</v>
      </c>
      <c r="D7246" s="10" t="s">
        <v>5270</v>
      </c>
    </row>
    <row r="7247" spans="1:4" s="9" customFormat="1" x14ac:dyDescent="0.2">
      <c r="A7247" s="2" t="s">
        <v>13712</v>
      </c>
      <c r="B7247" s="1" t="s">
        <v>13713</v>
      </c>
      <c r="C7247" s="1" t="s">
        <v>39</v>
      </c>
      <c r="D7247" s="3">
        <v>2000</v>
      </c>
    </row>
    <row r="7248" spans="1:4" s="9" customFormat="1" x14ac:dyDescent="0.2">
      <c r="A7248" s="2" t="s">
        <v>13714</v>
      </c>
      <c r="B7248" s="1" t="s">
        <v>13715</v>
      </c>
      <c r="C7248" s="1" t="s">
        <v>39</v>
      </c>
      <c r="D7248" s="10" t="s">
        <v>5270</v>
      </c>
    </row>
    <row r="7249" spans="1:57" s="9" customFormat="1" x14ac:dyDescent="0.2">
      <c r="A7249" s="2" t="s">
        <v>13718</v>
      </c>
      <c r="B7249" s="1" t="s">
        <v>13717</v>
      </c>
      <c r="C7249" s="1" t="s">
        <v>13416</v>
      </c>
      <c r="D7249" s="3">
        <v>1000</v>
      </c>
    </row>
    <row r="7250" spans="1:57" s="9" customFormat="1" x14ac:dyDescent="0.2">
      <c r="A7250" s="2" t="s">
        <v>13716</v>
      </c>
      <c r="B7250" s="1" t="s">
        <v>13717</v>
      </c>
      <c r="C7250" s="1" t="s">
        <v>39</v>
      </c>
      <c r="D7250" s="10" t="s">
        <v>5270</v>
      </c>
    </row>
    <row r="7251" spans="1:57" s="9" customFormat="1" x14ac:dyDescent="0.2">
      <c r="A7251" s="2" t="s">
        <v>13719</v>
      </c>
      <c r="B7251" s="1" t="s">
        <v>13720</v>
      </c>
      <c r="C7251" s="1" t="s">
        <v>39</v>
      </c>
      <c r="D7251" s="3">
        <v>1000</v>
      </c>
    </row>
    <row r="7252" spans="1:57" s="9" customFormat="1" x14ac:dyDescent="0.2">
      <c r="A7252" s="2" t="s">
        <v>13721</v>
      </c>
      <c r="B7252" s="1" t="s">
        <v>13722</v>
      </c>
      <c r="C7252" s="1" t="s">
        <v>13379</v>
      </c>
      <c r="D7252" s="10" t="s">
        <v>5270</v>
      </c>
    </row>
    <row r="7253" spans="1:57" s="9" customFormat="1" x14ac:dyDescent="0.2">
      <c r="A7253" s="2" t="s">
        <v>13723</v>
      </c>
      <c r="B7253" s="1" t="s">
        <v>13724</v>
      </c>
      <c r="C7253" s="1" t="s">
        <v>13619</v>
      </c>
      <c r="D7253" s="10" t="s">
        <v>5270</v>
      </c>
    </row>
    <row r="7254" spans="1:57" s="9" customFormat="1" x14ac:dyDescent="0.2">
      <c r="A7254" s="2" t="s">
        <v>13725</v>
      </c>
      <c r="B7254" s="1" t="s">
        <v>13726</v>
      </c>
      <c r="C7254" s="1" t="s">
        <v>39</v>
      </c>
      <c r="D7254" s="10" t="s">
        <v>5270</v>
      </c>
    </row>
    <row r="7255" spans="1:57" s="9" customFormat="1" x14ac:dyDescent="0.2">
      <c r="A7255" s="2" t="s">
        <v>13727</v>
      </c>
      <c r="B7255" s="1" t="s">
        <v>13728</v>
      </c>
      <c r="C7255" s="1" t="s">
        <v>13627</v>
      </c>
      <c r="D7255" s="3">
        <v>1000</v>
      </c>
    </row>
    <row r="7256" spans="1:57" s="9" customFormat="1" x14ac:dyDescent="0.2">
      <c r="A7256" s="2" t="s">
        <v>13729</v>
      </c>
      <c r="B7256" s="1" t="s">
        <v>13730</v>
      </c>
      <c r="C7256" s="1" t="s">
        <v>13731</v>
      </c>
      <c r="D7256" s="3">
        <v>2000</v>
      </c>
    </row>
    <row r="7257" spans="1:57" s="9" customFormat="1" x14ac:dyDescent="0.2">
      <c r="A7257" s="2" t="s">
        <v>13732</v>
      </c>
      <c r="B7257" s="1" t="s">
        <v>13733</v>
      </c>
      <c r="C7257" s="1" t="s">
        <v>6357</v>
      </c>
      <c r="D7257" s="10" t="s">
        <v>5270</v>
      </c>
    </row>
    <row r="7258" spans="1:57" s="9" customFormat="1" x14ac:dyDescent="0.2">
      <c r="A7258" s="2" t="s">
        <v>13734</v>
      </c>
      <c r="B7258" s="1" t="s">
        <v>13735</v>
      </c>
      <c r="C7258" s="1" t="s">
        <v>39</v>
      </c>
      <c r="D7258" s="3">
        <v>1000</v>
      </c>
    </row>
    <row r="7259" spans="1:57" s="9" customFormat="1" x14ac:dyDescent="0.2">
      <c r="A7259" s="2" t="s">
        <v>13736</v>
      </c>
      <c r="B7259" s="1" t="s">
        <v>13737</v>
      </c>
      <c r="C7259" s="1" t="s">
        <v>39</v>
      </c>
      <c r="D7259" s="3">
        <v>1000</v>
      </c>
    </row>
    <row r="7260" spans="1:57" s="9" customFormat="1" x14ac:dyDescent="0.2">
      <c r="A7260" s="2" t="s">
        <v>13738</v>
      </c>
      <c r="B7260" s="1" t="s">
        <v>13737</v>
      </c>
      <c r="C7260" s="1" t="s">
        <v>13416</v>
      </c>
      <c r="D7260" s="10" t="s">
        <v>5270</v>
      </c>
    </row>
    <row r="7261" spans="1:57" s="11" customFormat="1" ht="18.75" x14ac:dyDescent="0.2">
      <c r="A7261" s="16" t="str">
        <f>HYPERLINK("#Indice","Voltar ao inicio")</f>
        <v>Voltar ao inicio</v>
      </c>
      <c r="B7261" s="17"/>
      <c r="C7261" s="17"/>
      <c r="D7261" s="17"/>
      <c r="E7261" s="9"/>
      <c r="F7261" s="9"/>
      <c r="G7261" s="9"/>
      <c r="H7261" s="9"/>
      <c r="I7261" s="9"/>
      <c r="J7261" s="9"/>
      <c r="K7261" s="9"/>
      <c r="L7261" s="9"/>
      <c r="M7261" s="9"/>
      <c r="N7261" s="9"/>
      <c r="O7261" s="9"/>
      <c r="P7261" s="9"/>
      <c r="Q7261" s="9"/>
      <c r="R7261" s="9"/>
      <c r="S7261" s="9"/>
      <c r="T7261" s="9"/>
      <c r="U7261" s="9"/>
      <c r="V7261" s="9"/>
      <c r="W7261" s="9"/>
      <c r="X7261" s="9"/>
      <c r="Y7261" s="9"/>
      <c r="Z7261" s="9"/>
      <c r="AA7261" s="9"/>
      <c r="AB7261" s="9"/>
      <c r="AC7261" s="9"/>
      <c r="AD7261" s="9"/>
      <c r="AE7261" s="9"/>
      <c r="AF7261" s="9"/>
      <c r="AG7261" s="9"/>
      <c r="AH7261" s="9"/>
      <c r="AI7261" s="9"/>
      <c r="AJ7261" s="9"/>
      <c r="AK7261" s="9"/>
      <c r="AL7261" s="9"/>
      <c r="AM7261" s="9"/>
      <c r="AN7261" s="9"/>
      <c r="AO7261" s="9"/>
      <c r="AP7261" s="9"/>
      <c r="AQ7261" s="9"/>
      <c r="AR7261" s="9"/>
      <c r="AS7261" s="9"/>
      <c r="AT7261" s="9"/>
      <c r="AU7261" s="9"/>
      <c r="AV7261" s="9"/>
      <c r="AW7261" s="9"/>
      <c r="AX7261" s="9"/>
      <c r="AY7261" s="9"/>
      <c r="AZ7261" s="9"/>
      <c r="BA7261" s="9"/>
      <c r="BB7261" s="9"/>
      <c r="BC7261" s="9"/>
      <c r="BD7261" s="9"/>
      <c r="BE7261" s="9"/>
    </row>
    <row r="7262" spans="1:57" s="11" customFormat="1" ht="10.5" customHeight="1" x14ac:dyDescent="0.2">
      <c r="A7262" s="12"/>
      <c r="B7262" s="13"/>
      <c r="C7262" s="13"/>
      <c r="D7262" s="13"/>
      <c r="E7262" s="9"/>
      <c r="F7262" s="9"/>
      <c r="G7262" s="9"/>
      <c r="H7262" s="9"/>
      <c r="I7262" s="9"/>
      <c r="J7262" s="9"/>
      <c r="K7262" s="9"/>
      <c r="L7262" s="9"/>
      <c r="M7262" s="9"/>
      <c r="N7262" s="9"/>
      <c r="O7262" s="9"/>
      <c r="P7262" s="9"/>
      <c r="Q7262" s="9"/>
      <c r="R7262" s="9"/>
      <c r="S7262" s="9"/>
      <c r="T7262" s="9"/>
      <c r="U7262" s="9"/>
      <c r="V7262" s="9"/>
      <c r="W7262" s="9"/>
      <c r="X7262" s="9"/>
      <c r="Y7262" s="9"/>
      <c r="Z7262" s="9"/>
      <c r="AA7262" s="9"/>
      <c r="AB7262" s="9"/>
      <c r="AC7262" s="9"/>
      <c r="AD7262" s="9"/>
      <c r="AE7262" s="9"/>
      <c r="AF7262" s="9"/>
      <c r="AG7262" s="9"/>
      <c r="AH7262" s="9"/>
      <c r="AI7262" s="9"/>
      <c r="AJ7262" s="9"/>
      <c r="AK7262" s="9"/>
      <c r="AL7262" s="9"/>
      <c r="AM7262" s="9"/>
      <c r="AN7262" s="9"/>
      <c r="AO7262" s="9"/>
      <c r="AP7262" s="9"/>
      <c r="AQ7262" s="9"/>
      <c r="AR7262" s="9"/>
      <c r="AS7262" s="9"/>
      <c r="AT7262" s="9"/>
      <c r="AU7262" s="9"/>
      <c r="AV7262" s="9"/>
      <c r="AW7262" s="9"/>
      <c r="AX7262" s="9"/>
      <c r="AY7262" s="9"/>
      <c r="AZ7262" s="9"/>
      <c r="BA7262" s="9"/>
      <c r="BB7262" s="9"/>
      <c r="BC7262" s="9"/>
      <c r="BD7262" s="9"/>
      <c r="BE7262" s="9"/>
    </row>
    <row r="7263" spans="1:57" s="9" customFormat="1" ht="26.25" x14ac:dyDescent="0.2">
      <c r="A7263" s="23" t="s">
        <v>13739</v>
      </c>
      <c r="B7263" s="24"/>
      <c r="C7263" s="24"/>
      <c r="D7263" s="24"/>
    </row>
    <row r="7264" spans="1:57" s="9" customFormat="1" ht="14.25" x14ac:dyDescent="0.2">
      <c r="A7264" s="20" t="s">
        <v>0</v>
      </c>
      <c r="B7264" s="21" t="s">
        <v>1</v>
      </c>
      <c r="C7264" s="21" t="s">
        <v>2</v>
      </c>
      <c r="D7264" s="22" t="s">
        <v>3</v>
      </c>
    </row>
    <row r="7265" spans="1:4" s="9" customFormat="1" ht="14.25" x14ac:dyDescent="0.2">
      <c r="A7265" s="20"/>
      <c r="B7265" s="21"/>
      <c r="C7265" s="21"/>
      <c r="D7265" s="22"/>
    </row>
    <row r="7266" spans="1:4" s="9" customFormat="1" x14ac:dyDescent="0.2">
      <c r="A7266" s="2" t="s">
        <v>13740</v>
      </c>
      <c r="B7266" s="1" t="s">
        <v>13741</v>
      </c>
      <c r="C7266" s="1" t="s">
        <v>13379</v>
      </c>
      <c r="D7266" s="10" t="s">
        <v>5270</v>
      </c>
    </row>
    <row r="7267" spans="1:4" s="9" customFormat="1" x14ac:dyDescent="0.2">
      <c r="A7267" s="2" t="s">
        <v>13742</v>
      </c>
      <c r="B7267" s="1" t="s">
        <v>13743</v>
      </c>
      <c r="C7267" s="1" t="s">
        <v>39</v>
      </c>
      <c r="D7267" s="10" t="s">
        <v>5270</v>
      </c>
    </row>
    <row r="7268" spans="1:4" s="9" customFormat="1" x14ac:dyDescent="0.2">
      <c r="A7268" s="2" t="s">
        <v>13744</v>
      </c>
      <c r="B7268" s="1" t="s">
        <v>13745</v>
      </c>
      <c r="C7268" s="1" t="s">
        <v>13379</v>
      </c>
      <c r="D7268" s="10" t="s">
        <v>5270</v>
      </c>
    </row>
    <row r="7269" spans="1:4" s="9" customFormat="1" x14ac:dyDescent="0.2">
      <c r="A7269" s="2" t="s">
        <v>13746</v>
      </c>
      <c r="B7269" s="1" t="s">
        <v>13747</v>
      </c>
      <c r="C7269" s="1" t="s">
        <v>39</v>
      </c>
      <c r="D7269" s="3">
        <v>2000</v>
      </c>
    </row>
    <row r="7270" spans="1:4" s="9" customFormat="1" x14ac:dyDescent="0.2">
      <c r="A7270" s="2" t="s">
        <v>13748</v>
      </c>
      <c r="B7270" s="1" t="s">
        <v>13747</v>
      </c>
      <c r="C7270" s="1" t="s">
        <v>13749</v>
      </c>
      <c r="D7270" s="3">
        <v>2500</v>
      </c>
    </row>
    <row r="7271" spans="1:4" s="9" customFormat="1" x14ac:dyDescent="0.2">
      <c r="A7271" s="2" t="s">
        <v>13750</v>
      </c>
      <c r="B7271" s="1" t="s">
        <v>13747</v>
      </c>
      <c r="C7271" s="1" t="s">
        <v>13384</v>
      </c>
      <c r="D7271" s="10" t="s">
        <v>5270</v>
      </c>
    </row>
    <row r="7272" spans="1:4" s="9" customFormat="1" x14ac:dyDescent="0.2">
      <c r="A7272" s="2" t="s">
        <v>13751</v>
      </c>
      <c r="B7272" s="1" t="s">
        <v>13752</v>
      </c>
      <c r="C7272" s="1" t="s">
        <v>13749</v>
      </c>
      <c r="D7272" s="10" t="s">
        <v>5270</v>
      </c>
    </row>
    <row r="7273" spans="1:4" s="9" customFormat="1" x14ac:dyDescent="0.2">
      <c r="A7273" s="2" t="s">
        <v>13753</v>
      </c>
      <c r="B7273" s="1" t="s">
        <v>13754</v>
      </c>
      <c r="C7273" s="1" t="s">
        <v>13749</v>
      </c>
      <c r="D7273" s="3">
        <v>2500</v>
      </c>
    </row>
    <row r="7274" spans="1:4" s="9" customFormat="1" x14ac:dyDescent="0.2">
      <c r="A7274" s="2" t="s">
        <v>13757</v>
      </c>
      <c r="B7274" s="1" t="s">
        <v>13756</v>
      </c>
      <c r="C7274" s="1" t="s">
        <v>13749</v>
      </c>
      <c r="D7274" s="10" t="s">
        <v>5270</v>
      </c>
    </row>
    <row r="7275" spans="1:4" s="9" customFormat="1" x14ac:dyDescent="0.2">
      <c r="A7275" s="2" t="s">
        <v>13755</v>
      </c>
      <c r="B7275" s="1" t="s">
        <v>13756</v>
      </c>
      <c r="C7275" s="1" t="s">
        <v>39</v>
      </c>
      <c r="D7275" s="10" t="s">
        <v>5270</v>
      </c>
    </row>
    <row r="7276" spans="1:4" s="9" customFormat="1" x14ac:dyDescent="0.2">
      <c r="A7276" s="2" t="s">
        <v>13758</v>
      </c>
      <c r="B7276" s="1" t="s">
        <v>13759</v>
      </c>
      <c r="C7276" s="1" t="s">
        <v>13749</v>
      </c>
      <c r="D7276" s="3">
        <v>2500</v>
      </c>
    </row>
    <row r="7277" spans="1:4" s="9" customFormat="1" x14ac:dyDescent="0.2">
      <c r="A7277" s="2" t="s">
        <v>13760</v>
      </c>
      <c r="B7277" s="1" t="s">
        <v>13761</v>
      </c>
      <c r="C7277" s="1" t="s">
        <v>2752</v>
      </c>
      <c r="D7277" s="10" t="s">
        <v>5270</v>
      </c>
    </row>
    <row r="7278" spans="1:4" s="9" customFormat="1" x14ac:dyDescent="0.2">
      <c r="A7278" s="2" t="s">
        <v>13762</v>
      </c>
      <c r="B7278" s="1" t="s">
        <v>13763</v>
      </c>
      <c r="C7278" s="1" t="s">
        <v>13749</v>
      </c>
      <c r="D7278" s="3">
        <v>2500</v>
      </c>
    </row>
    <row r="7279" spans="1:4" s="9" customFormat="1" x14ac:dyDescent="0.2">
      <c r="A7279" s="2" t="s">
        <v>13764</v>
      </c>
      <c r="B7279" s="1" t="s">
        <v>13763</v>
      </c>
      <c r="C7279" s="1" t="s">
        <v>2752</v>
      </c>
      <c r="D7279" s="10" t="s">
        <v>5270</v>
      </c>
    </row>
    <row r="7280" spans="1:4" s="9" customFormat="1" x14ac:dyDescent="0.2">
      <c r="A7280" s="2" t="s">
        <v>13765</v>
      </c>
      <c r="B7280" s="1" t="s">
        <v>13766</v>
      </c>
      <c r="C7280" s="1" t="s">
        <v>39</v>
      </c>
      <c r="D7280" s="10" t="s">
        <v>5270</v>
      </c>
    </row>
    <row r="7281" spans="1:4" s="9" customFormat="1" x14ac:dyDescent="0.2">
      <c r="A7281" s="2" t="s">
        <v>13767</v>
      </c>
      <c r="B7281" s="1" t="s">
        <v>13766</v>
      </c>
      <c r="C7281" s="1" t="s">
        <v>13619</v>
      </c>
      <c r="D7281" s="10" t="s">
        <v>5270</v>
      </c>
    </row>
    <row r="7282" spans="1:4" s="9" customFormat="1" x14ac:dyDescent="0.2">
      <c r="A7282" s="2" t="s">
        <v>13768</v>
      </c>
      <c r="B7282" s="1" t="s">
        <v>13769</v>
      </c>
      <c r="C7282" s="1" t="s">
        <v>13379</v>
      </c>
      <c r="D7282" s="10" t="s">
        <v>5270</v>
      </c>
    </row>
    <row r="7283" spans="1:4" s="9" customFormat="1" x14ac:dyDescent="0.2">
      <c r="A7283" s="2" t="s">
        <v>13774</v>
      </c>
      <c r="B7283" s="1" t="s">
        <v>13771</v>
      </c>
      <c r="C7283" s="1" t="s">
        <v>13352</v>
      </c>
      <c r="D7283" s="3">
        <v>1000</v>
      </c>
    </row>
    <row r="7284" spans="1:4" s="9" customFormat="1" x14ac:dyDescent="0.2">
      <c r="A7284" s="2" t="s">
        <v>13770</v>
      </c>
      <c r="B7284" s="1" t="s">
        <v>13771</v>
      </c>
      <c r="C7284" s="1" t="s">
        <v>39</v>
      </c>
      <c r="D7284" s="3">
        <v>2000</v>
      </c>
    </row>
    <row r="7285" spans="1:4" s="9" customFormat="1" x14ac:dyDescent="0.2">
      <c r="A7285" s="2" t="s">
        <v>13773</v>
      </c>
      <c r="B7285" s="1" t="s">
        <v>13771</v>
      </c>
      <c r="C7285" s="1" t="s">
        <v>13749</v>
      </c>
      <c r="D7285" s="3">
        <v>2500</v>
      </c>
    </row>
    <row r="7286" spans="1:4" s="9" customFormat="1" x14ac:dyDescent="0.2">
      <c r="A7286" s="2" t="s">
        <v>13772</v>
      </c>
      <c r="B7286" s="1" t="s">
        <v>13771</v>
      </c>
      <c r="C7286" s="1" t="s">
        <v>13619</v>
      </c>
      <c r="D7286" s="10" t="s">
        <v>5270</v>
      </c>
    </row>
    <row r="7287" spans="1:4" s="9" customFormat="1" x14ac:dyDescent="0.2">
      <c r="A7287" s="2" t="s">
        <v>13775</v>
      </c>
      <c r="B7287" s="1" t="s">
        <v>13776</v>
      </c>
      <c r="C7287" s="1" t="s">
        <v>13731</v>
      </c>
      <c r="D7287" s="10" t="s">
        <v>5270</v>
      </c>
    </row>
    <row r="7288" spans="1:4" s="9" customFormat="1" x14ac:dyDescent="0.2">
      <c r="A7288" s="2" t="s">
        <v>13777</v>
      </c>
      <c r="B7288" s="1" t="s">
        <v>13778</v>
      </c>
      <c r="C7288" s="1" t="s">
        <v>39</v>
      </c>
      <c r="D7288" s="3">
        <v>1000</v>
      </c>
    </row>
    <row r="7289" spans="1:4" s="9" customFormat="1" x14ac:dyDescent="0.2">
      <c r="A7289" s="2" t="s">
        <v>13779</v>
      </c>
      <c r="B7289" s="1" t="s">
        <v>13780</v>
      </c>
      <c r="C7289" s="1" t="s">
        <v>13619</v>
      </c>
      <c r="D7289" s="10" t="s">
        <v>5270</v>
      </c>
    </row>
    <row r="7290" spans="1:4" s="9" customFormat="1" x14ac:dyDescent="0.2">
      <c r="A7290" s="2" t="s">
        <v>13781</v>
      </c>
      <c r="B7290" s="1" t="s">
        <v>13782</v>
      </c>
      <c r="C7290" s="1" t="s">
        <v>13379</v>
      </c>
      <c r="D7290" s="10" t="s">
        <v>5270</v>
      </c>
    </row>
    <row r="7291" spans="1:4" s="9" customFormat="1" x14ac:dyDescent="0.2">
      <c r="A7291" s="2" t="s">
        <v>13783</v>
      </c>
      <c r="B7291" s="1" t="s">
        <v>13784</v>
      </c>
      <c r="C7291" s="1" t="s">
        <v>13749</v>
      </c>
      <c r="D7291" s="3">
        <v>2500</v>
      </c>
    </row>
    <row r="7292" spans="1:4" s="9" customFormat="1" x14ac:dyDescent="0.2">
      <c r="A7292" s="2" t="s">
        <v>13785</v>
      </c>
      <c r="B7292" s="1" t="s">
        <v>13786</v>
      </c>
      <c r="C7292" s="1" t="s">
        <v>39</v>
      </c>
      <c r="D7292" s="10" t="s">
        <v>5270</v>
      </c>
    </row>
    <row r="7293" spans="1:4" s="9" customFormat="1" x14ac:dyDescent="0.2">
      <c r="A7293" s="2" t="s">
        <v>13787</v>
      </c>
      <c r="B7293" s="1" t="s">
        <v>13788</v>
      </c>
      <c r="C7293" s="1" t="s">
        <v>13749</v>
      </c>
      <c r="D7293" s="3">
        <v>2500</v>
      </c>
    </row>
    <row r="7294" spans="1:4" s="9" customFormat="1" x14ac:dyDescent="0.2">
      <c r="A7294" s="2" t="s">
        <v>13789</v>
      </c>
      <c r="B7294" s="1" t="s">
        <v>13790</v>
      </c>
      <c r="C7294" s="1" t="s">
        <v>39</v>
      </c>
      <c r="D7294" s="10" t="s">
        <v>5270</v>
      </c>
    </row>
    <row r="7295" spans="1:4" s="9" customFormat="1" x14ac:dyDescent="0.2">
      <c r="A7295" s="2" t="s">
        <v>13791</v>
      </c>
      <c r="B7295" s="1" t="s">
        <v>13792</v>
      </c>
      <c r="C7295" s="1" t="s">
        <v>39</v>
      </c>
      <c r="D7295" s="10" t="s">
        <v>5270</v>
      </c>
    </row>
    <row r="7296" spans="1:4" s="9" customFormat="1" x14ac:dyDescent="0.2">
      <c r="A7296" s="2" t="s">
        <v>13793</v>
      </c>
      <c r="B7296" s="1" t="s">
        <v>13794</v>
      </c>
      <c r="C7296" s="1" t="s">
        <v>39</v>
      </c>
      <c r="D7296" s="3">
        <v>1000</v>
      </c>
    </row>
    <row r="7297" spans="1:4" s="9" customFormat="1" x14ac:dyDescent="0.2">
      <c r="A7297" s="2" t="s">
        <v>13795</v>
      </c>
      <c r="B7297" s="1" t="s">
        <v>13796</v>
      </c>
      <c r="C7297" s="1" t="s">
        <v>13379</v>
      </c>
      <c r="D7297" s="3">
        <v>3500</v>
      </c>
    </row>
    <row r="7298" spans="1:4" s="9" customFormat="1" x14ac:dyDescent="0.2">
      <c r="A7298" s="2" t="s">
        <v>13797</v>
      </c>
      <c r="B7298" s="1" t="s">
        <v>13798</v>
      </c>
      <c r="C7298" s="1" t="s">
        <v>39</v>
      </c>
      <c r="D7298" s="3">
        <v>100</v>
      </c>
    </row>
    <row r="7299" spans="1:4" s="9" customFormat="1" x14ac:dyDescent="0.2">
      <c r="A7299" s="2" t="s">
        <v>13799</v>
      </c>
      <c r="B7299" s="1" t="s">
        <v>13800</v>
      </c>
      <c r="C7299" s="1" t="s">
        <v>39</v>
      </c>
      <c r="D7299" s="3">
        <v>100</v>
      </c>
    </row>
    <row r="7300" spans="1:4" s="9" customFormat="1" x14ac:dyDescent="0.2">
      <c r="A7300" s="2" t="s">
        <v>13801</v>
      </c>
      <c r="B7300" s="1" t="s">
        <v>13802</v>
      </c>
      <c r="C7300" s="1" t="s">
        <v>13749</v>
      </c>
      <c r="D7300" s="3">
        <v>2500</v>
      </c>
    </row>
    <row r="7301" spans="1:4" s="9" customFormat="1" x14ac:dyDescent="0.2">
      <c r="A7301" s="2" t="s">
        <v>13803</v>
      </c>
      <c r="B7301" s="1" t="s">
        <v>13804</v>
      </c>
      <c r="C7301" s="1" t="s">
        <v>13749</v>
      </c>
      <c r="D7301" s="3">
        <v>2500</v>
      </c>
    </row>
    <row r="7302" spans="1:4" s="9" customFormat="1" x14ac:dyDescent="0.2">
      <c r="A7302" s="2" t="s">
        <v>13805</v>
      </c>
      <c r="B7302" s="1" t="s">
        <v>13806</v>
      </c>
      <c r="C7302" s="1" t="s">
        <v>39</v>
      </c>
      <c r="D7302" s="10" t="s">
        <v>5270</v>
      </c>
    </row>
    <row r="7303" spans="1:4" s="9" customFormat="1" x14ac:dyDescent="0.2">
      <c r="A7303" s="2" t="s">
        <v>13807</v>
      </c>
      <c r="B7303" s="1" t="s">
        <v>13806</v>
      </c>
      <c r="C7303" s="1" t="s">
        <v>13619</v>
      </c>
      <c r="D7303" s="10" t="s">
        <v>5270</v>
      </c>
    </row>
    <row r="7304" spans="1:4" s="9" customFormat="1" x14ac:dyDescent="0.2">
      <c r="A7304" s="2" t="s">
        <v>13808</v>
      </c>
      <c r="B7304" s="1" t="s">
        <v>13809</v>
      </c>
      <c r="C7304" s="1" t="s">
        <v>13749</v>
      </c>
      <c r="D7304" s="3">
        <v>2500</v>
      </c>
    </row>
    <row r="7305" spans="1:4" s="9" customFormat="1" x14ac:dyDescent="0.2">
      <c r="A7305" s="2" t="s">
        <v>13812</v>
      </c>
      <c r="B7305" s="1" t="s">
        <v>13811</v>
      </c>
      <c r="C7305" s="1" t="s">
        <v>39</v>
      </c>
      <c r="D7305" s="10" t="s">
        <v>5270</v>
      </c>
    </row>
    <row r="7306" spans="1:4" s="9" customFormat="1" x14ac:dyDescent="0.2">
      <c r="A7306" s="2" t="s">
        <v>13813</v>
      </c>
      <c r="B7306" s="1" t="s">
        <v>13811</v>
      </c>
      <c r="C7306" s="1" t="s">
        <v>13619</v>
      </c>
      <c r="D7306" s="10" t="s">
        <v>5270</v>
      </c>
    </row>
    <row r="7307" spans="1:4" s="9" customFormat="1" x14ac:dyDescent="0.2">
      <c r="A7307" s="2" t="s">
        <v>13810</v>
      </c>
      <c r="B7307" s="1" t="s">
        <v>13811</v>
      </c>
      <c r="C7307" s="1" t="s">
        <v>13379</v>
      </c>
      <c r="D7307" s="10" t="s">
        <v>5270</v>
      </c>
    </row>
    <row r="7308" spans="1:4" s="9" customFormat="1" x14ac:dyDescent="0.2">
      <c r="A7308" s="2" t="s">
        <v>13814</v>
      </c>
      <c r="B7308" s="1" t="s">
        <v>13815</v>
      </c>
      <c r="C7308" s="1" t="s">
        <v>13379</v>
      </c>
      <c r="D7308" s="10" t="s">
        <v>5270</v>
      </c>
    </row>
    <row r="7309" spans="1:4" s="9" customFormat="1" x14ac:dyDescent="0.2">
      <c r="A7309" s="2" t="s">
        <v>13818</v>
      </c>
      <c r="B7309" s="1" t="s">
        <v>13817</v>
      </c>
      <c r="C7309" s="1" t="s">
        <v>13749</v>
      </c>
      <c r="D7309" s="3">
        <v>2500</v>
      </c>
    </row>
    <row r="7310" spans="1:4" s="9" customFormat="1" x14ac:dyDescent="0.2">
      <c r="A7310" s="2" t="s">
        <v>13816</v>
      </c>
      <c r="B7310" s="1" t="s">
        <v>13817</v>
      </c>
      <c r="C7310" s="1" t="s">
        <v>13379</v>
      </c>
      <c r="D7310" s="10" t="s">
        <v>5270</v>
      </c>
    </row>
    <row r="7311" spans="1:4" s="9" customFormat="1" x14ac:dyDescent="0.2">
      <c r="A7311" s="2" t="s">
        <v>13819</v>
      </c>
      <c r="B7311" s="1" t="s">
        <v>13820</v>
      </c>
      <c r="C7311" s="1" t="s">
        <v>39</v>
      </c>
      <c r="D7311" s="10" t="s">
        <v>5270</v>
      </c>
    </row>
    <row r="7312" spans="1:4" s="9" customFormat="1" x14ac:dyDescent="0.2">
      <c r="A7312" s="2" t="s">
        <v>13821</v>
      </c>
      <c r="B7312" s="1" t="s">
        <v>13822</v>
      </c>
      <c r="C7312" s="1" t="s">
        <v>39</v>
      </c>
      <c r="D7312" s="10" t="s">
        <v>5270</v>
      </c>
    </row>
    <row r="7313" spans="1:4" s="9" customFormat="1" x14ac:dyDescent="0.2">
      <c r="A7313" s="2" t="s">
        <v>13823</v>
      </c>
      <c r="B7313" s="1" t="s">
        <v>13824</v>
      </c>
      <c r="C7313" s="1" t="s">
        <v>13749</v>
      </c>
      <c r="D7313" s="3">
        <v>2500</v>
      </c>
    </row>
    <row r="7314" spans="1:4" s="9" customFormat="1" x14ac:dyDescent="0.2">
      <c r="A7314" s="2" t="s">
        <v>13825</v>
      </c>
      <c r="B7314" s="1" t="s">
        <v>13826</v>
      </c>
      <c r="C7314" s="1" t="s">
        <v>13749</v>
      </c>
      <c r="D7314" s="3">
        <v>2500</v>
      </c>
    </row>
    <row r="7315" spans="1:4" s="9" customFormat="1" x14ac:dyDescent="0.2">
      <c r="A7315" s="2" t="s">
        <v>13827</v>
      </c>
      <c r="B7315" s="1" t="s">
        <v>13828</v>
      </c>
      <c r="C7315" s="1" t="s">
        <v>39</v>
      </c>
      <c r="D7315" s="10" t="s">
        <v>5270</v>
      </c>
    </row>
    <row r="7316" spans="1:4" s="9" customFormat="1" x14ac:dyDescent="0.2">
      <c r="A7316" s="2" t="s">
        <v>13829</v>
      </c>
      <c r="B7316" s="1" t="s">
        <v>13830</v>
      </c>
      <c r="C7316" s="1" t="s">
        <v>13619</v>
      </c>
      <c r="D7316" s="10" t="s">
        <v>5270</v>
      </c>
    </row>
    <row r="7317" spans="1:4" s="9" customFormat="1" x14ac:dyDescent="0.2">
      <c r="A7317" s="2" t="s">
        <v>13831</v>
      </c>
      <c r="B7317" s="1" t="s">
        <v>13832</v>
      </c>
      <c r="C7317" s="1" t="s">
        <v>39</v>
      </c>
      <c r="D7317" s="3">
        <v>1000</v>
      </c>
    </row>
    <row r="7318" spans="1:4" s="9" customFormat="1" x14ac:dyDescent="0.2">
      <c r="A7318" s="2" t="s">
        <v>13833</v>
      </c>
      <c r="B7318" s="1" t="s">
        <v>13834</v>
      </c>
      <c r="C7318" s="1" t="s">
        <v>13749</v>
      </c>
      <c r="D7318" s="3">
        <v>2500</v>
      </c>
    </row>
    <row r="7319" spans="1:4" s="9" customFormat="1" x14ac:dyDescent="0.2">
      <c r="A7319" s="2" t="s">
        <v>13835</v>
      </c>
      <c r="B7319" s="1" t="s">
        <v>13836</v>
      </c>
      <c r="C7319" s="1" t="s">
        <v>13749</v>
      </c>
      <c r="D7319" s="3">
        <v>2500</v>
      </c>
    </row>
    <row r="7320" spans="1:4" s="9" customFormat="1" x14ac:dyDescent="0.2">
      <c r="A7320" s="2" t="s">
        <v>13837</v>
      </c>
      <c r="B7320" s="1" t="s">
        <v>13838</v>
      </c>
      <c r="C7320" s="1" t="s">
        <v>13619</v>
      </c>
      <c r="D7320" s="10" t="s">
        <v>5270</v>
      </c>
    </row>
    <row r="7321" spans="1:4" s="9" customFormat="1" x14ac:dyDescent="0.2">
      <c r="A7321" s="2" t="s">
        <v>13839</v>
      </c>
      <c r="B7321" s="1" t="s">
        <v>13840</v>
      </c>
      <c r="C7321" s="1" t="s">
        <v>13749</v>
      </c>
      <c r="D7321" s="3">
        <v>2500</v>
      </c>
    </row>
    <row r="7322" spans="1:4" s="9" customFormat="1" x14ac:dyDescent="0.2">
      <c r="A7322" s="2" t="s">
        <v>13841</v>
      </c>
      <c r="B7322" s="1" t="s">
        <v>13842</v>
      </c>
      <c r="C7322" s="1" t="s">
        <v>13749</v>
      </c>
      <c r="D7322" s="3">
        <v>2500</v>
      </c>
    </row>
    <row r="7323" spans="1:4" s="9" customFormat="1" x14ac:dyDescent="0.2">
      <c r="A7323" s="2" t="s">
        <v>13845</v>
      </c>
      <c r="B7323" s="1" t="s">
        <v>13844</v>
      </c>
      <c r="C7323" s="1" t="s">
        <v>13749</v>
      </c>
      <c r="D7323" s="3">
        <v>2500</v>
      </c>
    </row>
    <row r="7324" spans="1:4" s="9" customFormat="1" x14ac:dyDescent="0.2">
      <c r="A7324" s="2" t="s">
        <v>13843</v>
      </c>
      <c r="B7324" s="1" t="s">
        <v>13844</v>
      </c>
      <c r="C7324" s="1" t="s">
        <v>13379</v>
      </c>
      <c r="D7324" s="10" t="s">
        <v>5270</v>
      </c>
    </row>
    <row r="7325" spans="1:4" s="9" customFormat="1" x14ac:dyDescent="0.2">
      <c r="A7325" s="2" t="s">
        <v>13846</v>
      </c>
      <c r="B7325" s="1" t="s">
        <v>13847</v>
      </c>
      <c r="C7325" s="1" t="s">
        <v>13372</v>
      </c>
      <c r="D7325" s="3">
        <v>1000</v>
      </c>
    </row>
    <row r="7326" spans="1:4" s="9" customFormat="1" x14ac:dyDescent="0.2">
      <c r="A7326" s="2" t="s">
        <v>13848</v>
      </c>
      <c r="B7326" s="1" t="s">
        <v>13847</v>
      </c>
      <c r="C7326" s="1" t="s">
        <v>13749</v>
      </c>
      <c r="D7326" s="3">
        <v>2500</v>
      </c>
    </row>
    <row r="7327" spans="1:4" s="9" customFormat="1" x14ac:dyDescent="0.2">
      <c r="A7327" s="2" t="s">
        <v>13849</v>
      </c>
      <c r="B7327" s="1" t="s">
        <v>13850</v>
      </c>
      <c r="C7327" s="1" t="s">
        <v>6357</v>
      </c>
      <c r="D7327" s="10" t="s">
        <v>5270</v>
      </c>
    </row>
    <row r="7328" spans="1:4" s="9" customFormat="1" x14ac:dyDescent="0.2">
      <c r="A7328" s="2" t="s">
        <v>13851</v>
      </c>
      <c r="B7328" s="1" t="s">
        <v>13852</v>
      </c>
      <c r="C7328" s="1" t="s">
        <v>13853</v>
      </c>
      <c r="D7328" s="10" t="s">
        <v>5270</v>
      </c>
    </row>
    <row r="7329" spans="1:57" s="9" customFormat="1" x14ac:dyDescent="0.2">
      <c r="A7329" s="2" t="s">
        <v>13854</v>
      </c>
      <c r="B7329" s="1" t="s">
        <v>13855</v>
      </c>
      <c r="C7329" s="1" t="s">
        <v>13619</v>
      </c>
      <c r="D7329" s="10" t="s">
        <v>5270</v>
      </c>
    </row>
    <row r="7330" spans="1:57" s="9" customFormat="1" x14ac:dyDescent="0.2">
      <c r="A7330" s="2" t="s">
        <v>13856</v>
      </c>
      <c r="B7330" s="1" t="s">
        <v>13857</v>
      </c>
      <c r="C7330" s="1" t="s">
        <v>13420</v>
      </c>
      <c r="D7330" s="3">
        <v>1000</v>
      </c>
    </row>
    <row r="7331" spans="1:57" s="9" customFormat="1" x14ac:dyDescent="0.2">
      <c r="A7331" s="2" t="s">
        <v>13858</v>
      </c>
      <c r="B7331" s="1" t="s">
        <v>13859</v>
      </c>
      <c r="C7331" s="1" t="s">
        <v>39</v>
      </c>
      <c r="D7331" s="10" t="s">
        <v>5270</v>
      </c>
    </row>
    <row r="7332" spans="1:57" s="11" customFormat="1" ht="18.75" x14ac:dyDescent="0.2">
      <c r="A7332" s="16" t="str">
        <f>HYPERLINK("#Indice","Voltar ao inicio")</f>
        <v>Voltar ao inicio</v>
      </c>
      <c r="B7332" s="17"/>
      <c r="C7332" s="17"/>
      <c r="D7332" s="17"/>
      <c r="E7332" s="9"/>
      <c r="F7332" s="9"/>
      <c r="G7332" s="9"/>
      <c r="H7332" s="9"/>
      <c r="I7332" s="9"/>
      <c r="J7332" s="9"/>
      <c r="K7332" s="9"/>
      <c r="L7332" s="9"/>
      <c r="M7332" s="9"/>
      <c r="N7332" s="9"/>
      <c r="O7332" s="9"/>
      <c r="P7332" s="9"/>
      <c r="Q7332" s="9"/>
      <c r="R7332" s="9"/>
      <c r="S7332" s="9"/>
      <c r="T7332" s="9"/>
      <c r="U7332" s="9"/>
      <c r="V7332" s="9"/>
      <c r="W7332" s="9"/>
      <c r="X7332" s="9"/>
      <c r="Y7332" s="9"/>
      <c r="Z7332" s="9"/>
      <c r="AA7332" s="9"/>
      <c r="AB7332" s="9"/>
      <c r="AC7332" s="9"/>
      <c r="AD7332" s="9"/>
      <c r="AE7332" s="9"/>
      <c r="AF7332" s="9"/>
      <c r="AG7332" s="9"/>
      <c r="AH7332" s="9"/>
      <c r="AI7332" s="9"/>
      <c r="AJ7332" s="9"/>
      <c r="AK7332" s="9"/>
      <c r="AL7332" s="9"/>
      <c r="AM7332" s="9"/>
      <c r="AN7332" s="9"/>
      <c r="AO7332" s="9"/>
      <c r="AP7332" s="9"/>
      <c r="AQ7332" s="9"/>
      <c r="AR7332" s="9"/>
      <c r="AS7332" s="9"/>
      <c r="AT7332" s="9"/>
      <c r="AU7332" s="9"/>
      <c r="AV7332" s="9"/>
      <c r="AW7332" s="9"/>
      <c r="AX7332" s="9"/>
      <c r="AY7332" s="9"/>
      <c r="AZ7332" s="9"/>
      <c r="BA7332" s="9"/>
      <c r="BB7332" s="9"/>
      <c r="BC7332" s="9"/>
      <c r="BD7332" s="9"/>
      <c r="BE7332" s="9"/>
    </row>
    <row r="7333" spans="1:57" s="11" customFormat="1" ht="10.5" customHeight="1" x14ac:dyDescent="0.2">
      <c r="A7333" s="12"/>
      <c r="B7333" s="13"/>
      <c r="C7333" s="13"/>
      <c r="D7333" s="13"/>
      <c r="E7333" s="9"/>
      <c r="F7333" s="9"/>
      <c r="G7333" s="9"/>
      <c r="H7333" s="9"/>
      <c r="I7333" s="9"/>
      <c r="J7333" s="9"/>
      <c r="K7333" s="9"/>
      <c r="L7333" s="9"/>
      <c r="M7333" s="9"/>
      <c r="N7333" s="9"/>
      <c r="O7333" s="9"/>
      <c r="P7333" s="9"/>
      <c r="Q7333" s="9"/>
      <c r="R7333" s="9"/>
      <c r="S7333" s="9"/>
      <c r="T7333" s="9"/>
      <c r="U7333" s="9"/>
      <c r="V7333" s="9"/>
      <c r="W7333" s="9"/>
      <c r="X7333" s="9"/>
      <c r="Y7333" s="9"/>
      <c r="Z7333" s="9"/>
      <c r="AA7333" s="9"/>
      <c r="AB7333" s="9"/>
      <c r="AC7333" s="9"/>
      <c r="AD7333" s="9"/>
      <c r="AE7333" s="9"/>
      <c r="AF7333" s="9"/>
      <c r="AG7333" s="9"/>
      <c r="AH7333" s="9"/>
      <c r="AI7333" s="9"/>
      <c r="AJ7333" s="9"/>
      <c r="AK7333" s="9"/>
      <c r="AL7333" s="9"/>
      <c r="AM7333" s="9"/>
      <c r="AN7333" s="9"/>
      <c r="AO7333" s="9"/>
      <c r="AP7333" s="9"/>
      <c r="AQ7333" s="9"/>
      <c r="AR7333" s="9"/>
      <c r="AS7333" s="9"/>
      <c r="AT7333" s="9"/>
      <c r="AU7333" s="9"/>
      <c r="AV7333" s="9"/>
      <c r="AW7333" s="9"/>
      <c r="AX7333" s="9"/>
      <c r="AY7333" s="9"/>
      <c r="AZ7333" s="9"/>
      <c r="BA7333" s="9"/>
      <c r="BB7333" s="9"/>
      <c r="BC7333" s="9"/>
      <c r="BD7333" s="9"/>
      <c r="BE7333" s="9"/>
    </row>
    <row r="7334" spans="1:57" s="9" customFormat="1" ht="26.25" x14ac:dyDescent="0.2">
      <c r="A7334" s="23" t="s">
        <v>13860</v>
      </c>
      <c r="B7334" s="24"/>
      <c r="C7334" s="24"/>
      <c r="D7334" s="24"/>
    </row>
    <row r="7335" spans="1:57" s="9" customFormat="1" ht="14.25" x14ac:dyDescent="0.2">
      <c r="A7335" s="20" t="s">
        <v>0</v>
      </c>
      <c r="B7335" s="21" t="s">
        <v>1</v>
      </c>
      <c r="C7335" s="21" t="s">
        <v>2</v>
      </c>
      <c r="D7335" s="22" t="s">
        <v>3</v>
      </c>
    </row>
    <row r="7336" spans="1:57" s="9" customFormat="1" ht="14.25" x14ac:dyDescent="0.2">
      <c r="A7336" s="20"/>
      <c r="B7336" s="21"/>
      <c r="C7336" s="21"/>
      <c r="D7336" s="22"/>
    </row>
    <row r="7337" spans="1:57" s="9" customFormat="1" x14ac:dyDescent="0.2">
      <c r="A7337" s="2" t="s">
        <v>13861</v>
      </c>
      <c r="B7337" s="1" t="s">
        <v>13862</v>
      </c>
      <c r="C7337" s="1" t="s">
        <v>287</v>
      </c>
      <c r="D7337" s="3">
        <v>1000</v>
      </c>
    </row>
    <row r="7338" spans="1:57" s="9" customFormat="1" x14ac:dyDescent="0.2">
      <c r="A7338" s="2" t="s">
        <v>13863</v>
      </c>
      <c r="B7338" s="1" t="s">
        <v>13864</v>
      </c>
      <c r="C7338" s="1" t="s">
        <v>287</v>
      </c>
      <c r="D7338" s="10" t="s">
        <v>5270</v>
      </c>
    </row>
    <row r="7339" spans="1:57" s="9" customFormat="1" x14ac:dyDescent="0.2">
      <c r="A7339" s="2" t="s">
        <v>13865</v>
      </c>
      <c r="B7339" s="1" t="s">
        <v>13866</v>
      </c>
      <c r="C7339" s="1" t="s">
        <v>287</v>
      </c>
      <c r="D7339" s="10" t="s">
        <v>5270</v>
      </c>
    </row>
    <row r="7340" spans="1:57" s="9" customFormat="1" x14ac:dyDescent="0.2">
      <c r="A7340" s="2" t="s">
        <v>13867</v>
      </c>
      <c r="B7340" s="1" t="s">
        <v>13868</v>
      </c>
      <c r="C7340" s="1" t="s">
        <v>13869</v>
      </c>
      <c r="D7340" s="10" t="s">
        <v>5270</v>
      </c>
    </row>
    <row r="7341" spans="1:57" s="9" customFormat="1" x14ac:dyDescent="0.2">
      <c r="A7341" s="2" t="s">
        <v>13870</v>
      </c>
      <c r="B7341" s="1" t="s">
        <v>13871</v>
      </c>
      <c r="C7341" s="1" t="s">
        <v>287</v>
      </c>
      <c r="D7341" s="10" t="s">
        <v>5270</v>
      </c>
    </row>
    <row r="7342" spans="1:57" s="11" customFormat="1" ht="18.75" x14ac:dyDescent="0.2">
      <c r="A7342" s="16" t="str">
        <f>HYPERLINK("#Indice","Voltar ao inicio")</f>
        <v>Voltar ao inicio</v>
      </c>
      <c r="B7342" s="17"/>
      <c r="C7342" s="17"/>
      <c r="D7342" s="17"/>
      <c r="E7342" s="9"/>
      <c r="F7342" s="9"/>
      <c r="G7342" s="9"/>
      <c r="H7342" s="9"/>
      <c r="I7342" s="9"/>
      <c r="J7342" s="9"/>
      <c r="K7342" s="9"/>
      <c r="L7342" s="9"/>
      <c r="M7342" s="9"/>
      <c r="N7342" s="9"/>
      <c r="O7342" s="9"/>
      <c r="P7342" s="9"/>
      <c r="Q7342" s="9"/>
      <c r="R7342" s="9"/>
      <c r="S7342" s="9"/>
      <c r="T7342" s="9"/>
      <c r="U7342" s="9"/>
      <c r="V7342" s="9"/>
      <c r="W7342" s="9"/>
      <c r="X7342" s="9"/>
      <c r="Y7342" s="9"/>
      <c r="Z7342" s="9"/>
      <c r="AA7342" s="9"/>
      <c r="AB7342" s="9"/>
      <c r="AC7342" s="9"/>
      <c r="AD7342" s="9"/>
      <c r="AE7342" s="9"/>
      <c r="AF7342" s="9"/>
      <c r="AG7342" s="9"/>
      <c r="AH7342" s="9"/>
      <c r="AI7342" s="9"/>
      <c r="AJ7342" s="9"/>
      <c r="AK7342" s="9"/>
      <c r="AL7342" s="9"/>
      <c r="AM7342" s="9"/>
      <c r="AN7342" s="9"/>
      <c r="AO7342" s="9"/>
      <c r="AP7342" s="9"/>
      <c r="AQ7342" s="9"/>
      <c r="AR7342" s="9"/>
      <c r="AS7342" s="9"/>
      <c r="AT7342" s="9"/>
      <c r="AU7342" s="9"/>
      <c r="AV7342" s="9"/>
      <c r="AW7342" s="9"/>
      <c r="AX7342" s="9"/>
      <c r="AY7342" s="9"/>
      <c r="AZ7342" s="9"/>
      <c r="BA7342" s="9"/>
      <c r="BB7342" s="9"/>
      <c r="BC7342" s="9"/>
      <c r="BD7342" s="9"/>
      <c r="BE7342" s="9"/>
    </row>
    <row r="7343" spans="1:57" s="11" customFormat="1" ht="10.5" customHeight="1" x14ac:dyDescent="0.2">
      <c r="A7343" s="12"/>
      <c r="B7343" s="13"/>
      <c r="C7343" s="13"/>
      <c r="D7343" s="13"/>
      <c r="E7343" s="9"/>
      <c r="F7343" s="9"/>
      <c r="G7343" s="9"/>
      <c r="H7343" s="9"/>
      <c r="I7343" s="9"/>
      <c r="J7343" s="9"/>
      <c r="K7343" s="9"/>
      <c r="L7343" s="9"/>
      <c r="M7343" s="9"/>
      <c r="N7343" s="9"/>
      <c r="O7343" s="9"/>
      <c r="P7343" s="9"/>
      <c r="Q7343" s="9"/>
      <c r="R7343" s="9"/>
      <c r="S7343" s="9"/>
      <c r="T7343" s="9"/>
      <c r="U7343" s="9"/>
      <c r="V7343" s="9"/>
      <c r="W7343" s="9"/>
      <c r="X7343" s="9"/>
      <c r="Y7343" s="9"/>
      <c r="Z7343" s="9"/>
      <c r="AA7343" s="9"/>
      <c r="AB7343" s="9"/>
      <c r="AC7343" s="9"/>
      <c r="AD7343" s="9"/>
      <c r="AE7343" s="9"/>
      <c r="AF7343" s="9"/>
      <c r="AG7343" s="9"/>
      <c r="AH7343" s="9"/>
      <c r="AI7343" s="9"/>
      <c r="AJ7343" s="9"/>
      <c r="AK7343" s="9"/>
      <c r="AL7343" s="9"/>
      <c r="AM7343" s="9"/>
      <c r="AN7343" s="9"/>
      <c r="AO7343" s="9"/>
      <c r="AP7343" s="9"/>
      <c r="AQ7343" s="9"/>
      <c r="AR7343" s="9"/>
      <c r="AS7343" s="9"/>
      <c r="AT7343" s="9"/>
      <c r="AU7343" s="9"/>
      <c r="AV7343" s="9"/>
      <c r="AW7343" s="9"/>
      <c r="AX7343" s="9"/>
      <c r="AY7343" s="9"/>
      <c r="AZ7343" s="9"/>
      <c r="BA7343" s="9"/>
      <c r="BB7343" s="9"/>
      <c r="BC7343" s="9"/>
      <c r="BD7343" s="9"/>
      <c r="BE7343" s="9"/>
    </row>
    <row r="7344" spans="1:57" s="9" customFormat="1" ht="26.25" x14ac:dyDescent="0.2">
      <c r="A7344" s="23" t="s">
        <v>13873</v>
      </c>
      <c r="B7344" s="24"/>
      <c r="C7344" s="24"/>
      <c r="D7344" s="24"/>
    </row>
    <row r="7345" spans="1:4" s="9" customFormat="1" ht="14.25" x14ac:dyDescent="0.2">
      <c r="A7345" s="20" t="s">
        <v>0</v>
      </c>
      <c r="B7345" s="21" t="s">
        <v>1</v>
      </c>
      <c r="C7345" s="21" t="s">
        <v>2</v>
      </c>
      <c r="D7345" s="22" t="s">
        <v>3</v>
      </c>
    </row>
    <row r="7346" spans="1:4" s="9" customFormat="1" ht="14.25" x14ac:dyDescent="0.2">
      <c r="A7346" s="20"/>
      <c r="B7346" s="21"/>
      <c r="C7346" s="21"/>
      <c r="D7346" s="22"/>
    </row>
    <row r="7347" spans="1:4" s="9" customFormat="1" x14ac:dyDescent="0.2">
      <c r="A7347" s="2" t="s">
        <v>13874</v>
      </c>
      <c r="B7347" s="1" t="s">
        <v>13875</v>
      </c>
      <c r="C7347" s="1" t="s">
        <v>377</v>
      </c>
      <c r="D7347" s="3">
        <v>10000</v>
      </c>
    </row>
    <row r="7348" spans="1:4" s="9" customFormat="1" x14ac:dyDescent="0.2">
      <c r="A7348" s="2" t="s">
        <v>13876</v>
      </c>
      <c r="B7348" s="1" t="s">
        <v>13877</v>
      </c>
      <c r="C7348" s="1" t="s">
        <v>13878</v>
      </c>
      <c r="D7348" s="10" t="s">
        <v>5270</v>
      </c>
    </row>
    <row r="7349" spans="1:4" s="9" customFormat="1" x14ac:dyDescent="0.2">
      <c r="A7349" s="2" t="s">
        <v>13879</v>
      </c>
      <c r="B7349" s="1" t="s">
        <v>13880</v>
      </c>
      <c r="C7349" s="1" t="s">
        <v>13881</v>
      </c>
      <c r="D7349" s="3">
        <v>100</v>
      </c>
    </row>
    <row r="7350" spans="1:4" s="9" customFormat="1" x14ac:dyDescent="0.2">
      <c r="A7350" s="2" t="s">
        <v>13882</v>
      </c>
      <c r="B7350" s="1" t="s">
        <v>13880</v>
      </c>
      <c r="C7350" s="1" t="s">
        <v>377</v>
      </c>
      <c r="D7350" s="3">
        <v>100</v>
      </c>
    </row>
    <row r="7351" spans="1:4" s="9" customFormat="1" x14ac:dyDescent="0.2">
      <c r="A7351" s="2" t="s">
        <v>13885</v>
      </c>
      <c r="B7351" s="1" t="s">
        <v>13880</v>
      </c>
      <c r="C7351" s="1" t="s">
        <v>13886</v>
      </c>
      <c r="D7351" s="3">
        <v>100</v>
      </c>
    </row>
    <row r="7352" spans="1:4" s="9" customFormat="1" x14ac:dyDescent="0.2">
      <c r="A7352" s="2" t="s">
        <v>13883</v>
      </c>
      <c r="B7352" s="1" t="s">
        <v>13880</v>
      </c>
      <c r="C7352" s="1" t="s">
        <v>13884</v>
      </c>
      <c r="D7352" s="3">
        <v>10000</v>
      </c>
    </row>
    <row r="7353" spans="1:4" s="9" customFormat="1" x14ac:dyDescent="0.2">
      <c r="A7353" s="2" t="s">
        <v>13887</v>
      </c>
      <c r="B7353" s="1" t="s">
        <v>13888</v>
      </c>
      <c r="C7353" s="1" t="s">
        <v>13379</v>
      </c>
      <c r="D7353" s="3">
        <v>10000</v>
      </c>
    </row>
    <row r="7354" spans="1:4" s="9" customFormat="1" x14ac:dyDescent="0.2">
      <c r="A7354" s="2" t="s">
        <v>13889</v>
      </c>
      <c r="B7354" s="1" t="s">
        <v>13890</v>
      </c>
      <c r="C7354" s="1" t="s">
        <v>13884</v>
      </c>
      <c r="D7354" s="3">
        <v>10000</v>
      </c>
    </row>
    <row r="7355" spans="1:4" s="9" customFormat="1" x14ac:dyDescent="0.2">
      <c r="A7355" s="2" t="s">
        <v>13891</v>
      </c>
      <c r="B7355" s="1" t="s">
        <v>13892</v>
      </c>
      <c r="C7355" s="1" t="s">
        <v>377</v>
      </c>
      <c r="D7355" s="3">
        <v>10000</v>
      </c>
    </row>
    <row r="7356" spans="1:4" s="9" customFormat="1" x14ac:dyDescent="0.2">
      <c r="A7356" s="2" t="s">
        <v>13893</v>
      </c>
      <c r="B7356" s="1" t="s">
        <v>13894</v>
      </c>
      <c r="C7356" s="1" t="s">
        <v>39</v>
      </c>
      <c r="D7356" s="10" t="s">
        <v>5270</v>
      </c>
    </row>
    <row r="7357" spans="1:4" s="9" customFormat="1" x14ac:dyDescent="0.2">
      <c r="A7357" s="2" t="s">
        <v>13895</v>
      </c>
      <c r="B7357" s="1" t="s">
        <v>13896</v>
      </c>
      <c r="C7357" s="1" t="s">
        <v>13379</v>
      </c>
      <c r="D7357" s="3">
        <v>100</v>
      </c>
    </row>
    <row r="7358" spans="1:4" s="9" customFormat="1" x14ac:dyDescent="0.2">
      <c r="A7358" s="2" t="s">
        <v>13897</v>
      </c>
      <c r="B7358" s="1" t="s">
        <v>13896</v>
      </c>
      <c r="C7358" s="1" t="s">
        <v>10405</v>
      </c>
      <c r="D7358" s="3">
        <v>10000</v>
      </c>
    </row>
    <row r="7359" spans="1:4" s="9" customFormat="1" x14ac:dyDescent="0.2">
      <c r="A7359" s="2" t="s">
        <v>13898</v>
      </c>
      <c r="B7359" s="1" t="s">
        <v>13899</v>
      </c>
      <c r="C7359" s="1" t="s">
        <v>89</v>
      </c>
      <c r="D7359" s="3">
        <v>10000</v>
      </c>
    </row>
    <row r="7360" spans="1:4" s="9" customFormat="1" x14ac:dyDescent="0.2">
      <c r="A7360" s="2" t="s">
        <v>13900</v>
      </c>
      <c r="B7360" s="1" t="s">
        <v>13899</v>
      </c>
      <c r="C7360" s="1" t="s">
        <v>13884</v>
      </c>
      <c r="D7360" s="3">
        <v>10000</v>
      </c>
    </row>
    <row r="7361" spans="1:4" s="9" customFormat="1" x14ac:dyDescent="0.2">
      <c r="A7361" s="2" t="s">
        <v>13901</v>
      </c>
      <c r="B7361" s="1" t="s">
        <v>13902</v>
      </c>
      <c r="C7361" s="1" t="s">
        <v>13878</v>
      </c>
      <c r="D7361" s="10" t="s">
        <v>5270</v>
      </c>
    </row>
    <row r="7362" spans="1:4" s="9" customFormat="1" x14ac:dyDescent="0.2">
      <c r="A7362" s="2" t="s">
        <v>13905</v>
      </c>
      <c r="B7362" s="1" t="s">
        <v>13904</v>
      </c>
      <c r="C7362" s="1" t="s">
        <v>377</v>
      </c>
      <c r="D7362" s="3">
        <v>100</v>
      </c>
    </row>
    <row r="7363" spans="1:4" s="9" customFormat="1" x14ac:dyDescent="0.2">
      <c r="A7363" s="2" t="s">
        <v>13903</v>
      </c>
      <c r="B7363" s="1" t="s">
        <v>13904</v>
      </c>
      <c r="C7363" s="1" t="s">
        <v>2345</v>
      </c>
      <c r="D7363" s="10" t="s">
        <v>5270</v>
      </c>
    </row>
    <row r="7364" spans="1:4" s="9" customFormat="1" x14ac:dyDescent="0.2">
      <c r="A7364" s="2" t="s">
        <v>13908</v>
      </c>
      <c r="B7364" s="1" t="s">
        <v>13907</v>
      </c>
      <c r="C7364" s="1" t="s">
        <v>13884</v>
      </c>
      <c r="D7364" s="3">
        <v>10000</v>
      </c>
    </row>
    <row r="7365" spans="1:4" s="9" customFormat="1" x14ac:dyDescent="0.2">
      <c r="A7365" s="2" t="s">
        <v>13906</v>
      </c>
      <c r="B7365" s="1" t="s">
        <v>13907</v>
      </c>
      <c r="C7365" s="1" t="s">
        <v>377</v>
      </c>
      <c r="D7365" s="3">
        <v>10000</v>
      </c>
    </row>
    <row r="7366" spans="1:4" s="9" customFormat="1" x14ac:dyDescent="0.2">
      <c r="A7366" s="2" t="s">
        <v>13909</v>
      </c>
      <c r="B7366" s="1" t="s">
        <v>13910</v>
      </c>
      <c r="C7366" s="1" t="s">
        <v>13884</v>
      </c>
      <c r="D7366" s="3">
        <v>10000</v>
      </c>
    </row>
    <row r="7367" spans="1:4" s="9" customFormat="1" x14ac:dyDescent="0.2">
      <c r="A7367" s="2" t="s">
        <v>13911</v>
      </c>
      <c r="B7367" s="1" t="s">
        <v>13912</v>
      </c>
      <c r="C7367" s="1" t="s">
        <v>10405</v>
      </c>
      <c r="D7367" s="3">
        <v>10000</v>
      </c>
    </row>
    <row r="7368" spans="1:4" s="9" customFormat="1" x14ac:dyDescent="0.2">
      <c r="A7368" s="2" t="s">
        <v>13913</v>
      </c>
      <c r="B7368" s="1" t="s">
        <v>13914</v>
      </c>
      <c r="C7368" s="1" t="s">
        <v>39</v>
      </c>
      <c r="D7368" s="10" t="s">
        <v>5270</v>
      </c>
    </row>
    <row r="7369" spans="1:4" s="9" customFormat="1" x14ac:dyDescent="0.2">
      <c r="A7369" s="2" t="s">
        <v>13915</v>
      </c>
      <c r="B7369" s="1" t="s">
        <v>13916</v>
      </c>
      <c r="C7369" s="1" t="s">
        <v>10405</v>
      </c>
      <c r="D7369" s="10" t="s">
        <v>5270</v>
      </c>
    </row>
    <row r="7370" spans="1:4" s="9" customFormat="1" x14ac:dyDescent="0.2">
      <c r="A7370" s="2" t="s">
        <v>13917</v>
      </c>
      <c r="B7370" s="1" t="s">
        <v>13918</v>
      </c>
      <c r="C7370" s="1" t="s">
        <v>13919</v>
      </c>
      <c r="D7370" s="3">
        <v>10000</v>
      </c>
    </row>
    <row r="7371" spans="1:4" s="9" customFormat="1" x14ac:dyDescent="0.2">
      <c r="A7371" s="2" t="s">
        <v>13920</v>
      </c>
      <c r="B7371" s="1" t="s">
        <v>13921</v>
      </c>
      <c r="C7371" s="1" t="s">
        <v>10405</v>
      </c>
      <c r="D7371" s="10" t="s">
        <v>5270</v>
      </c>
    </row>
    <row r="7372" spans="1:4" s="9" customFormat="1" x14ac:dyDescent="0.2">
      <c r="A7372" s="2" t="s">
        <v>13922</v>
      </c>
      <c r="B7372" s="1" t="s">
        <v>13923</v>
      </c>
      <c r="C7372" s="1" t="s">
        <v>13884</v>
      </c>
      <c r="D7372" s="3">
        <v>10000</v>
      </c>
    </row>
    <row r="7373" spans="1:4" s="9" customFormat="1" x14ac:dyDescent="0.2">
      <c r="A7373" s="2" t="s">
        <v>13924</v>
      </c>
      <c r="B7373" s="1" t="s">
        <v>13925</v>
      </c>
      <c r="C7373" s="1" t="s">
        <v>39</v>
      </c>
      <c r="D7373" s="10" t="s">
        <v>5270</v>
      </c>
    </row>
    <row r="7374" spans="1:4" s="9" customFormat="1" x14ac:dyDescent="0.2">
      <c r="A7374" s="2" t="s">
        <v>13926</v>
      </c>
      <c r="B7374" s="1" t="s">
        <v>13927</v>
      </c>
      <c r="C7374" s="1" t="s">
        <v>287</v>
      </c>
      <c r="D7374" s="10" t="s">
        <v>5270</v>
      </c>
    </row>
    <row r="7375" spans="1:4" s="9" customFormat="1" x14ac:dyDescent="0.2">
      <c r="A7375" s="2" t="s">
        <v>13928</v>
      </c>
      <c r="B7375" s="1" t="s">
        <v>13929</v>
      </c>
      <c r="C7375" s="1" t="s">
        <v>287</v>
      </c>
      <c r="D7375" s="10" t="s">
        <v>5270</v>
      </c>
    </row>
    <row r="7376" spans="1:4" s="9" customFormat="1" x14ac:dyDescent="0.2">
      <c r="A7376" s="2" t="s">
        <v>13930</v>
      </c>
      <c r="B7376" s="1" t="s">
        <v>13931</v>
      </c>
      <c r="C7376" s="1" t="s">
        <v>13379</v>
      </c>
      <c r="D7376" s="3">
        <v>100</v>
      </c>
    </row>
    <row r="7377" spans="1:57" s="9" customFormat="1" x14ac:dyDescent="0.2">
      <c r="A7377" s="2" t="s">
        <v>13932</v>
      </c>
      <c r="B7377" s="1" t="s">
        <v>13933</v>
      </c>
      <c r="C7377" s="1" t="s">
        <v>13379</v>
      </c>
      <c r="D7377" s="3">
        <v>100</v>
      </c>
    </row>
    <row r="7378" spans="1:57" s="9" customFormat="1" x14ac:dyDescent="0.2">
      <c r="A7378" s="2" t="s">
        <v>13934</v>
      </c>
      <c r="B7378" s="1" t="s">
        <v>13935</v>
      </c>
      <c r="C7378" s="1" t="s">
        <v>13936</v>
      </c>
      <c r="D7378" s="3">
        <v>100</v>
      </c>
    </row>
    <row r="7379" spans="1:57" s="9" customFormat="1" x14ac:dyDescent="0.2">
      <c r="A7379" s="2" t="s">
        <v>13937</v>
      </c>
      <c r="B7379" s="1" t="s">
        <v>13938</v>
      </c>
      <c r="C7379" s="1" t="s">
        <v>39</v>
      </c>
      <c r="D7379" s="10" t="s">
        <v>5270</v>
      </c>
    </row>
    <row r="7380" spans="1:57" s="11" customFormat="1" ht="18.75" x14ac:dyDescent="0.2">
      <c r="A7380" s="16" t="str">
        <f>HYPERLINK("#Indice","Voltar ao inicio")</f>
        <v>Voltar ao inicio</v>
      </c>
      <c r="B7380" s="17"/>
      <c r="C7380" s="17"/>
      <c r="D7380" s="17"/>
      <c r="E7380" s="9"/>
      <c r="F7380" s="9"/>
      <c r="G7380" s="9"/>
      <c r="H7380" s="9"/>
      <c r="I7380" s="9"/>
      <c r="J7380" s="9"/>
      <c r="K7380" s="9"/>
      <c r="L7380" s="9"/>
      <c r="M7380" s="9"/>
      <c r="N7380" s="9"/>
      <c r="O7380" s="9"/>
      <c r="P7380" s="9"/>
      <c r="Q7380" s="9"/>
      <c r="R7380" s="9"/>
      <c r="S7380" s="9"/>
      <c r="T7380" s="9"/>
      <c r="U7380" s="9"/>
      <c r="V7380" s="9"/>
      <c r="W7380" s="9"/>
      <c r="X7380" s="9"/>
      <c r="Y7380" s="9"/>
      <c r="Z7380" s="9"/>
      <c r="AA7380" s="9"/>
      <c r="AB7380" s="9"/>
      <c r="AC7380" s="9"/>
      <c r="AD7380" s="9"/>
      <c r="AE7380" s="9"/>
      <c r="AF7380" s="9"/>
      <c r="AG7380" s="9"/>
      <c r="AH7380" s="9"/>
      <c r="AI7380" s="9"/>
      <c r="AJ7380" s="9"/>
      <c r="AK7380" s="9"/>
      <c r="AL7380" s="9"/>
      <c r="AM7380" s="9"/>
      <c r="AN7380" s="9"/>
      <c r="AO7380" s="9"/>
      <c r="AP7380" s="9"/>
      <c r="AQ7380" s="9"/>
      <c r="AR7380" s="9"/>
      <c r="AS7380" s="9"/>
      <c r="AT7380" s="9"/>
      <c r="AU7380" s="9"/>
      <c r="AV7380" s="9"/>
      <c r="AW7380" s="9"/>
      <c r="AX7380" s="9"/>
      <c r="AY7380" s="9"/>
      <c r="AZ7380" s="9"/>
      <c r="BA7380" s="9"/>
      <c r="BB7380" s="9"/>
      <c r="BC7380" s="9"/>
      <c r="BD7380" s="9"/>
      <c r="BE7380" s="9"/>
    </row>
    <row r="7381" spans="1:57" s="11" customFormat="1" ht="10.5" customHeight="1" x14ac:dyDescent="0.2">
      <c r="A7381" s="12"/>
      <c r="B7381" s="13"/>
      <c r="C7381" s="13"/>
      <c r="D7381" s="13"/>
      <c r="E7381" s="9"/>
      <c r="F7381" s="9"/>
      <c r="G7381" s="9"/>
      <c r="H7381" s="9"/>
      <c r="I7381" s="9"/>
      <c r="J7381" s="9"/>
      <c r="K7381" s="9"/>
      <c r="L7381" s="9"/>
      <c r="M7381" s="9"/>
      <c r="N7381" s="9"/>
      <c r="O7381" s="9"/>
      <c r="P7381" s="9"/>
      <c r="Q7381" s="9"/>
      <c r="R7381" s="9"/>
      <c r="S7381" s="9"/>
      <c r="T7381" s="9"/>
      <c r="U7381" s="9"/>
      <c r="V7381" s="9"/>
      <c r="W7381" s="9"/>
      <c r="X7381" s="9"/>
      <c r="Y7381" s="9"/>
      <c r="Z7381" s="9"/>
      <c r="AA7381" s="9"/>
      <c r="AB7381" s="9"/>
      <c r="AC7381" s="9"/>
      <c r="AD7381" s="9"/>
      <c r="AE7381" s="9"/>
      <c r="AF7381" s="9"/>
      <c r="AG7381" s="9"/>
      <c r="AH7381" s="9"/>
      <c r="AI7381" s="9"/>
      <c r="AJ7381" s="9"/>
      <c r="AK7381" s="9"/>
      <c r="AL7381" s="9"/>
      <c r="AM7381" s="9"/>
      <c r="AN7381" s="9"/>
      <c r="AO7381" s="9"/>
      <c r="AP7381" s="9"/>
      <c r="AQ7381" s="9"/>
      <c r="AR7381" s="9"/>
      <c r="AS7381" s="9"/>
      <c r="AT7381" s="9"/>
      <c r="AU7381" s="9"/>
      <c r="AV7381" s="9"/>
      <c r="AW7381" s="9"/>
      <c r="AX7381" s="9"/>
      <c r="AY7381" s="9"/>
      <c r="AZ7381" s="9"/>
      <c r="BA7381" s="9"/>
      <c r="BB7381" s="9"/>
      <c r="BC7381" s="9"/>
      <c r="BD7381" s="9"/>
      <c r="BE7381" s="9"/>
    </row>
    <row r="7382" spans="1:57" s="9" customFormat="1" ht="26.25" x14ac:dyDescent="0.2">
      <c r="A7382" s="23" t="s">
        <v>13872</v>
      </c>
      <c r="B7382" s="24"/>
      <c r="C7382" s="24"/>
      <c r="D7382" s="24"/>
    </row>
    <row r="7383" spans="1:57" s="9" customFormat="1" ht="14.25" x14ac:dyDescent="0.2">
      <c r="A7383" s="20" t="s">
        <v>0</v>
      </c>
      <c r="B7383" s="21" t="s">
        <v>1</v>
      </c>
      <c r="C7383" s="21" t="s">
        <v>2</v>
      </c>
      <c r="D7383" s="22" t="s">
        <v>3</v>
      </c>
    </row>
    <row r="7384" spans="1:57" s="9" customFormat="1" ht="14.25" x14ac:dyDescent="0.2">
      <c r="A7384" s="20"/>
      <c r="B7384" s="21"/>
      <c r="C7384" s="21"/>
      <c r="D7384" s="22"/>
    </row>
    <row r="7385" spans="1:57" s="9" customFormat="1" x14ac:dyDescent="0.2">
      <c r="A7385" s="2" t="s">
        <v>13939</v>
      </c>
      <c r="B7385" s="1" t="s">
        <v>13940</v>
      </c>
      <c r="C7385" s="1" t="s">
        <v>13416</v>
      </c>
      <c r="D7385" s="10" t="s">
        <v>5270</v>
      </c>
    </row>
    <row r="7386" spans="1:57" s="9" customFormat="1" x14ac:dyDescent="0.2">
      <c r="A7386" s="2" t="s">
        <v>13941</v>
      </c>
      <c r="B7386" s="1" t="s">
        <v>13942</v>
      </c>
      <c r="C7386" s="1" t="s">
        <v>377</v>
      </c>
      <c r="D7386" s="3">
        <v>4000</v>
      </c>
    </row>
    <row r="7387" spans="1:57" s="9" customFormat="1" x14ac:dyDescent="0.2">
      <c r="A7387" s="2" t="s">
        <v>13943</v>
      </c>
      <c r="B7387" s="1" t="s">
        <v>13944</v>
      </c>
      <c r="C7387" s="1" t="s">
        <v>13884</v>
      </c>
      <c r="D7387" s="3">
        <v>4000</v>
      </c>
    </row>
    <row r="7388" spans="1:57" s="9" customFormat="1" x14ac:dyDescent="0.2">
      <c r="A7388" s="2" t="s">
        <v>13947</v>
      </c>
      <c r="B7388" s="1" t="s">
        <v>13946</v>
      </c>
      <c r="C7388" s="1" t="s">
        <v>377</v>
      </c>
      <c r="D7388" s="3">
        <v>4000</v>
      </c>
    </row>
    <row r="7389" spans="1:57" s="9" customFormat="1" x14ac:dyDescent="0.2">
      <c r="A7389" s="2" t="s">
        <v>13945</v>
      </c>
      <c r="B7389" s="1" t="s">
        <v>13946</v>
      </c>
      <c r="C7389" s="1" t="s">
        <v>10405</v>
      </c>
      <c r="D7389" s="3">
        <v>4000</v>
      </c>
    </row>
    <row r="7390" spans="1:57" s="9" customFormat="1" x14ac:dyDescent="0.2">
      <c r="A7390" s="2" t="s">
        <v>13948</v>
      </c>
      <c r="B7390" s="1" t="s">
        <v>13949</v>
      </c>
      <c r="C7390" s="1" t="s">
        <v>39</v>
      </c>
      <c r="D7390" s="3">
        <v>4000</v>
      </c>
    </row>
    <row r="7391" spans="1:57" s="9" customFormat="1" x14ac:dyDescent="0.2">
      <c r="A7391" s="2" t="s">
        <v>13950</v>
      </c>
      <c r="B7391" s="1" t="s">
        <v>13949</v>
      </c>
      <c r="C7391" s="1" t="s">
        <v>13884</v>
      </c>
      <c r="D7391" s="3">
        <v>4000</v>
      </c>
    </row>
    <row r="7392" spans="1:57" s="9" customFormat="1" x14ac:dyDescent="0.2">
      <c r="A7392" s="2" t="s">
        <v>13951</v>
      </c>
      <c r="B7392" s="1" t="s">
        <v>13952</v>
      </c>
      <c r="C7392" s="1" t="s">
        <v>39</v>
      </c>
      <c r="D7392" s="3">
        <v>4000</v>
      </c>
    </row>
    <row r="7393" spans="1:4" s="9" customFormat="1" x14ac:dyDescent="0.2">
      <c r="A7393" s="2" t="s">
        <v>13954</v>
      </c>
      <c r="B7393" s="1" t="s">
        <v>13952</v>
      </c>
      <c r="C7393" s="1" t="s">
        <v>10405</v>
      </c>
      <c r="D7393" s="3">
        <v>4000</v>
      </c>
    </row>
    <row r="7394" spans="1:4" s="9" customFormat="1" x14ac:dyDescent="0.2">
      <c r="A7394" s="2" t="s">
        <v>13955</v>
      </c>
      <c r="B7394" s="1" t="s">
        <v>13952</v>
      </c>
      <c r="C7394" s="1" t="s">
        <v>13956</v>
      </c>
      <c r="D7394" s="3">
        <v>4000</v>
      </c>
    </row>
    <row r="7395" spans="1:4" s="9" customFormat="1" x14ac:dyDescent="0.2">
      <c r="A7395" s="2" t="s">
        <v>13953</v>
      </c>
      <c r="B7395" s="1" t="s">
        <v>13952</v>
      </c>
      <c r="C7395" s="1" t="s">
        <v>10405</v>
      </c>
      <c r="D7395" s="3">
        <v>4000</v>
      </c>
    </row>
    <row r="7396" spans="1:4" s="9" customFormat="1" x14ac:dyDescent="0.2">
      <c r="A7396" s="2" t="s">
        <v>13957</v>
      </c>
      <c r="B7396" s="1" t="s">
        <v>13958</v>
      </c>
      <c r="C7396" s="1" t="s">
        <v>39</v>
      </c>
      <c r="D7396" s="3">
        <v>100</v>
      </c>
    </row>
    <row r="7397" spans="1:4" s="9" customFormat="1" x14ac:dyDescent="0.2">
      <c r="A7397" s="2" t="s">
        <v>13959</v>
      </c>
      <c r="B7397" s="1" t="s">
        <v>13958</v>
      </c>
      <c r="C7397" s="1" t="s">
        <v>10405</v>
      </c>
      <c r="D7397" s="3">
        <v>4000</v>
      </c>
    </row>
    <row r="7398" spans="1:4" s="9" customFormat="1" x14ac:dyDescent="0.2">
      <c r="A7398" s="2" t="s">
        <v>13960</v>
      </c>
      <c r="B7398" s="1" t="s">
        <v>13958</v>
      </c>
      <c r="C7398" s="1" t="s">
        <v>377</v>
      </c>
      <c r="D7398" s="3">
        <v>4000</v>
      </c>
    </row>
    <row r="7399" spans="1:4" s="9" customFormat="1" x14ac:dyDescent="0.2">
      <c r="A7399" s="2" t="s">
        <v>13961</v>
      </c>
      <c r="B7399" s="1" t="s">
        <v>13958</v>
      </c>
      <c r="C7399" s="1" t="s">
        <v>2752</v>
      </c>
      <c r="D7399" s="3">
        <v>4000</v>
      </c>
    </row>
    <row r="7400" spans="1:4" s="9" customFormat="1" x14ac:dyDescent="0.2">
      <c r="A7400" s="2" t="s">
        <v>13962</v>
      </c>
      <c r="B7400" s="1" t="s">
        <v>13963</v>
      </c>
      <c r="C7400" s="1" t="s">
        <v>39</v>
      </c>
      <c r="D7400" s="3">
        <v>100</v>
      </c>
    </row>
    <row r="7401" spans="1:4" s="9" customFormat="1" x14ac:dyDescent="0.2">
      <c r="A7401" s="2" t="s">
        <v>13964</v>
      </c>
      <c r="B7401" s="1" t="s">
        <v>13963</v>
      </c>
      <c r="C7401" s="1" t="s">
        <v>377</v>
      </c>
      <c r="D7401" s="3">
        <v>4000</v>
      </c>
    </row>
    <row r="7402" spans="1:4" s="9" customFormat="1" x14ac:dyDescent="0.2">
      <c r="A7402" s="2" t="s">
        <v>13966</v>
      </c>
      <c r="B7402" s="1" t="s">
        <v>13963</v>
      </c>
      <c r="C7402" s="1" t="s">
        <v>13884</v>
      </c>
      <c r="D7402" s="3">
        <v>4000</v>
      </c>
    </row>
    <row r="7403" spans="1:4" s="9" customFormat="1" x14ac:dyDescent="0.2">
      <c r="A7403" s="2" t="s">
        <v>13965</v>
      </c>
      <c r="B7403" s="1" t="s">
        <v>13963</v>
      </c>
      <c r="C7403" s="1" t="s">
        <v>377</v>
      </c>
      <c r="D7403" s="3">
        <v>15000</v>
      </c>
    </row>
    <row r="7404" spans="1:4" s="9" customFormat="1" x14ac:dyDescent="0.2">
      <c r="A7404" s="2" t="s">
        <v>13967</v>
      </c>
      <c r="B7404" s="1" t="s">
        <v>13968</v>
      </c>
      <c r="C7404" s="1" t="s">
        <v>39</v>
      </c>
      <c r="D7404" s="3">
        <v>100</v>
      </c>
    </row>
    <row r="7405" spans="1:4" s="9" customFormat="1" x14ac:dyDescent="0.2">
      <c r="A7405" s="2" t="s">
        <v>13969</v>
      </c>
      <c r="B7405" s="1" t="s">
        <v>13970</v>
      </c>
      <c r="C7405" s="1" t="s">
        <v>10405</v>
      </c>
      <c r="D7405" s="3">
        <v>4000</v>
      </c>
    </row>
    <row r="7406" spans="1:4" s="9" customFormat="1" x14ac:dyDescent="0.2">
      <c r="A7406" s="2" t="s">
        <v>13973</v>
      </c>
      <c r="B7406" s="1" t="s">
        <v>13972</v>
      </c>
      <c r="C7406" s="1" t="s">
        <v>10405</v>
      </c>
      <c r="D7406" s="3">
        <v>100</v>
      </c>
    </row>
    <row r="7407" spans="1:4" s="9" customFormat="1" x14ac:dyDescent="0.2">
      <c r="A7407" s="2" t="s">
        <v>13971</v>
      </c>
      <c r="B7407" s="1" t="s">
        <v>13972</v>
      </c>
      <c r="C7407" s="1" t="s">
        <v>13379</v>
      </c>
      <c r="D7407" s="3">
        <v>4000</v>
      </c>
    </row>
    <row r="7408" spans="1:4" s="9" customFormat="1" x14ac:dyDescent="0.2">
      <c r="A7408" s="2" t="s">
        <v>13974</v>
      </c>
      <c r="B7408" s="1" t="s">
        <v>13972</v>
      </c>
      <c r="C7408" s="1" t="s">
        <v>2752</v>
      </c>
      <c r="D7408" s="10" t="s">
        <v>5270</v>
      </c>
    </row>
    <row r="7409" spans="1:4" s="9" customFormat="1" x14ac:dyDescent="0.2">
      <c r="A7409" s="2" t="s">
        <v>13979</v>
      </c>
      <c r="B7409" s="1" t="s">
        <v>13976</v>
      </c>
      <c r="C7409" s="1" t="s">
        <v>10405</v>
      </c>
      <c r="D7409" s="3">
        <v>4000</v>
      </c>
    </row>
    <row r="7410" spans="1:4" s="9" customFormat="1" x14ac:dyDescent="0.2">
      <c r="A7410" s="2" t="s">
        <v>13978</v>
      </c>
      <c r="B7410" s="1" t="s">
        <v>13976</v>
      </c>
      <c r="C7410" s="1" t="s">
        <v>39</v>
      </c>
      <c r="D7410" s="3">
        <v>4000</v>
      </c>
    </row>
    <row r="7411" spans="1:4" s="9" customFormat="1" x14ac:dyDescent="0.2">
      <c r="A7411" s="2" t="s">
        <v>13975</v>
      </c>
      <c r="B7411" s="1" t="s">
        <v>13976</v>
      </c>
      <c r="C7411" s="1" t="s">
        <v>13977</v>
      </c>
      <c r="D7411" s="3">
        <v>4000</v>
      </c>
    </row>
    <row r="7412" spans="1:4" s="9" customFormat="1" x14ac:dyDescent="0.2">
      <c r="A7412" s="2" t="s">
        <v>13980</v>
      </c>
      <c r="B7412" s="1" t="s">
        <v>13976</v>
      </c>
      <c r="C7412" s="1" t="s">
        <v>377</v>
      </c>
      <c r="D7412" s="3">
        <v>4000</v>
      </c>
    </row>
    <row r="7413" spans="1:4" s="9" customFormat="1" x14ac:dyDescent="0.2">
      <c r="A7413" s="2" t="s">
        <v>13981</v>
      </c>
      <c r="B7413" s="1" t="s">
        <v>13976</v>
      </c>
      <c r="C7413" s="1" t="s">
        <v>13956</v>
      </c>
      <c r="D7413" s="10" t="s">
        <v>5270</v>
      </c>
    </row>
    <row r="7414" spans="1:4" s="9" customFormat="1" x14ac:dyDescent="0.2">
      <c r="A7414" s="2" t="s">
        <v>13982</v>
      </c>
      <c r="B7414" s="1" t="s">
        <v>13983</v>
      </c>
      <c r="C7414" s="1" t="s">
        <v>39</v>
      </c>
      <c r="D7414" s="3">
        <v>100</v>
      </c>
    </row>
    <row r="7415" spans="1:4" s="9" customFormat="1" x14ac:dyDescent="0.2">
      <c r="A7415" s="2" t="s">
        <v>13984</v>
      </c>
      <c r="B7415" s="1" t="s">
        <v>13983</v>
      </c>
      <c r="C7415" s="1" t="s">
        <v>13878</v>
      </c>
      <c r="D7415" s="3">
        <v>4000</v>
      </c>
    </row>
    <row r="7416" spans="1:4" s="9" customFormat="1" x14ac:dyDescent="0.2">
      <c r="A7416" s="2" t="s">
        <v>13985</v>
      </c>
      <c r="B7416" s="1" t="s">
        <v>13986</v>
      </c>
      <c r="C7416" s="1" t="s">
        <v>10405</v>
      </c>
      <c r="D7416" s="3">
        <v>4000</v>
      </c>
    </row>
    <row r="7417" spans="1:4" s="9" customFormat="1" x14ac:dyDescent="0.2">
      <c r="A7417" s="2" t="s">
        <v>13987</v>
      </c>
      <c r="B7417" s="1" t="s">
        <v>13986</v>
      </c>
      <c r="C7417" s="1" t="s">
        <v>377</v>
      </c>
      <c r="D7417" s="3">
        <v>4000</v>
      </c>
    </row>
    <row r="7418" spans="1:4" s="9" customFormat="1" x14ac:dyDescent="0.2">
      <c r="A7418" s="2" t="s">
        <v>13988</v>
      </c>
      <c r="B7418" s="1" t="s">
        <v>13989</v>
      </c>
      <c r="C7418" s="1" t="s">
        <v>13853</v>
      </c>
      <c r="D7418" s="10" t="s">
        <v>5270</v>
      </c>
    </row>
    <row r="7419" spans="1:4" s="9" customFormat="1" x14ac:dyDescent="0.2">
      <c r="A7419" s="2" t="s">
        <v>13990</v>
      </c>
      <c r="B7419" s="1" t="s">
        <v>13991</v>
      </c>
      <c r="C7419" s="1" t="s">
        <v>13416</v>
      </c>
      <c r="D7419" s="3">
        <v>100</v>
      </c>
    </row>
    <row r="7420" spans="1:4" s="9" customFormat="1" x14ac:dyDescent="0.2">
      <c r="A7420" s="2" t="s">
        <v>13994</v>
      </c>
      <c r="B7420" s="1" t="s">
        <v>13991</v>
      </c>
      <c r="C7420" s="1" t="s">
        <v>377</v>
      </c>
      <c r="D7420" s="3">
        <v>4000</v>
      </c>
    </row>
    <row r="7421" spans="1:4" s="9" customFormat="1" x14ac:dyDescent="0.2">
      <c r="A7421" s="2" t="s">
        <v>13992</v>
      </c>
      <c r="B7421" s="1" t="s">
        <v>13991</v>
      </c>
      <c r="C7421" s="1" t="s">
        <v>10405</v>
      </c>
      <c r="D7421" s="3">
        <v>4000</v>
      </c>
    </row>
    <row r="7422" spans="1:4" s="9" customFormat="1" x14ac:dyDescent="0.2">
      <c r="A7422" s="2" t="s">
        <v>13993</v>
      </c>
      <c r="B7422" s="1" t="s">
        <v>13991</v>
      </c>
      <c r="C7422" s="1" t="s">
        <v>377</v>
      </c>
      <c r="D7422" s="3">
        <v>4000</v>
      </c>
    </row>
    <row r="7423" spans="1:4" s="9" customFormat="1" x14ac:dyDescent="0.2">
      <c r="A7423" s="2" t="s">
        <v>13995</v>
      </c>
      <c r="B7423" s="1" t="s">
        <v>13996</v>
      </c>
      <c r="C7423" s="1" t="s">
        <v>10405</v>
      </c>
      <c r="D7423" s="10" t="s">
        <v>5270</v>
      </c>
    </row>
    <row r="7424" spans="1:4" s="9" customFormat="1" x14ac:dyDescent="0.2">
      <c r="A7424" s="2" t="s">
        <v>13997</v>
      </c>
      <c r="B7424" s="1" t="s">
        <v>13998</v>
      </c>
      <c r="C7424" s="1" t="s">
        <v>13977</v>
      </c>
      <c r="D7424" s="10" t="s">
        <v>5270</v>
      </c>
    </row>
    <row r="7425" spans="1:4" s="9" customFormat="1" x14ac:dyDescent="0.2">
      <c r="A7425" s="2" t="s">
        <v>13999</v>
      </c>
      <c r="B7425" s="1" t="s">
        <v>14000</v>
      </c>
      <c r="C7425" s="1" t="s">
        <v>377</v>
      </c>
      <c r="D7425" s="3">
        <v>4000</v>
      </c>
    </row>
    <row r="7426" spans="1:4" s="9" customFormat="1" x14ac:dyDescent="0.2">
      <c r="A7426" s="2" t="s">
        <v>14001</v>
      </c>
      <c r="B7426" s="1" t="s">
        <v>14002</v>
      </c>
      <c r="C7426" s="1" t="s">
        <v>39</v>
      </c>
      <c r="D7426" s="3">
        <v>100</v>
      </c>
    </row>
    <row r="7427" spans="1:4" s="9" customFormat="1" x14ac:dyDescent="0.2">
      <c r="A7427" s="2" t="s">
        <v>14004</v>
      </c>
      <c r="B7427" s="1" t="s">
        <v>14002</v>
      </c>
      <c r="C7427" s="1" t="s">
        <v>14005</v>
      </c>
      <c r="D7427" s="3">
        <v>4000</v>
      </c>
    </row>
    <row r="7428" spans="1:4" s="9" customFormat="1" x14ac:dyDescent="0.2">
      <c r="A7428" s="2" t="s">
        <v>14006</v>
      </c>
      <c r="B7428" s="1" t="s">
        <v>14002</v>
      </c>
      <c r="C7428" s="1" t="s">
        <v>377</v>
      </c>
      <c r="D7428" s="3">
        <v>4000</v>
      </c>
    </row>
    <row r="7429" spans="1:4" s="9" customFormat="1" x14ac:dyDescent="0.2">
      <c r="A7429" s="2" t="s">
        <v>14003</v>
      </c>
      <c r="B7429" s="1" t="s">
        <v>14002</v>
      </c>
      <c r="C7429" s="1" t="s">
        <v>13853</v>
      </c>
      <c r="D7429" s="3">
        <v>10000</v>
      </c>
    </row>
    <row r="7430" spans="1:4" s="9" customFormat="1" x14ac:dyDescent="0.2">
      <c r="A7430" s="2" t="s">
        <v>14007</v>
      </c>
      <c r="B7430" s="1" t="s">
        <v>14008</v>
      </c>
      <c r="C7430" s="1" t="s">
        <v>10405</v>
      </c>
      <c r="D7430" s="10" t="s">
        <v>5270</v>
      </c>
    </row>
    <row r="7431" spans="1:4" s="9" customFormat="1" x14ac:dyDescent="0.2">
      <c r="A7431" s="2" t="s">
        <v>14009</v>
      </c>
      <c r="B7431" s="1" t="s">
        <v>14010</v>
      </c>
      <c r="C7431" s="1" t="s">
        <v>10405</v>
      </c>
      <c r="D7431" s="3">
        <v>100</v>
      </c>
    </row>
    <row r="7432" spans="1:4" s="9" customFormat="1" x14ac:dyDescent="0.2">
      <c r="A7432" s="2" t="s">
        <v>14011</v>
      </c>
      <c r="B7432" s="1" t="s">
        <v>14012</v>
      </c>
      <c r="C7432" s="1" t="s">
        <v>377</v>
      </c>
      <c r="D7432" s="3">
        <v>100</v>
      </c>
    </row>
    <row r="7433" spans="1:4" s="9" customFormat="1" x14ac:dyDescent="0.2">
      <c r="A7433" s="2" t="s">
        <v>14013</v>
      </c>
      <c r="B7433" s="1" t="s">
        <v>14014</v>
      </c>
      <c r="C7433" s="1" t="s">
        <v>39</v>
      </c>
      <c r="D7433" s="3">
        <v>100</v>
      </c>
    </row>
    <row r="7434" spans="1:4" s="9" customFormat="1" x14ac:dyDescent="0.2">
      <c r="A7434" s="2" t="s">
        <v>14015</v>
      </c>
      <c r="B7434" s="1" t="s">
        <v>14016</v>
      </c>
      <c r="C7434" s="1" t="s">
        <v>13977</v>
      </c>
      <c r="D7434" s="10" t="s">
        <v>5270</v>
      </c>
    </row>
    <row r="7435" spans="1:4" s="9" customFormat="1" x14ac:dyDescent="0.2">
      <c r="A7435" s="2" t="s">
        <v>14017</v>
      </c>
      <c r="B7435" s="1" t="s">
        <v>14018</v>
      </c>
      <c r="C7435" s="1" t="s">
        <v>39</v>
      </c>
      <c r="D7435" s="3">
        <v>4000</v>
      </c>
    </row>
    <row r="7436" spans="1:4" s="9" customFormat="1" x14ac:dyDescent="0.2">
      <c r="A7436" s="2" t="s">
        <v>14021</v>
      </c>
      <c r="B7436" s="1" t="s">
        <v>14020</v>
      </c>
      <c r="C7436" s="1" t="s">
        <v>377</v>
      </c>
      <c r="D7436" s="3">
        <v>4000</v>
      </c>
    </row>
    <row r="7437" spans="1:4" s="9" customFormat="1" x14ac:dyDescent="0.2">
      <c r="A7437" s="2" t="s">
        <v>14022</v>
      </c>
      <c r="B7437" s="1" t="s">
        <v>14020</v>
      </c>
      <c r="C7437" s="1" t="s">
        <v>377</v>
      </c>
      <c r="D7437" s="3">
        <v>4000</v>
      </c>
    </row>
    <row r="7438" spans="1:4" s="9" customFormat="1" x14ac:dyDescent="0.2">
      <c r="A7438" s="2" t="s">
        <v>14019</v>
      </c>
      <c r="B7438" s="1" t="s">
        <v>14020</v>
      </c>
      <c r="C7438" s="1" t="s">
        <v>13853</v>
      </c>
      <c r="D7438" s="3">
        <v>4000</v>
      </c>
    </row>
    <row r="7439" spans="1:4" s="9" customFormat="1" x14ac:dyDescent="0.2">
      <c r="A7439" s="2" t="s">
        <v>14023</v>
      </c>
      <c r="B7439" s="1" t="s">
        <v>14024</v>
      </c>
      <c r="C7439" s="1" t="s">
        <v>377</v>
      </c>
      <c r="D7439" s="10" t="s">
        <v>5270</v>
      </c>
    </row>
    <row r="7440" spans="1:4" s="9" customFormat="1" x14ac:dyDescent="0.2">
      <c r="A7440" s="2" t="s">
        <v>14027</v>
      </c>
      <c r="B7440" s="1" t="s">
        <v>14026</v>
      </c>
      <c r="C7440" s="1" t="s">
        <v>13884</v>
      </c>
      <c r="D7440" s="10" t="s">
        <v>5270</v>
      </c>
    </row>
    <row r="7441" spans="1:4" s="9" customFormat="1" x14ac:dyDescent="0.2">
      <c r="A7441" s="2" t="s">
        <v>14025</v>
      </c>
      <c r="B7441" s="1" t="s">
        <v>14026</v>
      </c>
      <c r="C7441" s="1" t="s">
        <v>463</v>
      </c>
      <c r="D7441" s="10" t="s">
        <v>5270</v>
      </c>
    </row>
    <row r="7442" spans="1:4" s="9" customFormat="1" x14ac:dyDescent="0.2">
      <c r="A7442" s="2" t="s">
        <v>14028</v>
      </c>
      <c r="B7442" s="1" t="s">
        <v>14029</v>
      </c>
      <c r="C7442" s="1" t="s">
        <v>13919</v>
      </c>
      <c r="D7442" s="3">
        <v>4000</v>
      </c>
    </row>
    <row r="7443" spans="1:4" s="9" customFormat="1" x14ac:dyDescent="0.2">
      <c r="A7443" s="2" t="s">
        <v>14030</v>
      </c>
      <c r="B7443" s="1" t="s">
        <v>14031</v>
      </c>
      <c r="C7443" s="1" t="s">
        <v>13853</v>
      </c>
      <c r="D7443" s="10" t="s">
        <v>5270</v>
      </c>
    </row>
    <row r="7444" spans="1:4" s="9" customFormat="1" x14ac:dyDescent="0.2">
      <c r="A7444" s="2" t="s">
        <v>14034</v>
      </c>
      <c r="B7444" s="1" t="s">
        <v>14033</v>
      </c>
      <c r="C7444" s="1" t="s">
        <v>377</v>
      </c>
      <c r="D7444" s="3">
        <v>4000</v>
      </c>
    </row>
    <row r="7445" spans="1:4" s="9" customFormat="1" x14ac:dyDescent="0.2">
      <c r="A7445" s="2" t="s">
        <v>14032</v>
      </c>
      <c r="B7445" s="1" t="s">
        <v>14033</v>
      </c>
      <c r="C7445" s="1" t="s">
        <v>377</v>
      </c>
      <c r="D7445" s="3">
        <v>4000</v>
      </c>
    </row>
    <row r="7446" spans="1:4" s="9" customFormat="1" x14ac:dyDescent="0.2">
      <c r="A7446" s="2" t="s">
        <v>14038</v>
      </c>
      <c r="B7446" s="1" t="s">
        <v>14036</v>
      </c>
      <c r="C7446" s="1" t="s">
        <v>10405</v>
      </c>
      <c r="D7446" s="3">
        <v>4000</v>
      </c>
    </row>
    <row r="7447" spans="1:4" s="9" customFormat="1" x14ac:dyDescent="0.2">
      <c r="A7447" s="2" t="s">
        <v>14040</v>
      </c>
      <c r="B7447" s="1" t="s">
        <v>14036</v>
      </c>
      <c r="C7447" s="1" t="s">
        <v>10405</v>
      </c>
      <c r="D7447" s="3">
        <v>4000</v>
      </c>
    </row>
    <row r="7448" spans="1:4" s="9" customFormat="1" x14ac:dyDescent="0.2">
      <c r="A7448" s="2" t="s">
        <v>14042</v>
      </c>
      <c r="B7448" s="1" t="s">
        <v>14036</v>
      </c>
      <c r="C7448" s="1" t="s">
        <v>377</v>
      </c>
      <c r="D7448" s="3">
        <v>4000</v>
      </c>
    </row>
    <row r="7449" spans="1:4" s="9" customFormat="1" x14ac:dyDescent="0.2">
      <c r="A7449" s="2" t="s">
        <v>14047</v>
      </c>
      <c r="B7449" s="1" t="s">
        <v>14036</v>
      </c>
      <c r="C7449" s="1" t="s">
        <v>13884</v>
      </c>
      <c r="D7449" s="3">
        <v>4000</v>
      </c>
    </row>
    <row r="7450" spans="1:4" s="9" customFormat="1" x14ac:dyDescent="0.2">
      <c r="A7450" s="2" t="s">
        <v>14039</v>
      </c>
      <c r="B7450" s="1" t="s">
        <v>14036</v>
      </c>
      <c r="C7450" s="1" t="s">
        <v>10405</v>
      </c>
      <c r="D7450" s="3">
        <v>4000</v>
      </c>
    </row>
    <row r="7451" spans="1:4" s="9" customFormat="1" x14ac:dyDescent="0.2">
      <c r="A7451" s="2" t="s">
        <v>14041</v>
      </c>
      <c r="B7451" s="1" t="s">
        <v>14036</v>
      </c>
      <c r="C7451" s="1" t="s">
        <v>377</v>
      </c>
      <c r="D7451" s="3">
        <v>4000</v>
      </c>
    </row>
    <row r="7452" spans="1:4" s="9" customFormat="1" x14ac:dyDescent="0.2">
      <c r="A7452" s="2" t="s">
        <v>14043</v>
      </c>
      <c r="B7452" s="1" t="s">
        <v>14036</v>
      </c>
      <c r="C7452" s="1" t="s">
        <v>377</v>
      </c>
      <c r="D7452" s="3">
        <v>4000</v>
      </c>
    </row>
    <row r="7453" spans="1:4" s="9" customFormat="1" x14ac:dyDescent="0.2">
      <c r="A7453" s="2" t="s">
        <v>14044</v>
      </c>
      <c r="B7453" s="1" t="s">
        <v>14036</v>
      </c>
      <c r="C7453" s="1" t="s">
        <v>13884</v>
      </c>
      <c r="D7453" s="3">
        <v>4000</v>
      </c>
    </row>
    <row r="7454" spans="1:4" s="9" customFormat="1" x14ac:dyDescent="0.2">
      <c r="A7454" s="2" t="s">
        <v>14045</v>
      </c>
      <c r="B7454" s="1" t="s">
        <v>14036</v>
      </c>
      <c r="C7454" s="1" t="s">
        <v>13884</v>
      </c>
      <c r="D7454" s="3">
        <v>4000</v>
      </c>
    </row>
    <row r="7455" spans="1:4" s="9" customFormat="1" x14ac:dyDescent="0.2">
      <c r="A7455" s="2" t="s">
        <v>14035</v>
      </c>
      <c r="B7455" s="1" t="s">
        <v>14036</v>
      </c>
      <c r="C7455" s="1" t="s">
        <v>13977</v>
      </c>
      <c r="D7455" s="3">
        <v>5000</v>
      </c>
    </row>
    <row r="7456" spans="1:4" s="9" customFormat="1" x14ac:dyDescent="0.2">
      <c r="A7456" s="2" t="s">
        <v>14046</v>
      </c>
      <c r="B7456" s="1" t="s">
        <v>14036</v>
      </c>
      <c r="C7456" s="1" t="s">
        <v>13884</v>
      </c>
      <c r="D7456" s="3">
        <v>5000</v>
      </c>
    </row>
    <row r="7457" spans="1:4" s="9" customFormat="1" x14ac:dyDescent="0.2">
      <c r="A7457" s="2" t="s">
        <v>14037</v>
      </c>
      <c r="B7457" s="1" t="s">
        <v>14036</v>
      </c>
      <c r="C7457" s="1" t="s">
        <v>39</v>
      </c>
      <c r="D7457" s="10" t="s">
        <v>5270</v>
      </c>
    </row>
    <row r="7458" spans="1:4" s="9" customFormat="1" x14ac:dyDescent="0.2">
      <c r="A7458" s="2" t="s">
        <v>14048</v>
      </c>
      <c r="B7458" s="1" t="s">
        <v>14049</v>
      </c>
      <c r="C7458" s="1" t="s">
        <v>377</v>
      </c>
      <c r="D7458" s="3">
        <v>4000</v>
      </c>
    </row>
    <row r="7459" spans="1:4" s="9" customFormat="1" x14ac:dyDescent="0.2">
      <c r="A7459" s="2" t="s">
        <v>14050</v>
      </c>
      <c r="B7459" s="1" t="s">
        <v>14051</v>
      </c>
      <c r="C7459" s="1" t="s">
        <v>13956</v>
      </c>
      <c r="D7459" s="3">
        <v>100</v>
      </c>
    </row>
    <row r="7460" spans="1:4" s="9" customFormat="1" x14ac:dyDescent="0.2">
      <c r="A7460" s="2" t="s">
        <v>14052</v>
      </c>
      <c r="B7460" s="1" t="s">
        <v>14053</v>
      </c>
      <c r="C7460" s="1" t="s">
        <v>39</v>
      </c>
      <c r="D7460" s="3">
        <v>100</v>
      </c>
    </row>
    <row r="7461" spans="1:4" s="9" customFormat="1" x14ac:dyDescent="0.2">
      <c r="A7461" s="2" t="s">
        <v>14054</v>
      </c>
      <c r="B7461" s="1" t="s">
        <v>14055</v>
      </c>
      <c r="C7461" s="1" t="s">
        <v>39</v>
      </c>
      <c r="D7461" s="3">
        <v>4000</v>
      </c>
    </row>
    <row r="7462" spans="1:4" s="9" customFormat="1" x14ac:dyDescent="0.2">
      <c r="A7462" s="2" t="s">
        <v>14056</v>
      </c>
      <c r="B7462" s="1" t="s">
        <v>14055</v>
      </c>
      <c r="C7462" s="1" t="s">
        <v>377</v>
      </c>
      <c r="D7462" s="3">
        <v>4000</v>
      </c>
    </row>
    <row r="7463" spans="1:4" s="9" customFormat="1" x14ac:dyDescent="0.2">
      <c r="A7463" s="2" t="s">
        <v>14061</v>
      </c>
      <c r="B7463" s="1" t="s">
        <v>14058</v>
      </c>
      <c r="C7463" s="1" t="s">
        <v>13956</v>
      </c>
      <c r="D7463" s="3">
        <v>100</v>
      </c>
    </row>
    <row r="7464" spans="1:4" s="9" customFormat="1" x14ac:dyDescent="0.2">
      <c r="A7464" s="2" t="s">
        <v>14057</v>
      </c>
      <c r="B7464" s="1" t="s">
        <v>14058</v>
      </c>
      <c r="C7464" s="1" t="s">
        <v>377</v>
      </c>
      <c r="D7464" s="3">
        <v>4000</v>
      </c>
    </row>
    <row r="7465" spans="1:4" s="9" customFormat="1" x14ac:dyDescent="0.2">
      <c r="A7465" s="2" t="s">
        <v>14059</v>
      </c>
      <c r="B7465" s="1" t="s">
        <v>14058</v>
      </c>
      <c r="C7465" s="1" t="s">
        <v>14060</v>
      </c>
      <c r="D7465" s="3">
        <v>4000</v>
      </c>
    </row>
    <row r="7466" spans="1:4" s="9" customFormat="1" x14ac:dyDescent="0.2">
      <c r="A7466" s="2" t="s">
        <v>14062</v>
      </c>
      <c r="B7466" s="1" t="s">
        <v>14063</v>
      </c>
      <c r="C7466" s="1" t="s">
        <v>13881</v>
      </c>
      <c r="D7466" s="3">
        <v>100</v>
      </c>
    </row>
    <row r="7467" spans="1:4" s="9" customFormat="1" x14ac:dyDescent="0.2">
      <c r="A7467" s="2" t="s">
        <v>14064</v>
      </c>
      <c r="B7467" s="1" t="s">
        <v>14063</v>
      </c>
      <c r="C7467" s="1" t="s">
        <v>463</v>
      </c>
      <c r="D7467" s="3">
        <v>4000</v>
      </c>
    </row>
    <row r="7468" spans="1:4" s="9" customFormat="1" x14ac:dyDescent="0.2">
      <c r="A7468" s="2" t="s">
        <v>14065</v>
      </c>
      <c r="B7468" s="1" t="s">
        <v>14066</v>
      </c>
      <c r="C7468" s="1" t="s">
        <v>377</v>
      </c>
      <c r="D7468" s="3">
        <v>4000</v>
      </c>
    </row>
    <row r="7469" spans="1:4" s="9" customFormat="1" x14ac:dyDescent="0.2">
      <c r="A7469" s="2" t="s">
        <v>14069</v>
      </c>
      <c r="B7469" s="1" t="s">
        <v>14068</v>
      </c>
      <c r="C7469" s="1" t="s">
        <v>13884</v>
      </c>
      <c r="D7469" s="3">
        <v>100</v>
      </c>
    </row>
    <row r="7470" spans="1:4" s="9" customFormat="1" x14ac:dyDescent="0.2">
      <c r="A7470" s="2" t="s">
        <v>14067</v>
      </c>
      <c r="B7470" s="1" t="s">
        <v>14068</v>
      </c>
      <c r="C7470" s="1" t="s">
        <v>377</v>
      </c>
      <c r="D7470" s="3">
        <v>4000</v>
      </c>
    </row>
    <row r="7471" spans="1:4" s="9" customFormat="1" x14ac:dyDescent="0.2">
      <c r="A7471" s="2" t="s">
        <v>14070</v>
      </c>
      <c r="B7471" s="1" t="s">
        <v>14071</v>
      </c>
      <c r="C7471" s="1" t="s">
        <v>39</v>
      </c>
      <c r="D7471" s="3">
        <v>100</v>
      </c>
    </row>
    <row r="7472" spans="1:4" s="9" customFormat="1" x14ac:dyDescent="0.2">
      <c r="A7472" s="2" t="s">
        <v>14072</v>
      </c>
      <c r="B7472" s="1" t="s">
        <v>14073</v>
      </c>
      <c r="C7472" s="1" t="s">
        <v>39</v>
      </c>
      <c r="D7472" s="3">
        <v>100</v>
      </c>
    </row>
    <row r="7473" spans="1:4" s="9" customFormat="1" x14ac:dyDescent="0.2">
      <c r="A7473" s="2" t="s">
        <v>14074</v>
      </c>
      <c r="B7473" s="1" t="s">
        <v>14073</v>
      </c>
      <c r="C7473" s="1" t="s">
        <v>377</v>
      </c>
      <c r="D7473" s="3">
        <v>100</v>
      </c>
    </row>
    <row r="7474" spans="1:4" s="9" customFormat="1" x14ac:dyDescent="0.2">
      <c r="A7474" s="2" t="s">
        <v>14075</v>
      </c>
      <c r="B7474" s="1" t="s">
        <v>14073</v>
      </c>
      <c r="C7474" s="1" t="s">
        <v>13956</v>
      </c>
      <c r="D7474" s="3">
        <v>1000</v>
      </c>
    </row>
    <row r="7475" spans="1:4" s="9" customFormat="1" x14ac:dyDescent="0.2">
      <c r="A7475" s="2" t="s">
        <v>14076</v>
      </c>
      <c r="B7475" s="1" t="s">
        <v>14077</v>
      </c>
      <c r="C7475" s="1" t="s">
        <v>14078</v>
      </c>
      <c r="D7475" s="3">
        <v>100</v>
      </c>
    </row>
    <row r="7476" spans="1:4" s="9" customFormat="1" x14ac:dyDescent="0.2">
      <c r="A7476" s="2" t="s">
        <v>14079</v>
      </c>
      <c r="B7476" s="1" t="s">
        <v>14080</v>
      </c>
      <c r="C7476" s="1" t="s">
        <v>13884</v>
      </c>
      <c r="D7476" s="3">
        <v>4000</v>
      </c>
    </row>
    <row r="7477" spans="1:4" s="9" customFormat="1" x14ac:dyDescent="0.2">
      <c r="A7477" s="2" t="s">
        <v>14081</v>
      </c>
      <c r="B7477" s="1" t="s">
        <v>14082</v>
      </c>
      <c r="C7477" s="1" t="s">
        <v>463</v>
      </c>
      <c r="D7477" s="3">
        <v>4000</v>
      </c>
    </row>
    <row r="7478" spans="1:4" s="9" customFormat="1" x14ac:dyDescent="0.2">
      <c r="A7478" s="2" t="s">
        <v>14083</v>
      </c>
      <c r="B7478" s="1" t="s">
        <v>14084</v>
      </c>
      <c r="C7478" s="1" t="s">
        <v>39</v>
      </c>
      <c r="D7478" s="3">
        <v>4000</v>
      </c>
    </row>
    <row r="7479" spans="1:4" s="9" customFormat="1" x14ac:dyDescent="0.2">
      <c r="A7479" s="2" t="s">
        <v>14085</v>
      </c>
      <c r="B7479" s="1" t="s">
        <v>14084</v>
      </c>
      <c r="C7479" s="1" t="s">
        <v>14086</v>
      </c>
      <c r="D7479" s="10" t="s">
        <v>5270</v>
      </c>
    </row>
    <row r="7480" spans="1:4" s="9" customFormat="1" x14ac:dyDescent="0.2">
      <c r="A7480" s="2" t="s">
        <v>14087</v>
      </c>
      <c r="B7480" s="1" t="s">
        <v>14088</v>
      </c>
      <c r="C7480" s="1" t="s">
        <v>39</v>
      </c>
      <c r="D7480" s="10" t="s">
        <v>5270</v>
      </c>
    </row>
    <row r="7481" spans="1:4" s="9" customFormat="1" x14ac:dyDescent="0.2">
      <c r="A7481" s="2" t="s">
        <v>14092</v>
      </c>
      <c r="B7481" s="1" t="s">
        <v>14090</v>
      </c>
      <c r="C7481" s="1" t="s">
        <v>39</v>
      </c>
      <c r="D7481" s="3">
        <v>100</v>
      </c>
    </row>
    <row r="7482" spans="1:4" s="9" customFormat="1" x14ac:dyDescent="0.2">
      <c r="A7482" s="2" t="s">
        <v>14093</v>
      </c>
      <c r="B7482" s="1" t="s">
        <v>14090</v>
      </c>
      <c r="C7482" s="1" t="s">
        <v>377</v>
      </c>
      <c r="D7482" s="3">
        <v>100</v>
      </c>
    </row>
    <row r="7483" spans="1:4" s="9" customFormat="1" x14ac:dyDescent="0.2">
      <c r="A7483" s="2" t="s">
        <v>14094</v>
      </c>
      <c r="B7483" s="1" t="s">
        <v>14090</v>
      </c>
      <c r="C7483" s="1" t="s">
        <v>463</v>
      </c>
      <c r="D7483" s="3">
        <v>100</v>
      </c>
    </row>
    <row r="7484" spans="1:4" s="9" customFormat="1" x14ac:dyDescent="0.2">
      <c r="A7484" s="2" t="s">
        <v>14089</v>
      </c>
      <c r="B7484" s="1" t="s">
        <v>14090</v>
      </c>
      <c r="C7484" s="1" t="s">
        <v>13379</v>
      </c>
      <c r="D7484" s="3">
        <v>4000</v>
      </c>
    </row>
    <row r="7485" spans="1:4" s="9" customFormat="1" x14ac:dyDescent="0.2">
      <c r="A7485" s="2" t="s">
        <v>14091</v>
      </c>
      <c r="B7485" s="1" t="s">
        <v>14090</v>
      </c>
      <c r="C7485" s="1" t="s">
        <v>13977</v>
      </c>
      <c r="D7485" s="10" t="s">
        <v>5270</v>
      </c>
    </row>
    <row r="7486" spans="1:4" s="9" customFormat="1" x14ac:dyDescent="0.2">
      <c r="A7486" s="2" t="s">
        <v>14095</v>
      </c>
      <c r="B7486" s="1" t="s">
        <v>14096</v>
      </c>
      <c r="C7486" s="1" t="s">
        <v>13977</v>
      </c>
      <c r="D7486" s="10" t="s">
        <v>5270</v>
      </c>
    </row>
    <row r="7487" spans="1:4" s="9" customFormat="1" x14ac:dyDescent="0.2">
      <c r="A7487" s="2" t="s">
        <v>14097</v>
      </c>
      <c r="B7487" s="1" t="s">
        <v>14098</v>
      </c>
      <c r="C7487" s="1" t="s">
        <v>13379</v>
      </c>
      <c r="D7487" s="3">
        <v>4000</v>
      </c>
    </row>
    <row r="7488" spans="1:4" s="9" customFormat="1" x14ac:dyDescent="0.2">
      <c r="A7488" s="2" t="s">
        <v>14099</v>
      </c>
      <c r="B7488" s="1" t="s">
        <v>14098</v>
      </c>
      <c r="C7488" s="1" t="s">
        <v>39</v>
      </c>
      <c r="D7488" s="10" t="s">
        <v>5270</v>
      </c>
    </row>
    <row r="7489" spans="1:4" s="9" customFormat="1" x14ac:dyDescent="0.2">
      <c r="A7489" s="2" t="s">
        <v>14103</v>
      </c>
      <c r="B7489" s="1" t="s">
        <v>14101</v>
      </c>
      <c r="C7489" s="1" t="s">
        <v>13884</v>
      </c>
      <c r="D7489" s="3">
        <v>100</v>
      </c>
    </row>
    <row r="7490" spans="1:4" s="9" customFormat="1" x14ac:dyDescent="0.2">
      <c r="A7490" s="2" t="s">
        <v>14100</v>
      </c>
      <c r="B7490" s="1" t="s">
        <v>14101</v>
      </c>
      <c r="C7490" s="1" t="s">
        <v>39</v>
      </c>
      <c r="D7490" s="3">
        <v>100</v>
      </c>
    </row>
    <row r="7491" spans="1:4" s="9" customFormat="1" x14ac:dyDescent="0.2">
      <c r="A7491" s="2" t="s">
        <v>14102</v>
      </c>
      <c r="B7491" s="1" t="s">
        <v>14101</v>
      </c>
      <c r="C7491" s="1" t="s">
        <v>13853</v>
      </c>
      <c r="D7491" s="10" t="s">
        <v>5270</v>
      </c>
    </row>
    <row r="7492" spans="1:4" s="9" customFormat="1" x14ac:dyDescent="0.2">
      <c r="A7492" s="2" t="s">
        <v>14104</v>
      </c>
      <c r="B7492" s="1" t="s">
        <v>14105</v>
      </c>
      <c r="C7492" s="1" t="s">
        <v>14106</v>
      </c>
      <c r="D7492" s="10" t="s">
        <v>5270</v>
      </c>
    </row>
    <row r="7493" spans="1:4" s="9" customFormat="1" x14ac:dyDescent="0.2">
      <c r="A7493" s="2" t="s">
        <v>14107</v>
      </c>
      <c r="B7493" s="1" t="s">
        <v>14108</v>
      </c>
      <c r="C7493" s="1" t="s">
        <v>377</v>
      </c>
      <c r="D7493" s="3">
        <v>4000</v>
      </c>
    </row>
    <row r="7494" spans="1:4" s="9" customFormat="1" x14ac:dyDescent="0.2">
      <c r="A7494" s="2" t="s">
        <v>14109</v>
      </c>
      <c r="B7494" s="1" t="s">
        <v>14108</v>
      </c>
      <c r="C7494" s="1" t="s">
        <v>377</v>
      </c>
      <c r="D7494" s="3">
        <v>4000</v>
      </c>
    </row>
    <row r="7495" spans="1:4" s="9" customFormat="1" x14ac:dyDescent="0.2">
      <c r="A7495" s="2" t="s">
        <v>14110</v>
      </c>
      <c r="B7495" s="1" t="s">
        <v>14111</v>
      </c>
      <c r="C7495" s="1" t="s">
        <v>39</v>
      </c>
      <c r="D7495" s="3">
        <v>100</v>
      </c>
    </row>
    <row r="7496" spans="1:4" s="9" customFormat="1" x14ac:dyDescent="0.2">
      <c r="A7496" s="2" t="s">
        <v>14112</v>
      </c>
      <c r="B7496" s="1" t="s">
        <v>14111</v>
      </c>
      <c r="C7496" s="1" t="s">
        <v>377</v>
      </c>
      <c r="D7496" s="10" t="s">
        <v>5270</v>
      </c>
    </row>
    <row r="7497" spans="1:4" s="9" customFormat="1" x14ac:dyDescent="0.2">
      <c r="A7497" s="2" t="s">
        <v>14113</v>
      </c>
      <c r="B7497" s="1" t="s">
        <v>14114</v>
      </c>
      <c r="C7497" s="1" t="s">
        <v>13956</v>
      </c>
      <c r="D7497" s="3">
        <v>4000</v>
      </c>
    </row>
    <row r="7498" spans="1:4" s="9" customFormat="1" x14ac:dyDescent="0.2">
      <c r="A7498" s="2" t="s">
        <v>14117</v>
      </c>
      <c r="B7498" s="1" t="s">
        <v>14116</v>
      </c>
      <c r="C7498" s="1" t="s">
        <v>377</v>
      </c>
      <c r="D7498" s="3">
        <v>4000</v>
      </c>
    </row>
    <row r="7499" spans="1:4" s="9" customFormat="1" x14ac:dyDescent="0.2">
      <c r="A7499" s="2" t="s">
        <v>14115</v>
      </c>
      <c r="B7499" s="1" t="s">
        <v>14116</v>
      </c>
      <c r="C7499" s="1" t="s">
        <v>10405</v>
      </c>
      <c r="D7499" s="3">
        <v>4000</v>
      </c>
    </row>
    <row r="7500" spans="1:4" s="9" customFormat="1" x14ac:dyDescent="0.2">
      <c r="A7500" s="2" t="s">
        <v>14118</v>
      </c>
      <c r="B7500" s="1" t="s">
        <v>14119</v>
      </c>
      <c r="C7500" s="1" t="s">
        <v>39</v>
      </c>
      <c r="D7500" s="3">
        <v>100</v>
      </c>
    </row>
    <row r="7501" spans="1:4" s="9" customFormat="1" x14ac:dyDescent="0.2">
      <c r="A7501" s="2" t="s">
        <v>14120</v>
      </c>
      <c r="B7501" s="1" t="s">
        <v>14121</v>
      </c>
      <c r="C7501" s="1" t="s">
        <v>377</v>
      </c>
      <c r="D7501" s="3">
        <v>100</v>
      </c>
    </row>
    <row r="7502" spans="1:4" s="9" customFormat="1" x14ac:dyDescent="0.2">
      <c r="A7502" s="2" t="s">
        <v>14122</v>
      </c>
      <c r="B7502" s="1" t="s">
        <v>14123</v>
      </c>
      <c r="C7502" s="1" t="s">
        <v>11329</v>
      </c>
      <c r="D7502" s="3">
        <v>100</v>
      </c>
    </row>
    <row r="7503" spans="1:4" s="9" customFormat="1" x14ac:dyDescent="0.2">
      <c r="A7503" s="2" t="s">
        <v>14124</v>
      </c>
      <c r="B7503" s="1" t="s">
        <v>14125</v>
      </c>
      <c r="C7503" s="1" t="s">
        <v>39</v>
      </c>
      <c r="D7503" s="3">
        <v>100</v>
      </c>
    </row>
    <row r="7504" spans="1:4" s="9" customFormat="1" x14ac:dyDescent="0.2">
      <c r="A7504" s="2" t="s">
        <v>14126</v>
      </c>
      <c r="B7504" s="1" t="s">
        <v>14127</v>
      </c>
      <c r="C7504" s="1" t="s">
        <v>13379</v>
      </c>
      <c r="D7504" s="10" t="s">
        <v>5270</v>
      </c>
    </row>
    <row r="7505" spans="1:4" s="9" customFormat="1" x14ac:dyDescent="0.2">
      <c r="A7505" s="2" t="s">
        <v>14131</v>
      </c>
      <c r="B7505" s="1" t="s">
        <v>14129</v>
      </c>
      <c r="C7505" s="1" t="s">
        <v>39</v>
      </c>
      <c r="D7505" s="3">
        <v>100</v>
      </c>
    </row>
    <row r="7506" spans="1:4" s="9" customFormat="1" x14ac:dyDescent="0.2">
      <c r="A7506" s="2" t="s">
        <v>14128</v>
      </c>
      <c r="B7506" s="1" t="s">
        <v>14129</v>
      </c>
      <c r="C7506" s="1" t="s">
        <v>14130</v>
      </c>
      <c r="D7506" s="3">
        <v>4000</v>
      </c>
    </row>
    <row r="7507" spans="1:4" s="9" customFormat="1" x14ac:dyDescent="0.2">
      <c r="A7507" s="2" t="s">
        <v>14132</v>
      </c>
      <c r="B7507" s="1" t="s">
        <v>14129</v>
      </c>
      <c r="C7507" s="1" t="s">
        <v>377</v>
      </c>
      <c r="D7507" s="3">
        <v>4000</v>
      </c>
    </row>
    <row r="7508" spans="1:4" s="9" customFormat="1" x14ac:dyDescent="0.2">
      <c r="A7508" s="2" t="s">
        <v>14133</v>
      </c>
      <c r="B7508" s="1" t="s">
        <v>14134</v>
      </c>
      <c r="C7508" s="1" t="s">
        <v>39</v>
      </c>
      <c r="D7508" s="3">
        <v>100</v>
      </c>
    </row>
    <row r="7509" spans="1:4" s="9" customFormat="1" x14ac:dyDescent="0.2">
      <c r="A7509" s="2" t="s">
        <v>14135</v>
      </c>
      <c r="B7509" s="1" t="s">
        <v>14134</v>
      </c>
      <c r="C7509" s="1" t="s">
        <v>13884</v>
      </c>
      <c r="D7509" s="3">
        <v>4000</v>
      </c>
    </row>
    <row r="7510" spans="1:4" s="9" customFormat="1" x14ac:dyDescent="0.2">
      <c r="A7510" s="2" t="s">
        <v>14136</v>
      </c>
      <c r="B7510" s="1" t="s">
        <v>14137</v>
      </c>
      <c r="C7510" s="1" t="s">
        <v>39</v>
      </c>
      <c r="D7510" s="3">
        <v>100</v>
      </c>
    </row>
    <row r="7511" spans="1:4" s="9" customFormat="1" x14ac:dyDescent="0.2">
      <c r="A7511" s="2" t="s">
        <v>14138</v>
      </c>
      <c r="B7511" s="1" t="s">
        <v>14137</v>
      </c>
      <c r="C7511" s="1" t="s">
        <v>377</v>
      </c>
      <c r="D7511" s="10" t="s">
        <v>5270</v>
      </c>
    </row>
    <row r="7512" spans="1:4" s="9" customFormat="1" x14ac:dyDescent="0.2">
      <c r="A7512" s="2" t="s">
        <v>14139</v>
      </c>
      <c r="B7512" s="1" t="s">
        <v>14140</v>
      </c>
      <c r="C7512" s="1" t="s">
        <v>463</v>
      </c>
      <c r="D7512" s="10" t="s">
        <v>5270</v>
      </c>
    </row>
    <row r="7513" spans="1:4" s="9" customFormat="1" x14ac:dyDescent="0.2">
      <c r="A7513" s="2" t="s">
        <v>14141</v>
      </c>
      <c r="B7513" s="1" t="s">
        <v>14142</v>
      </c>
      <c r="C7513" s="1" t="s">
        <v>39</v>
      </c>
      <c r="D7513" s="10" t="s">
        <v>5270</v>
      </c>
    </row>
    <row r="7514" spans="1:4" s="9" customFormat="1" x14ac:dyDescent="0.2">
      <c r="A7514" s="2" t="s">
        <v>14143</v>
      </c>
      <c r="B7514" s="1" t="s">
        <v>14144</v>
      </c>
      <c r="C7514" s="1" t="s">
        <v>13919</v>
      </c>
      <c r="D7514" s="3">
        <v>4000</v>
      </c>
    </row>
    <row r="7515" spans="1:4" s="9" customFormat="1" x14ac:dyDescent="0.2">
      <c r="A7515" s="2" t="s">
        <v>14145</v>
      </c>
      <c r="B7515" s="1" t="s">
        <v>14146</v>
      </c>
      <c r="C7515" s="1" t="s">
        <v>39</v>
      </c>
      <c r="D7515" s="10" t="s">
        <v>5270</v>
      </c>
    </row>
    <row r="7516" spans="1:4" s="9" customFormat="1" x14ac:dyDescent="0.2">
      <c r="A7516" s="2" t="s">
        <v>14150</v>
      </c>
      <c r="B7516" s="1" t="s">
        <v>14148</v>
      </c>
      <c r="C7516" s="1" t="s">
        <v>377</v>
      </c>
      <c r="D7516" s="3">
        <v>100</v>
      </c>
    </row>
    <row r="7517" spans="1:4" s="9" customFormat="1" x14ac:dyDescent="0.2">
      <c r="A7517" s="2" t="s">
        <v>14147</v>
      </c>
      <c r="B7517" s="1" t="s">
        <v>14148</v>
      </c>
      <c r="C7517" s="1" t="s">
        <v>39</v>
      </c>
      <c r="D7517" s="3">
        <v>4000</v>
      </c>
    </row>
    <row r="7518" spans="1:4" s="9" customFormat="1" x14ac:dyDescent="0.2">
      <c r="A7518" s="2" t="s">
        <v>14151</v>
      </c>
      <c r="B7518" s="1" t="s">
        <v>14148</v>
      </c>
      <c r="C7518" s="1" t="s">
        <v>13884</v>
      </c>
      <c r="D7518" s="3">
        <v>4000</v>
      </c>
    </row>
    <row r="7519" spans="1:4" s="9" customFormat="1" x14ac:dyDescent="0.2">
      <c r="A7519" s="2" t="s">
        <v>14149</v>
      </c>
      <c r="B7519" s="1" t="s">
        <v>14148</v>
      </c>
      <c r="C7519" s="1" t="s">
        <v>10405</v>
      </c>
      <c r="D7519" s="10" t="s">
        <v>5270</v>
      </c>
    </row>
    <row r="7520" spans="1:4" s="9" customFormat="1" x14ac:dyDescent="0.2">
      <c r="A7520" s="2" t="s">
        <v>14152</v>
      </c>
      <c r="B7520" s="1" t="s">
        <v>14153</v>
      </c>
      <c r="C7520" s="1" t="s">
        <v>13853</v>
      </c>
      <c r="D7520" s="3">
        <v>4000</v>
      </c>
    </row>
    <row r="7521" spans="1:4" s="9" customFormat="1" x14ac:dyDescent="0.2">
      <c r="A7521" s="2" t="s">
        <v>14157</v>
      </c>
      <c r="B7521" s="1" t="s">
        <v>14153</v>
      </c>
      <c r="C7521" s="1" t="s">
        <v>14158</v>
      </c>
      <c r="D7521" s="3">
        <v>4000</v>
      </c>
    </row>
    <row r="7522" spans="1:4" s="9" customFormat="1" x14ac:dyDescent="0.2">
      <c r="A7522" s="2" t="s">
        <v>14159</v>
      </c>
      <c r="B7522" s="1" t="s">
        <v>14153</v>
      </c>
      <c r="C7522" s="1" t="s">
        <v>13884</v>
      </c>
      <c r="D7522" s="3">
        <v>4000</v>
      </c>
    </row>
    <row r="7523" spans="1:4" s="9" customFormat="1" x14ac:dyDescent="0.2">
      <c r="A7523" s="2" t="s">
        <v>14156</v>
      </c>
      <c r="B7523" s="1" t="s">
        <v>14153</v>
      </c>
      <c r="C7523" s="1" t="s">
        <v>377</v>
      </c>
      <c r="D7523" s="3">
        <v>4000</v>
      </c>
    </row>
    <row r="7524" spans="1:4" s="9" customFormat="1" x14ac:dyDescent="0.2">
      <c r="A7524" s="2" t="s">
        <v>14154</v>
      </c>
      <c r="B7524" s="1" t="s">
        <v>14153</v>
      </c>
      <c r="C7524" s="1" t="s">
        <v>10405</v>
      </c>
      <c r="D7524" s="3">
        <v>4000</v>
      </c>
    </row>
    <row r="7525" spans="1:4" s="9" customFormat="1" x14ac:dyDescent="0.2">
      <c r="A7525" s="2" t="s">
        <v>14155</v>
      </c>
      <c r="B7525" s="1" t="s">
        <v>14153</v>
      </c>
      <c r="C7525" s="1" t="s">
        <v>377</v>
      </c>
      <c r="D7525" s="3">
        <v>4000</v>
      </c>
    </row>
    <row r="7526" spans="1:4" s="9" customFormat="1" x14ac:dyDescent="0.2">
      <c r="A7526" s="2" t="s">
        <v>14160</v>
      </c>
      <c r="B7526" s="1" t="s">
        <v>14153</v>
      </c>
      <c r="C7526" s="1" t="s">
        <v>13884</v>
      </c>
      <c r="D7526" s="3">
        <v>4000</v>
      </c>
    </row>
    <row r="7527" spans="1:4" s="9" customFormat="1" x14ac:dyDescent="0.2">
      <c r="A7527" s="2" t="s">
        <v>14164</v>
      </c>
      <c r="B7527" s="1" t="s">
        <v>14162</v>
      </c>
      <c r="C7527" s="1" t="s">
        <v>13884</v>
      </c>
      <c r="D7527" s="3">
        <v>4000</v>
      </c>
    </row>
    <row r="7528" spans="1:4" s="9" customFormat="1" x14ac:dyDescent="0.2">
      <c r="A7528" s="2" t="s">
        <v>14161</v>
      </c>
      <c r="B7528" s="1" t="s">
        <v>14162</v>
      </c>
      <c r="C7528" s="1" t="s">
        <v>14163</v>
      </c>
      <c r="D7528" s="10" t="s">
        <v>5270</v>
      </c>
    </row>
    <row r="7529" spans="1:4" s="9" customFormat="1" x14ac:dyDescent="0.2">
      <c r="A7529" s="2" t="s">
        <v>14165</v>
      </c>
      <c r="B7529" s="1" t="s">
        <v>14166</v>
      </c>
      <c r="C7529" s="1" t="s">
        <v>14167</v>
      </c>
      <c r="D7529" s="3">
        <v>100</v>
      </c>
    </row>
    <row r="7530" spans="1:4" s="9" customFormat="1" x14ac:dyDescent="0.2">
      <c r="A7530" s="2" t="s">
        <v>14171</v>
      </c>
      <c r="B7530" s="1" t="s">
        <v>14169</v>
      </c>
      <c r="C7530" s="1" t="s">
        <v>13919</v>
      </c>
      <c r="D7530" s="3">
        <v>4000</v>
      </c>
    </row>
    <row r="7531" spans="1:4" s="9" customFormat="1" x14ac:dyDescent="0.2">
      <c r="A7531" s="2" t="s">
        <v>14170</v>
      </c>
      <c r="B7531" s="1" t="s">
        <v>14169</v>
      </c>
      <c r="C7531" s="1" t="s">
        <v>377</v>
      </c>
      <c r="D7531" s="10" t="s">
        <v>5270</v>
      </c>
    </row>
    <row r="7532" spans="1:4" s="9" customFormat="1" x14ac:dyDescent="0.2">
      <c r="A7532" s="2" t="s">
        <v>14168</v>
      </c>
      <c r="B7532" s="1" t="s">
        <v>14169</v>
      </c>
      <c r="C7532" s="1" t="s">
        <v>39</v>
      </c>
      <c r="D7532" s="10" t="s">
        <v>5270</v>
      </c>
    </row>
    <row r="7533" spans="1:4" s="9" customFormat="1" x14ac:dyDescent="0.2">
      <c r="A7533" s="2" t="s">
        <v>14172</v>
      </c>
      <c r="B7533" s="1" t="s">
        <v>14173</v>
      </c>
      <c r="C7533" s="1" t="s">
        <v>39</v>
      </c>
      <c r="D7533" s="3">
        <v>4000</v>
      </c>
    </row>
    <row r="7534" spans="1:4" s="9" customFormat="1" x14ac:dyDescent="0.2">
      <c r="A7534" s="2" t="s">
        <v>14174</v>
      </c>
      <c r="B7534" s="1" t="s">
        <v>14175</v>
      </c>
      <c r="C7534" s="1" t="s">
        <v>39</v>
      </c>
      <c r="D7534" s="3">
        <v>4000</v>
      </c>
    </row>
    <row r="7535" spans="1:4" s="9" customFormat="1" x14ac:dyDescent="0.2">
      <c r="A7535" s="2" t="s">
        <v>14176</v>
      </c>
      <c r="B7535" s="1" t="s">
        <v>14175</v>
      </c>
      <c r="C7535" s="1" t="s">
        <v>377</v>
      </c>
      <c r="D7535" s="3">
        <v>4000</v>
      </c>
    </row>
    <row r="7536" spans="1:4" s="9" customFormat="1" x14ac:dyDescent="0.2">
      <c r="A7536" s="2" t="s">
        <v>14177</v>
      </c>
      <c r="B7536" s="1" t="s">
        <v>14178</v>
      </c>
      <c r="C7536" s="1" t="s">
        <v>13919</v>
      </c>
      <c r="D7536" s="3">
        <v>4000</v>
      </c>
    </row>
    <row r="7537" spans="1:57" s="9" customFormat="1" x14ac:dyDescent="0.2">
      <c r="A7537" s="2" t="s">
        <v>14179</v>
      </c>
      <c r="B7537" s="1" t="s">
        <v>14180</v>
      </c>
      <c r="C7537" s="1" t="s">
        <v>39</v>
      </c>
      <c r="D7537" s="3">
        <v>4000</v>
      </c>
    </row>
    <row r="7538" spans="1:57" s="9" customFormat="1" x14ac:dyDescent="0.2">
      <c r="A7538" s="2" t="s">
        <v>14181</v>
      </c>
      <c r="B7538" s="1" t="s">
        <v>14182</v>
      </c>
      <c r="C7538" s="1" t="s">
        <v>10405</v>
      </c>
      <c r="D7538" s="3">
        <v>10000</v>
      </c>
    </row>
    <row r="7539" spans="1:57" s="9" customFormat="1" x14ac:dyDescent="0.2">
      <c r="A7539" s="2" t="s">
        <v>14183</v>
      </c>
      <c r="B7539" s="1" t="s">
        <v>14184</v>
      </c>
      <c r="C7539" s="1" t="s">
        <v>10405</v>
      </c>
      <c r="D7539" s="10" t="s">
        <v>5270</v>
      </c>
    </row>
    <row r="7540" spans="1:57" s="9" customFormat="1" x14ac:dyDescent="0.2">
      <c r="A7540" s="2" t="s">
        <v>14185</v>
      </c>
      <c r="B7540" s="1" t="s">
        <v>14186</v>
      </c>
      <c r="C7540" s="1" t="s">
        <v>13919</v>
      </c>
      <c r="D7540" s="3">
        <v>4000</v>
      </c>
    </row>
    <row r="7541" spans="1:57" s="9" customFormat="1" x14ac:dyDescent="0.2">
      <c r="A7541" s="2" t="s">
        <v>14187</v>
      </c>
      <c r="B7541" s="1" t="s">
        <v>14188</v>
      </c>
      <c r="C7541" s="1" t="s">
        <v>377</v>
      </c>
      <c r="D7541" s="3">
        <v>4000</v>
      </c>
    </row>
    <row r="7542" spans="1:57" s="9" customFormat="1" x14ac:dyDescent="0.2">
      <c r="A7542" s="2" t="s">
        <v>14189</v>
      </c>
      <c r="B7542" s="1" t="s">
        <v>14188</v>
      </c>
      <c r="C7542" s="1" t="s">
        <v>13884</v>
      </c>
      <c r="D7542" s="3">
        <v>4000</v>
      </c>
    </row>
    <row r="7543" spans="1:57" s="9" customFormat="1" x14ac:dyDescent="0.2">
      <c r="A7543" s="2" t="s">
        <v>14193</v>
      </c>
      <c r="B7543" s="1" t="s">
        <v>14191</v>
      </c>
      <c r="C7543" s="1" t="s">
        <v>463</v>
      </c>
      <c r="D7543" s="3">
        <v>100</v>
      </c>
    </row>
    <row r="7544" spans="1:57" s="9" customFormat="1" x14ac:dyDescent="0.2">
      <c r="A7544" s="2" t="s">
        <v>14190</v>
      </c>
      <c r="B7544" s="1" t="s">
        <v>14191</v>
      </c>
      <c r="C7544" s="1" t="s">
        <v>14192</v>
      </c>
      <c r="D7544" s="10" t="s">
        <v>5270</v>
      </c>
    </row>
    <row r="7545" spans="1:57" s="9" customFormat="1" x14ac:dyDescent="0.2">
      <c r="A7545" s="2" t="s">
        <v>14194</v>
      </c>
      <c r="B7545" s="1" t="s">
        <v>14195</v>
      </c>
      <c r="C7545" s="1" t="s">
        <v>39</v>
      </c>
      <c r="D7545" s="10" t="s">
        <v>5270</v>
      </c>
    </row>
    <row r="7546" spans="1:57" s="9" customFormat="1" x14ac:dyDescent="0.2">
      <c r="A7546" s="2" t="s">
        <v>14198</v>
      </c>
      <c r="B7546" s="1" t="s">
        <v>14197</v>
      </c>
      <c r="C7546" s="1" t="s">
        <v>13884</v>
      </c>
      <c r="D7546" s="3">
        <v>100</v>
      </c>
    </row>
    <row r="7547" spans="1:57" s="9" customFormat="1" x14ac:dyDescent="0.2">
      <c r="A7547" s="2" t="s">
        <v>14196</v>
      </c>
      <c r="B7547" s="1" t="s">
        <v>14197</v>
      </c>
      <c r="C7547" s="1" t="s">
        <v>10405</v>
      </c>
      <c r="D7547" s="3">
        <v>4000</v>
      </c>
    </row>
    <row r="7548" spans="1:57" s="9" customFormat="1" x14ac:dyDescent="0.2">
      <c r="A7548" s="2" t="s">
        <v>14199</v>
      </c>
      <c r="B7548" s="1" t="s">
        <v>14200</v>
      </c>
      <c r="C7548" s="1" t="s">
        <v>10405</v>
      </c>
      <c r="D7548" s="3">
        <v>4000</v>
      </c>
    </row>
    <row r="7549" spans="1:57" s="9" customFormat="1" x14ac:dyDescent="0.2">
      <c r="A7549" s="2" t="s">
        <v>14201</v>
      </c>
      <c r="B7549" s="1" t="s">
        <v>14202</v>
      </c>
      <c r="C7549" s="1" t="s">
        <v>39</v>
      </c>
      <c r="D7549" s="3">
        <v>100</v>
      </c>
    </row>
    <row r="7550" spans="1:57" s="9" customFormat="1" x14ac:dyDescent="0.2">
      <c r="A7550" s="2" t="s">
        <v>14203</v>
      </c>
      <c r="B7550" s="1" t="s">
        <v>14204</v>
      </c>
      <c r="C7550" s="1" t="s">
        <v>13884</v>
      </c>
      <c r="D7550" s="3">
        <v>4000</v>
      </c>
    </row>
    <row r="7551" spans="1:57" s="11" customFormat="1" ht="18.75" x14ac:dyDescent="0.2">
      <c r="A7551" s="16" t="str">
        <f>HYPERLINK("#Indice","Voltar ao inicio")</f>
        <v>Voltar ao inicio</v>
      </c>
      <c r="B7551" s="17"/>
      <c r="C7551" s="17"/>
      <c r="D7551" s="17"/>
      <c r="E7551" s="9"/>
      <c r="F7551" s="9"/>
      <c r="G7551" s="9"/>
      <c r="H7551" s="9"/>
      <c r="I7551" s="9"/>
      <c r="J7551" s="9"/>
      <c r="K7551" s="9"/>
      <c r="L7551" s="9"/>
      <c r="M7551" s="9"/>
      <c r="N7551" s="9"/>
      <c r="O7551" s="9"/>
      <c r="P7551" s="9"/>
      <c r="Q7551" s="9"/>
      <c r="R7551" s="9"/>
      <c r="S7551" s="9"/>
      <c r="T7551" s="9"/>
      <c r="U7551" s="9"/>
      <c r="V7551" s="9"/>
      <c r="W7551" s="9"/>
      <c r="X7551" s="9"/>
      <c r="Y7551" s="9"/>
      <c r="Z7551" s="9"/>
      <c r="AA7551" s="9"/>
      <c r="AB7551" s="9"/>
      <c r="AC7551" s="9"/>
      <c r="AD7551" s="9"/>
      <c r="AE7551" s="9"/>
      <c r="AF7551" s="9"/>
      <c r="AG7551" s="9"/>
      <c r="AH7551" s="9"/>
      <c r="AI7551" s="9"/>
      <c r="AJ7551" s="9"/>
      <c r="AK7551" s="9"/>
      <c r="AL7551" s="9"/>
      <c r="AM7551" s="9"/>
      <c r="AN7551" s="9"/>
      <c r="AO7551" s="9"/>
      <c r="AP7551" s="9"/>
      <c r="AQ7551" s="9"/>
      <c r="AR7551" s="9"/>
      <c r="AS7551" s="9"/>
      <c r="AT7551" s="9"/>
      <c r="AU7551" s="9"/>
      <c r="AV7551" s="9"/>
      <c r="AW7551" s="9"/>
      <c r="AX7551" s="9"/>
      <c r="AY7551" s="9"/>
      <c r="AZ7551" s="9"/>
      <c r="BA7551" s="9"/>
      <c r="BB7551" s="9"/>
      <c r="BC7551" s="9"/>
      <c r="BD7551" s="9"/>
      <c r="BE7551" s="9"/>
    </row>
    <row r="7552" spans="1:57" s="11" customFormat="1" ht="10.5" customHeight="1" x14ac:dyDescent="0.2">
      <c r="A7552" s="12"/>
      <c r="B7552" s="13"/>
      <c r="C7552" s="13"/>
      <c r="D7552" s="13"/>
      <c r="E7552" s="9"/>
      <c r="F7552" s="9"/>
      <c r="G7552" s="9"/>
      <c r="H7552" s="9"/>
      <c r="I7552" s="9"/>
      <c r="J7552" s="9"/>
      <c r="K7552" s="9"/>
      <c r="L7552" s="9"/>
      <c r="M7552" s="9"/>
      <c r="N7552" s="9"/>
      <c r="O7552" s="9"/>
      <c r="P7552" s="9"/>
      <c r="Q7552" s="9"/>
      <c r="R7552" s="9"/>
      <c r="S7552" s="9"/>
      <c r="T7552" s="9"/>
      <c r="U7552" s="9"/>
      <c r="V7552" s="9"/>
      <c r="W7552" s="9"/>
      <c r="X7552" s="9"/>
      <c r="Y7552" s="9"/>
      <c r="Z7552" s="9"/>
      <c r="AA7552" s="9"/>
      <c r="AB7552" s="9"/>
      <c r="AC7552" s="9"/>
      <c r="AD7552" s="9"/>
      <c r="AE7552" s="9"/>
      <c r="AF7552" s="9"/>
      <c r="AG7552" s="9"/>
      <c r="AH7552" s="9"/>
      <c r="AI7552" s="9"/>
      <c r="AJ7552" s="9"/>
      <c r="AK7552" s="9"/>
      <c r="AL7552" s="9"/>
      <c r="AM7552" s="9"/>
      <c r="AN7552" s="9"/>
      <c r="AO7552" s="9"/>
      <c r="AP7552" s="9"/>
      <c r="AQ7552" s="9"/>
      <c r="AR7552" s="9"/>
      <c r="AS7552" s="9"/>
      <c r="AT7552" s="9"/>
      <c r="AU7552" s="9"/>
      <c r="AV7552" s="9"/>
      <c r="AW7552" s="9"/>
      <c r="AX7552" s="9"/>
      <c r="AY7552" s="9"/>
      <c r="AZ7552" s="9"/>
      <c r="BA7552" s="9"/>
      <c r="BB7552" s="9"/>
      <c r="BC7552" s="9"/>
      <c r="BD7552" s="9"/>
      <c r="BE7552" s="9"/>
    </row>
    <row r="7553" spans="1:4" s="9" customFormat="1" ht="26.25" x14ac:dyDescent="0.2">
      <c r="A7553" s="23" t="s">
        <v>14466</v>
      </c>
      <c r="B7553" s="24"/>
      <c r="C7553" s="24"/>
      <c r="D7553" s="24"/>
    </row>
    <row r="7554" spans="1:4" s="9" customFormat="1" ht="14.25" x14ac:dyDescent="0.2">
      <c r="A7554" s="20" t="s">
        <v>0</v>
      </c>
      <c r="B7554" s="21" t="s">
        <v>1</v>
      </c>
      <c r="C7554" s="21" t="s">
        <v>2</v>
      </c>
      <c r="D7554" s="22" t="s">
        <v>3</v>
      </c>
    </row>
    <row r="7555" spans="1:4" s="9" customFormat="1" ht="14.25" x14ac:dyDescent="0.2">
      <c r="A7555" s="20"/>
      <c r="B7555" s="21"/>
      <c r="C7555" s="21"/>
      <c r="D7555" s="22"/>
    </row>
    <row r="7556" spans="1:4" s="9" customFormat="1" x14ac:dyDescent="0.2">
      <c r="A7556" s="2" t="s">
        <v>14205</v>
      </c>
      <c r="B7556" s="1" t="s">
        <v>14206</v>
      </c>
      <c r="C7556" s="1" t="s">
        <v>377</v>
      </c>
      <c r="D7556" s="10" t="s">
        <v>5270</v>
      </c>
    </row>
    <row r="7557" spans="1:4" s="9" customFormat="1" x14ac:dyDescent="0.2">
      <c r="A7557" s="2" t="s">
        <v>14207</v>
      </c>
      <c r="B7557" s="1" t="s">
        <v>14208</v>
      </c>
      <c r="C7557" s="1" t="s">
        <v>377</v>
      </c>
      <c r="D7557" s="3">
        <v>100</v>
      </c>
    </row>
    <row r="7558" spans="1:4" s="9" customFormat="1" x14ac:dyDescent="0.2">
      <c r="A7558" s="2" t="s">
        <v>14209</v>
      </c>
      <c r="B7558" s="1" t="s">
        <v>14210</v>
      </c>
      <c r="C7558" s="1" t="s">
        <v>39</v>
      </c>
      <c r="D7558" s="3">
        <v>4000</v>
      </c>
    </row>
    <row r="7559" spans="1:4" s="9" customFormat="1" x14ac:dyDescent="0.2">
      <c r="A7559" s="2" t="s">
        <v>14211</v>
      </c>
      <c r="B7559" s="1" t="s">
        <v>14210</v>
      </c>
      <c r="C7559" s="1" t="s">
        <v>14212</v>
      </c>
      <c r="D7559" s="3">
        <v>4000</v>
      </c>
    </row>
    <row r="7560" spans="1:4" s="9" customFormat="1" x14ac:dyDescent="0.2">
      <c r="A7560" s="2" t="s">
        <v>14213</v>
      </c>
      <c r="B7560" s="1" t="s">
        <v>14210</v>
      </c>
      <c r="C7560" s="1" t="s">
        <v>377</v>
      </c>
      <c r="D7560" s="3">
        <v>4000</v>
      </c>
    </row>
    <row r="7561" spans="1:4" s="9" customFormat="1" x14ac:dyDescent="0.2">
      <c r="A7561" s="2" t="s">
        <v>14214</v>
      </c>
      <c r="B7561" s="1" t="s">
        <v>14215</v>
      </c>
      <c r="C7561" s="1" t="s">
        <v>39</v>
      </c>
      <c r="D7561" s="10" t="s">
        <v>5270</v>
      </c>
    </row>
    <row r="7562" spans="1:4" s="9" customFormat="1" x14ac:dyDescent="0.2">
      <c r="A7562" s="2" t="s">
        <v>14216</v>
      </c>
      <c r="B7562" s="1" t="s">
        <v>14217</v>
      </c>
      <c r="C7562" s="1" t="s">
        <v>14060</v>
      </c>
      <c r="D7562" s="10" t="s">
        <v>5270</v>
      </c>
    </row>
    <row r="7563" spans="1:4" s="9" customFormat="1" x14ac:dyDescent="0.2">
      <c r="A7563" s="2" t="s">
        <v>14218</v>
      </c>
      <c r="B7563" s="1" t="s">
        <v>14219</v>
      </c>
      <c r="C7563" s="1" t="s">
        <v>377</v>
      </c>
      <c r="D7563" s="3">
        <v>4000</v>
      </c>
    </row>
    <row r="7564" spans="1:4" s="9" customFormat="1" x14ac:dyDescent="0.2">
      <c r="A7564" s="2" t="s">
        <v>14220</v>
      </c>
      <c r="B7564" s="1" t="s">
        <v>14221</v>
      </c>
      <c r="C7564" s="1" t="s">
        <v>13379</v>
      </c>
      <c r="D7564" s="10" t="s">
        <v>5270</v>
      </c>
    </row>
    <row r="7565" spans="1:4" s="9" customFormat="1" x14ac:dyDescent="0.2">
      <c r="A7565" s="2" t="s">
        <v>14222</v>
      </c>
      <c r="B7565" s="1" t="s">
        <v>14223</v>
      </c>
      <c r="C7565" s="1" t="s">
        <v>14005</v>
      </c>
      <c r="D7565" s="3">
        <v>4000</v>
      </c>
    </row>
    <row r="7566" spans="1:4" s="9" customFormat="1" x14ac:dyDescent="0.2">
      <c r="A7566" s="2" t="s">
        <v>14224</v>
      </c>
      <c r="B7566" s="1" t="s">
        <v>14225</v>
      </c>
      <c r="C7566" s="1" t="s">
        <v>13853</v>
      </c>
      <c r="D7566" s="3">
        <v>4000</v>
      </c>
    </row>
    <row r="7567" spans="1:4" s="9" customFormat="1" x14ac:dyDescent="0.2">
      <c r="A7567" s="2" t="s">
        <v>14226</v>
      </c>
      <c r="B7567" s="1" t="s">
        <v>14225</v>
      </c>
      <c r="C7567" s="1" t="s">
        <v>377</v>
      </c>
      <c r="D7567" s="3">
        <v>4000</v>
      </c>
    </row>
    <row r="7568" spans="1:4" s="9" customFormat="1" x14ac:dyDescent="0.2">
      <c r="A7568" s="2" t="s">
        <v>14229</v>
      </c>
      <c r="B7568" s="1" t="s">
        <v>14228</v>
      </c>
      <c r="C7568" s="1" t="s">
        <v>13853</v>
      </c>
      <c r="D7568" s="3">
        <v>4000</v>
      </c>
    </row>
    <row r="7569" spans="1:4" s="9" customFormat="1" x14ac:dyDescent="0.2">
      <c r="A7569" s="2" t="s">
        <v>14227</v>
      </c>
      <c r="B7569" s="1" t="s">
        <v>14228</v>
      </c>
      <c r="C7569" s="1" t="s">
        <v>13619</v>
      </c>
      <c r="D7569" s="10" t="s">
        <v>5270</v>
      </c>
    </row>
    <row r="7570" spans="1:4" s="9" customFormat="1" x14ac:dyDescent="0.2">
      <c r="A7570" s="2" t="s">
        <v>14235</v>
      </c>
      <c r="B7570" s="1" t="s">
        <v>14231</v>
      </c>
      <c r="C7570" s="1" t="s">
        <v>14236</v>
      </c>
      <c r="D7570" s="3">
        <v>100</v>
      </c>
    </row>
    <row r="7571" spans="1:4" s="9" customFormat="1" x14ac:dyDescent="0.2">
      <c r="A7571" s="2" t="s">
        <v>14230</v>
      </c>
      <c r="B7571" s="1" t="s">
        <v>14231</v>
      </c>
      <c r="C7571" s="1" t="s">
        <v>14232</v>
      </c>
      <c r="D7571" s="3">
        <v>4000</v>
      </c>
    </row>
    <row r="7572" spans="1:4" s="9" customFormat="1" x14ac:dyDescent="0.2">
      <c r="A7572" s="2" t="s">
        <v>14234</v>
      </c>
      <c r="B7572" s="1" t="s">
        <v>14231</v>
      </c>
      <c r="C7572" s="1" t="s">
        <v>10405</v>
      </c>
      <c r="D7572" s="3">
        <v>4000</v>
      </c>
    </row>
    <row r="7573" spans="1:4" s="9" customFormat="1" x14ac:dyDescent="0.2">
      <c r="A7573" s="2" t="s">
        <v>14237</v>
      </c>
      <c r="B7573" s="1" t="s">
        <v>14231</v>
      </c>
      <c r="C7573" s="1" t="s">
        <v>377</v>
      </c>
      <c r="D7573" s="10" t="s">
        <v>5270</v>
      </c>
    </row>
    <row r="7574" spans="1:4" s="9" customFormat="1" x14ac:dyDescent="0.2">
      <c r="A7574" s="2" t="s">
        <v>14233</v>
      </c>
      <c r="B7574" s="1" t="s">
        <v>14231</v>
      </c>
      <c r="C7574" s="1" t="s">
        <v>13749</v>
      </c>
      <c r="D7574" s="10" t="s">
        <v>5270</v>
      </c>
    </row>
    <row r="7575" spans="1:4" s="9" customFormat="1" x14ac:dyDescent="0.2">
      <c r="A7575" s="2" t="s">
        <v>14238</v>
      </c>
      <c r="B7575" s="1" t="s">
        <v>14239</v>
      </c>
      <c r="C7575" s="1" t="s">
        <v>39</v>
      </c>
      <c r="D7575" s="3">
        <v>100</v>
      </c>
    </row>
    <row r="7576" spans="1:4" s="9" customFormat="1" x14ac:dyDescent="0.2">
      <c r="A7576" s="2" t="s">
        <v>14240</v>
      </c>
      <c r="B7576" s="1" t="s">
        <v>14239</v>
      </c>
      <c r="C7576" s="1" t="s">
        <v>377</v>
      </c>
      <c r="D7576" s="3">
        <v>2000</v>
      </c>
    </row>
    <row r="7577" spans="1:4" s="9" customFormat="1" x14ac:dyDescent="0.2">
      <c r="A7577" s="2" t="s">
        <v>14241</v>
      </c>
      <c r="B7577" s="1" t="s">
        <v>14239</v>
      </c>
      <c r="C7577" s="1" t="s">
        <v>13884</v>
      </c>
      <c r="D7577" s="10" t="s">
        <v>5270</v>
      </c>
    </row>
    <row r="7578" spans="1:4" s="9" customFormat="1" x14ac:dyDescent="0.2">
      <c r="A7578" s="2" t="s">
        <v>14242</v>
      </c>
      <c r="B7578" s="1" t="s">
        <v>14243</v>
      </c>
      <c r="C7578" s="1" t="s">
        <v>14130</v>
      </c>
      <c r="D7578" s="3">
        <v>2000</v>
      </c>
    </row>
    <row r="7579" spans="1:4" s="9" customFormat="1" x14ac:dyDescent="0.2">
      <c r="A7579" s="2" t="s">
        <v>14244</v>
      </c>
      <c r="B7579" s="1" t="s">
        <v>14243</v>
      </c>
      <c r="C7579" s="1" t="s">
        <v>39</v>
      </c>
      <c r="D7579" s="10" t="s">
        <v>5270</v>
      </c>
    </row>
    <row r="7580" spans="1:4" s="9" customFormat="1" x14ac:dyDescent="0.2">
      <c r="A7580" s="2" t="s">
        <v>14245</v>
      </c>
      <c r="B7580" s="1" t="s">
        <v>14246</v>
      </c>
      <c r="C7580" s="1" t="s">
        <v>39</v>
      </c>
      <c r="D7580" s="10" t="s">
        <v>5270</v>
      </c>
    </row>
    <row r="7581" spans="1:4" s="9" customFormat="1" x14ac:dyDescent="0.2">
      <c r="A7581" s="2" t="s">
        <v>14247</v>
      </c>
      <c r="B7581" s="1" t="s">
        <v>14248</v>
      </c>
      <c r="C7581" s="1" t="s">
        <v>13379</v>
      </c>
      <c r="D7581" s="10" t="s">
        <v>5270</v>
      </c>
    </row>
    <row r="7582" spans="1:4" s="9" customFormat="1" x14ac:dyDescent="0.2">
      <c r="A7582" s="2" t="s">
        <v>14249</v>
      </c>
      <c r="B7582" s="1" t="s">
        <v>14250</v>
      </c>
      <c r="C7582" s="1" t="s">
        <v>13884</v>
      </c>
      <c r="D7582" s="3">
        <v>4000</v>
      </c>
    </row>
    <row r="7583" spans="1:4" s="9" customFormat="1" x14ac:dyDescent="0.2">
      <c r="A7583" s="2" t="s">
        <v>14251</v>
      </c>
      <c r="B7583" s="1" t="s">
        <v>14252</v>
      </c>
      <c r="C7583" s="1" t="s">
        <v>377</v>
      </c>
      <c r="D7583" s="3">
        <v>4000</v>
      </c>
    </row>
    <row r="7584" spans="1:4" s="9" customFormat="1" x14ac:dyDescent="0.2">
      <c r="A7584" s="2" t="s">
        <v>14253</v>
      </c>
      <c r="B7584" s="1" t="s">
        <v>14254</v>
      </c>
      <c r="C7584" s="1" t="s">
        <v>10405</v>
      </c>
      <c r="D7584" s="10" t="s">
        <v>5270</v>
      </c>
    </row>
    <row r="7585" spans="1:4" s="9" customFormat="1" x14ac:dyDescent="0.2">
      <c r="A7585" s="2" t="s">
        <v>14255</v>
      </c>
      <c r="B7585" s="1" t="s">
        <v>14256</v>
      </c>
      <c r="C7585" s="1" t="s">
        <v>13749</v>
      </c>
      <c r="D7585" s="3">
        <v>4000</v>
      </c>
    </row>
    <row r="7586" spans="1:4" s="9" customFormat="1" x14ac:dyDescent="0.2">
      <c r="A7586" s="2" t="s">
        <v>14257</v>
      </c>
      <c r="B7586" s="1" t="s">
        <v>14258</v>
      </c>
      <c r="C7586" s="1" t="s">
        <v>10405</v>
      </c>
      <c r="D7586" s="3">
        <v>4000</v>
      </c>
    </row>
    <row r="7587" spans="1:4" s="9" customFormat="1" x14ac:dyDescent="0.2">
      <c r="A7587" s="2" t="s">
        <v>14259</v>
      </c>
      <c r="B7587" s="1" t="s">
        <v>14260</v>
      </c>
      <c r="C7587" s="1" t="s">
        <v>463</v>
      </c>
      <c r="D7587" s="10" t="s">
        <v>5270</v>
      </c>
    </row>
    <row r="7588" spans="1:4" s="9" customFormat="1" x14ac:dyDescent="0.2">
      <c r="A7588" s="2" t="s">
        <v>14261</v>
      </c>
      <c r="B7588" s="1" t="s">
        <v>14262</v>
      </c>
      <c r="C7588" s="1" t="s">
        <v>184</v>
      </c>
      <c r="D7588" s="10" t="s">
        <v>5270</v>
      </c>
    </row>
    <row r="7589" spans="1:4" s="9" customFormat="1" x14ac:dyDescent="0.2">
      <c r="A7589" s="2" t="s">
        <v>14263</v>
      </c>
      <c r="B7589" s="1" t="s">
        <v>14264</v>
      </c>
      <c r="C7589" s="1" t="s">
        <v>14106</v>
      </c>
      <c r="D7589" s="3">
        <v>4000</v>
      </c>
    </row>
    <row r="7590" spans="1:4" s="9" customFormat="1" x14ac:dyDescent="0.2">
      <c r="A7590" s="2" t="s">
        <v>14265</v>
      </c>
      <c r="B7590" s="1" t="s">
        <v>14266</v>
      </c>
      <c r="C7590" s="1" t="s">
        <v>14267</v>
      </c>
      <c r="D7590" s="3">
        <v>100</v>
      </c>
    </row>
    <row r="7591" spans="1:4" s="9" customFormat="1" x14ac:dyDescent="0.2">
      <c r="A7591" s="2" t="s">
        <v>14270</v>
      </c>
      <c r="B7591" s="1" t="s">
        <v>14269</v>
      </c>
      <c r="C7591" s="1" t="s">
        <v>39</v>
      </c>
      <c r="D7591" s="3">
        <v>100</v>
      </c>
    </row>
    <row r="7592" spans="1:4" s="9" customFormat="1" x14ac:dyDescent="0.2">
      <c r="A7592" s="2" t="s">
        <v>14268</v>
      </c>
      <c r="B7592" s="1" t="s">
        <v>14269</v>
      </c>
      <c r="C7592" s="1" t="s">
        <v>14130</v>
      </c>
      <c r="D7592" s="3">
        <v>100</v>
      </c>
    </row>
    <row r="7593" spans="1:4" s="9" customFormat="1" x14ac:dyDescent="0.2">
      <c r="A7593" s="2" t="s">
        <v>14271</v>
      </c>
      <c r="B7593" s="1" t="s">
        <v>14272</v>
      </c>
      <c r="C7593" s="1" t="s">
        <v>14130</v>
      </c>
      <c r="D7593" s="3">
        <v>100</v>
      </c>
    </row>
    <row r="7594" spans="1:4" s="9" customFormat="1" x14ac:dyDescent="0.2">
      <c r="A7594" s="2" t="s">
        <v>14273</v>
      </c>
      <c r="B7594" s="1" t="s">
        <v>14274</v>
      </c>
      <c r="C7594" s="1" t="s">
        <v>377</v>
      </c>
      <c r="D7594" s="3">
        <v>4000</v>
      </c>
    </row>
    <row r="7595" spans="1:4" s="9" customFormat="1" x14ac:dyDescent="0.2">
      <c r="A7595" s="2" t="s">
        <v>14275</v>
      </c>
      <c r="B7595" s="1" t="s">
        <v>14276</v>
      </c>
      <c r="C7595" s="1" t="s">
        <v>13731</v>
      </c>
      <c r="D7595" s="10" t="s">
        <v>5270</v>
      </c>
    </row>
    <row r="7596" spans="1:4" s="9" customFormat="1" x14ac:dyDescent="0.2">
      <c r="A7596" s="2" t="s">
        <v>14277</v>
      </c>
      <c r="B7596" s="1" t="s">
        <v>14278</v>
      </c>
      <c r="C7596" s="1" t="s">
        <v>13731</v>
      </c>
      <c r="D7596" s="10" t="s">
        <v>5270</v>
      </c>
    </row>
    <row r="7597" spans="1:4" s="9" customFormat="1" x14ac:dyDescent="0.2">
      <c r="A7597" s="2" t="s">
        <v>14279</v>
      </c>
      <c r="B7597" s="1" t="s">
        <v>14280</v>
      </c>
      <c r="C7597" s="1" t="s">
        <v>13379</v>
      </c>
      <c r="D7597" s="3">
        <v>4000</v>
      </c>
    </row>
    <row r="7598" spans="1:4" s="9" customFormat="1" x14ac:dyDescent="0.2">
      <c r="A7598" s="2" t="s">
        <v>14281</v>
      </c>
      <c r="B7598" s="1" t="s">
        <v>14280</v>
      </c>
      <c r="C7598" s="1" t="s">
        <v>10405</v>
      </c>
      <c r="D7598" s="3">
        <v>4000</v>
      </c>
    </row>
    <row r="7599" spans="1:4" s="9" customFormat="1" x14ac:dyDescent="0.2">
      <c r="A7599" s="2" t="s">
        <v>14282</v>
      </c>
      <c r="B7599" s="1" t="s">
        <v>14283</v>
      </c>
      <c r="C7599" s="1" t="s">
        <v>13619</v>
      </c>
      <c r="D7599" s="10" t="s">
        <v>5270</v>
      </c>
    </row>
    <row r="7600" spans="1:4" s="9" customFormat="1" x14ac:dyDescent="0.2">
      <c r="A7600" s="2" t="s">
        <v>14284</v>
      </c>
      <c r="B7600" s="1" t="s">
        <v>14285</v>
      </c>
      <c r="C7600" s="1" t="s">
        <v>13379</v>
      </c>
      <c r="D7600" s="3">
        <v>10000</v>
      </c>
    </row>
    <row r="7601" spans="1:4" s="9" customFormat="1" x14ac:dyDescent="0.2">
      <c r="A7601" s="2" t="s">
        <v>14286</v>
      </c>
      <c r="B7601" s="1" t="s">
        <v>14287</v>
      </c>
      <c r="C7601" s="1" t="s">
        <v>14288</v>
      </c>
      <c r="D7601" s="3">
        <v>100</v>
      </c>
    </row>
    <row r="7602" spans="1:4" s="9" customFormat="1" x14ac:dyDescent="0.2">
      <c r="A7602" s="2" t="s">
        <v>14289</v>
      </c>
      <c r="B7602" s="1" t="s">
        <v>14290</v>
      </c>
      <c r="C7602" s="1" t="s">
        <v>39</v>
      </c>
      <c r="D7602" s="3">
        <v>100</v>
      </c>
    </row>
    <row r="7603" spans="1:4" s="9" customFormat="1" x14ac:dyDescent="0.2">
      <c r="A7603" s="2" t="s">
        <v>14291</v>
      </c>
      <c r="B7603" s="1" t="s">
        <v>14290</v>
      </c>
      <c r="C7603" s="1" t="s">
        <v>13884</v>
      </c>
      <c r="D7603" s="10" t="s">
        <v>5270</v>
      </c>
    </row>
    <row r="7604" spans="1:4" s="9" customFormat="1" x14ac:dyDescent="0.2">
      <c r="A7604" s="2" t="s">
        <v>14292</v>
      </c>
      <c r="B7604" s="1" t="s">
        <v>14293</v>
      </c>
      <c r="C7604" s="1" t="s">
        <v>377</v>
      </c>
      <c r="D7604" s="3">
        <v>4000</v>
      </c>
    </row>
    <row r="7605" spans="1:4" s="9" customFormat="1" x14ac:dyDescent="0.2">
      <c r="A7605" s="2" t="s">
        <v>14294</v>
      </c>
      <c r="B7605" s="1" t="s">
        <v>14293</v>
      </c>
      <c r="C7605" s="1" t="s">
        <v>377</v>
      </c>
      <c r="D7605" s="3">
        <v>4000</v>
      </c>
    </row>
    <row r="7606" spans="1:4" s="9" customFormat="1" x14ac:dyDescent="0.2">
      <c r="A7606" s="2" t="s">
        <v>14295</v>
      </c>
      <c r="B7606" s="1" t="s">
        <v>14296</v>
      </c>
      <c r="C7606" s="1" t="s">
        <v>377</v>
      </c>
      <c r="D7606" s="3">
        <v>4000</v>
      </c>
    </row>
    <row r="7607" spans="1:4" s="9" customFormat="1" x14ac:dyDescent="0.2">
      <c r="A7607" s="2" t="s">
        <v>14297</v>
      </c>
      <c r="B7607" s="1" t="s">
        <v>14298</v>
      </c>
      <c r="C7607" s="1" t="s">
        <v>13379</v>
      </c>
      <c r="D7607" s="3">
        <v>2000</v>
      </c>
    </row>
    <row r="7608" spans="1:4" s="9" customFormat="1" x14ac:dyDescent="0.2">
      <c r="A7608" s="2" t="s">
        <v>14299</v>
      </c>
      <c r="B7608" s="1" t="s">
        <v>14298</v>
      </c>
      <c r="C7608" s="1" t="s">
        <v>463</v>
      </c>
      <c r="D7608" s="10" t="s">
        <v>5270</v>
      </c>
    </row>
    <row r="7609" spans="1:4" s="9" customFormat="1" x14ac:dyDescent="0.2">
      <c r="A7609" s="2" t="s">
        <v>14303</v>
      </c>
      <c r="B7609" s="1" t="s">
        <v>14301</v>
      </c>
      <c r="C7609" s="1" t="s">
        <v>463</v>
      </c>
      <c r="D7609" s="3">
        <v>2000</v>
      </c>
    </row>
    <row r="7610" spans="1:4" s="9" customFormat="1" x14ac:dyDescent="0.2">
      <c r="A7610" s="2" t="s">
        <v>14300</v>
      </c>
      <c r="B7610" s="1" t="s">
        <v>14301</v>
      </c>
      <c r="C7610" s="1" t="s">
        <v>39</v>
      </c>
      <c r="D7610" s="3">
        <v>3000</v>
      </c>
    </row>
    <row r="7611" spans="1:4" s="9" customFormat="1" x14ac:dyDescent="0.2">
      <c r="A7611" s="2" t="s">
        <v>14302</v>
      </c>
      <c r="B7611" s="1" t="s">
        <v>14301</v>
      </c>
      <c r="C7611" s="1" t="s">
        <v>377</v>
      </c>
      <c r="D7611" s="10" t="s">
        <v>5270</v>
      </c>
    </row>
    <row r="7612" spans="1:4" s="9" customFormat="1" x14ac:dyDescent="0.2">
      <c r="A7612" s="2" t="s">
        <v>14304</v>
      </c>
      <c r="B7612" s="1" t="s">
        <v>14305</v>
      </c>
      <c r="C7612" s="1" t="s">
        <v>377</v>
      </c>
      <c r="D7612" s="3">
        <v>2000</v>
      </c>
    </row>
    <row r="7613" spans="1:4" s="9" customFormat="1" x14ac:dyDescent="0.2">
      <c r="A7613" s="2" t="s">
        <v>14306</v>
      </c>
      <c r="B7613" s="1" t="s">
        <v>14307</v>
      </c>
      <c r="C7613" s="1" t="s">
        <v>39</v>
      </c>
      <c r="D7613" s="10" t="s">
        <v>5270</v>
      </c>
    </row>
    <row r="7614" spans="1:4" s="9" customFormat="1" x14ac:dyDescent="0.2">
      <c r="A7614" s="2" t="s">
        <v>14308</v>
      </c>
      <c r="B7614" s="1" t="s">
        <v>14309</v>
      </c>
      <c r="C7614" s="1" t="s">
        <v>377</v>
      </c>
      <c r="D7614" s="3">
        <v>100</v>
      </c>
    </row>
    <row r="7615" spans="1:4" s="9" customFormat="1" x14ac:dyDescent="0.2">
      <c r="A7615" s="2" t="s">
        <v>14315</v>
      </c>
      <c r="B7615" s="1" t="s">
        <v>14311</v>
      </c>
      <c r="C7615" s="1" t="s">
        <v>377</v>
      </c>
      <c r="D7615" s="3">
        <v>4000</v>
      </c>
    </row>
    <row r="7616" spans="1:4" s="9" customFormat="1" x14ac:dyDescent="0.2">
      <c r="A7616" s="2" t="s">
        <v>14313</v>
      </c>
      <c r="B7616" s="1" t="s">
        <v>14311</v>
      </c>
      <c r="C7616" s="1" t="s">
        <v>13881</v>
      </c>
      <c r="D7616" s="3">
        <v>4000</v>
      </c>
    </row>
    <row r="7617" spans="1:4" s="9" customFormat="1" x14ac:dyDescent="0.2">
      <c r="A7617" s="2" t="s">
        <v>14314</v>
      </c>
      <c r="B7617" s="1" t="s">
        <v>14311</v>
      </c>
      <c r="C7617" s="1" t="s">
        <v>14192</v>
      </c>
      <c r="D7617" s="3">
        <v>4000</v>
      </c>
    </row>
    <row r="7618" spans="1:4" s="9" customFormat="1" x14ac:dyDescent="0.2">
      <c r="A7618" s="2" t="s">
        <v>14310</v>
      </c>
      <c r="B7618" s="1" t="s">
        <v>14311</v>
      </c>
      <c r="C7618" s="1" t="s">
        <v>39</v>
      </c>
      <c r="D7618" s="3">
        <v>4000</v>
      </c>
    </row>
    <row r="7619" spans="1:4" s="9" customFormat="1" x14ac:dyDescent="0.2">
      <c r="A7619" s="2" t="s">
        <v>14312</v>
      </c>
      <c r="B7619" s="1" t="s">
        <v>14311</v>
      </c>
      <c r="C7619" s="1" t="s">
        <v>13619</v>
      </c>
      <c r="D7619" s="3">
        <v>5000</v>
      </c>
    </row>
    <row r="7620" spans="1:4" s="9" customFormat="1" x14ac:dyDescent="0.2">
      <c r="A7620" s="2" t="s">
        <v>14318</v>
      </c>
      <c r="B7620" s="1" t="s">
        <v>14317</v>
      </c>
      <c r="C7620" s="1" t="s">
        <v>14192</v>
      </c>
      <c r="D7620" s="3">
        <v>4000</v>
      </c>
    </row>
    <row r="7621" spans="1:4" s="9" customFormat="1" x14ac:dyDescent="0.2">
      <c r="A7621" s="2" t="s">
        <v>14316</v>
      </c>
      <c r="B7621" s="1" t="s">
        <v>14317</v>
      </c>
      <c r="C7621" s="1" t="s">
        <v>13853</v>
      </c>
      <c r="D7621" s="10" t="s">
        <v>5270</v>
      </c>
    </row>
    <row r="7622" spans="1:4" s="9" customFormat="1" x14ac:dyDescent="0.2">
      <c r="A7622" s="2" t="s">
        <v>14319</v>
      </c>
      <c r="B7622" s="1" t="s">
        <v>14320</v>
      </c>
      <c r="C7622" s="1" t="s">
        <v>13956</v>
      </c>
      <c r="D7622" s="3">
        <v>100</v>
      </c>
    </row>
    <row r="7623" spans="1:4" s="9" customFormat="1" x14ac:dyDescent="0.2">
      <c r="A7623" s="2" t="s">
        <v>14324</v>
      </c>
      <c r="B7623" s="1" t="s">
        <v>14322</v>
      </c>
      <c r="C7623" s="1" t="s">
        <v>377</v>
      </c>
      <c r="D7623" s="3">
        <v>4000</v>
      </c>
    </row>
    <row r="7624" spans="1:4" s="9" customFormat="1" x14ac:dyDescent="0.2">
      <c r="A7624" s="2" t="s">
        <v>14321</v>
      </c>
      <c r="B7624" s="1" t="s">
        <v>14322</v>
      </c>
      <c r="C7624" s="1" t="s">
        <v>13379</v>
      </c>
      <c r="D7624" s="3">
        <v>4000</v>
      </c>
    </row>
    <row r="7625" spans="1:4" s="9" customFormat="1" x14ac:dyDescent="0.2">
      <c r="A7625" s="2" t="s">
        <v>14323</v>
      </c>
      <c r="B7625" s="1" t="s">
        <v>14322</v>
      </c>
      <c r="C7625" s="1" t="s">
        <v>377</v>
      </c>
      <c r="D7625" s="3">
        <v>10000</v>
      </c>
    </row>
    <row r="7626" spans="1:4" s="9" customFormat="1" x14ac:dyDescent="0.2">
      <c r="A7626" s="2" t="s">
        <v>14325</v>
      </c>
      <c r="B7626" s="1" t="s">
        <v>14326</v>
      </c>
      <c r="C7626" s="1" t="s">
        <v>287</v>
      </c>
      <c r="D7626" s="10" t="s">
        <v>5270</v>
      </c>
    </row>
    <row r="7627" spans="1:4" s="9" customFormat="1" x14ac:dyDescent="0.2">
      <c r="A7627" s="2" t="s">
        <v>14330</v>
      </c>
      <c r="B7627" s="1" t="s">
        <v>14328</v>
      </c>
      <c r="C7627" s="1" t="s">
        <v>377</v>
      </c>
      <c r="D7627" s="3">
        <v>2000</v>
      </c>
    </row>
    <row r="7628" spans="1:4" s="9" customFormat="1" x14ac:dyDescent="0.2">
      <c r="A7628" s="2" t="s">
        <v>14329</v>
      </c>
      <c r="B7628" s="1" t="s">
        <v>14328</v>
      </c>
      <c r="C7628" s="1" t="s">
        <v>10405</v>
      </c>
      <c r="D7628" s="3">
        <v>3000</v>
      </c>
    </row>
    <row r="7629" spans="1:4" s="9" customFormat="1" x14ac:dyDescent="0.2">
      <c r="A7629" s="2" t="s">
        <v>14327</v>
      </c>
      <c r="B7629" s="1" t="s">
        <v>14328</v>
      </c>
      <c r="C7629" s="1" t="s">
        <v>39</v>
      </c>
      <c r="D7629" s="10" t="s">
        <v>5270</v>
      </c>
    </row>
    <row r="7630" spans="1:4" s="9" customFormat="1" x14ac:dyDescent="0.2">
      <c r="A7630" s="2" t="s">
        <v>14331</v>
      </c>
      <c r="B7630" s="1" t="s">
        <v>14328</v>
      </c>
      <c r="C7630" s="1" t="s">
        <v>13878</v>
      </c>
      <c r="D7630" s="10" t="s">
        <v>5270</v>
      </c>
    </row>
    <row r="7631" spans="1:4" s="9" customFormat="1" x14ac:dyDescent="0.2">
      <c r="A7631" s="2" t="s">
        <v>14332</v>
      </c>
      <c r="B7631" s="1" t="s">
        <v>14333</v>
      </c>
      <c r="C7631" s="1" t="s">
        <v>377</v>
      </c>
      <c r="D7631" s="3">
        <v>3000</v>
      </c>
    </row>
    <row r="7632" spans="1:4" s="9" customFormat="1" x14ac:dyDescent="0.2">
      <c r="A7632" s="2" t="s">
        <v>14334</v>
      </c>
      <c r="B7632" s="1" t="s">
        <v>14335</v>
      </c>
      <c r="C7632" s="1" t="s">
        <v>13379</v>
      </c>
      <c r="D7632" s="3">
        <v>100</v>
      </c>
    </row>
    <row r="7633" spans="1:4" s="9" customFormat="1" x14ac:dyDescent="0.2">
      <c r="A7633" s="2" t="s">
        <v>14338</v>
      </c>
      <c r="B7633" s="1" t="s">
        <v>14337</v>
      </c>
      <c r="C7633" s="1" t="s">
        <v>287</v>
      </c>
      <c r="D7633" s="3">
        <v>4000</v>
      </c>
    </row>
    <row r="7634" spans="1:4" s="9" customFormat="1" x14ac:dyDescent="0.2">
      <c r="A7634" s="2" t="s">
        <v>14336</v>
      </c>
      <c r="B7634" s="1" t="s">
        <v>14337</v>
      </c>
      <c r="C7634" s="1" t="s">
        <v>13749</v>
      </c>
      <c r="D7634" s="3">
        <v>4000</v>
      </c>
    </row>
    <row r="7635" spans="1:4" s="9" customFormat="1" x14ac:dyDescent="0.2">
      <c r="A7635" s="2" t="s">
        <v>14339</v>
      </c>
      <c r="B7635" s="1" t="s">
        <v>14337</v>
      </c>
      <c r="C7635" s="1" t="s">
        <v>377</v>
      </c>
      <c r="D7635" s="3">
        <v>4000</v>
      </c>
    </row>
    <row r="7636" spans="1:4" s="9" customFormat="1" x14ac:dyDescent="0.2">
      <c r="A7636" s="2" t="s">
        <v>14340</v>
      </c>
      <c r="B7636" s="1" t="s">
        <v>14337</v>
      </c>
      <c r="C7636" s="1" t="s">
        <v>377</v>
      </c>
      <c r="D7636" s="3">
        <v>4000</v>
      </c>
    </row>
    <row r="7637" spans="1:4" s="9" customFormat="1" x14ac:dyDescent="0.2">
      <c r="A7637" s="2" t="s">
        <v>14341</v>
      </c>
      <c r="B7637" s="1" t="s">
        <v>14342</v>
      </c>
      <c r="C7637" s="1" t="s">
        <v>13749</v>
      </c>
      <c r="D7637" s="3">
        <v>4000</v>
      </c>
    </row>
    <row r="7638" spans="1:4" s="9" customFormat="1" x14ac:dyDescent="0.2">
      <c r="A7638" s="2" t="s">
        <v>14343</v>
      </c>
      <c r="B7638" s="1" t="s">
        <v>14344</v>
      </c>
      <c r="C7638" s="1" t="s">
        <v>377</v>
      </c>
      <c r="D7638" s="3">
        <v>4000</v>
      </c>
    </row>
    <row r="7639" spans="1:4" s="9" customFormat="1" x14ac:dyDescent="0.2">
      <c r="A7639" s="2" t="s">
        <v>14347</v>
      </c>
      <c r="B7639" s="1" t="s">
        <v>14346</v>
      </c>
      <c r="C7639" s="1" t="s">
        <v>377</v>
      </c>
      <c r="D7639" s="3">
        <v>100</v>
      </c>
    </row>
    <row r="7640" spans="1:4" s="9" customFormat="1" x14ac:dyDescent="0.2">
      <c r="A7640" s="2" t="s">
        <v>14345</v>
      </c>
      <c r="B7640" s="1" t="s">
        <v>14346</v>
      </c>
      <c r="C7640" s="1" t="s">
        <v>13379</v>
      </c>
      <c r="D7640" s="10" t="s">
        <v>5270</v>
      </c>
    </row>
    <row r="7641" spans="1:4" s="9" customFormat="1" x14ac:dyDescent="0.2">
      <c r="A7641" s="2" t="s">
        <v>14348</v>
      </c>
      <c r="B7641" s="1" t="s">
        <v>14349</v>
      </c>
      <c r="C7641" s="1" t="s">
        <v>13379</v>
      </c>
      <c r="D7641" s="10" t="s">
        <v>5270</v>
      </c>
    </row>
    <row r="7642" spans="1:4" s="9" customFormat="1" x14ac:dyDescent="0.2">
      <c r="A7642" s="2" t="s">
        <v>14350</v>
      </c>
      <c r="B7642" s="1" t="s">
        <v>14351</v>
      </c>
      <c r="C7642" s="1" t="s">
        <v>377</v>
      </c>
      <c r="D7642" s="3">
        <v>4000</v>
      </c>
    </row>
    <row r="7643" spans="1:4" s="9" customFormat="1" x14ac:dyDescent="0.2">
      <c r="A7643" s="2" t="s">
        <v>14353</v>
      </c>
      <c r="B7643" s="1" t="s">
        <v>14351</v>
      </c>
      <c r="C7643" s="1" t="s">
        <v>377</v>
      </c>
      <c r="D7643" s="3">
        <v>4000</v>
      </c>
    </row>
    <row r="7644" spans="1:4" s="9" customFormat="1" x14ac:dyDescent="0.2">
      <c r="A7644" s="2" t="s">
        <v>14352</v>
      </c>
      <c r="B7644" s="1" t="s">
        <v>14351</v>
      </c>
      <c r="C7644" s="1" t="s">
        <v>377</v>
      </c>
      <c r="D7644" s="3">
        <v>4000</v>
      </c>
    </row>
    <row r="7645" spans="1:4" s="9" customFormat="1" x14ac:dyDescent="0.2">
      <c r="A7645" s="2" t="s">
        <v>14354</v>
      </c>
      <c r="B7645" s="1" t="s">
        <v>14355</v>
      </c>
      <c r="C7645" s="1" t="s">
        <v>13379</v>
      </c>
      <c r="D7645" s="10" t="s">
        <v>5270</v>
      </c>
    </row>
    <row r="7646" spans="1:4" s="9" customFormat="1" x14ac:dyDescent="0.2">
      <c r="A7646" s="2" t="s">
        <v>14356</v>
      </c>
      <c r="B7646" s="1" t="s">
        <v>14357</v>
      </c>
      <c r="C7646" s="1" t="s">
        <v>13977</v>
      </c>
      <c r="D7646" s="3">
        <v>100</v>
      </c>
    </row>
    <row r="7647" spans="1:4" s="9" customFormat="1" x14ac:dyDescent="0.2">
      <c r="A7647" s="2" t="s">
        <v>14358</v>
      </c>
      <c r="B7647" s="1" t="s">
        <v>14359</v>
      </c>
      <c r="C7647" s="1" t="s">
        <v>287</v>
      </c>
      <c r="D7647" s="10" t="s">
        <v>5270</v>
      </c>
    </row>
    <row r="7648" spans="1:4" s="9" customFormat="1" x14ac:dyDescent="0.2">
      <c r="A7648" s="2" t="s">
        <v>14362</v>
      </c>
      <c r="B7648" s="1" t="s">
        <v>14361</v>
      </c>
      <c r="C7648" s="1" t="s">
        <v>14060</v>
      </c>
      <c r="D7648" s="3">
        <v>100</v>
      </c>
    </row>
    <row r="7649" spans="1:4" s="9" customFormat="1" x14ac:dyDescent="0.2">
      <c r="A7649" s="2" t="s">
        <v>14360</v>
      </c>
      <c r="B7649" s="1" t="s">
        <v>14361</v>
      </c>
      <c r="C7649" s="1" t="s">
        <v>377</v>
      </c>
      <c r="D7649" s="3">
        <v>100</v>
      </c>
    </row>
    <row r="7650" spans="1:4" s="9" customFormat="1" x14ac:dyDescent="0.2">
      <c r="A7650" s="2" t="s">
        <v>14363</v>
      </c>
      <c r="B7650" s="1" t="s">
        <v>14364</v>
      </c>
      <c r="C7650" s="1" t="s">
        <v>13379</v>
      </c>
      <c r="D7650" s="3">
        <v>4000</v>
      </c>
    </row>
    <row r="7651" spans="1:4" s="9" customFormat="1" x14ac:dyDescent="0.2">
      <c r="A7651" s="2" t="s">
        <v>14366</v>
      </c>
      <c r="B7651" s="1" t="s">
        <v>14364</v>
      </c>
      <c r="C7651" s="1" t="s">
        <v>14232</v>
      </c>
      <c r="D7651" s="3">
        <v>4000</v>
      </c>
    </row>
    <row r="7652" spans="1:4" s="9" customFormat="1" x14ac:dyDescent="0.2">
      <c r="A7652" s="2" t="s">
        <v>14365</v>
      </c>
      <c r="B7652" s="1" t="s">
        <v>14364</v>
      </c>
      <c r="C7652" s="1" t="s">
        <v>13416</v>
      </c>
      <c r="D7652" s="10" t="s">
        <v>5270</v>
      </c>
    </row>
    <row r="7653" spans="1:4" s="9" customFormat="1" x14ac:dyDescent="0.2">
      <c r="A7653" s="2" t="s">
        <v>14367</v>
      </c>
      <c r="B7653" s="1" t="s">
        <v>14364</v>
      </c>
      <c r="C7653" s="1" t="s">
        <v>377</v>
      </c>
      <c r="D7653" s="10" t="s">
        <v>5270</v>
      </c>
    </row>
    <row r="7654" spans="1:4" s="9" customFormat="1" x14ac:dyDescent="0.2">
      <c r="A7654" s="2" t="s">
        <v>14368</v>
      </c>
      <c r="B7654" s="1" t="s">
        <v>14369</v>
      </c>
      <c r="C7654" s="1" t="s">
        <v>13619</v>
      </c>
      <c r="D7654" s="10" t="s">
        <v>5270</v>
      </c>
    </row>
    <row r="7655" spans="1:4" s="9" customFormat="1" x14ac:dyDescent="0.2">
      <c r="A7655" s="2" t="s">
        <v>14370</v>
      </c>
      <c r="B7655" s="1" t="s">
        <v>14369</v>
      </c>
      <c r="C7655" s="1" t="s">
        <v>13881</v>
      </c>
      <c r="D7655" s="10" t="s">
        <v>5270</v>
      </c>
    </row>
    <row r="7656" spans="1:4" s="9" customFormat="1" x14ac:dyDescent="0.2">
      <c r="A7656" s="2" t="s">
        <v>14371</v>
      </c>
      <c r="B7656" s="1" t="s">
        <v>14369</v>
      </c>
      <c r="C7656" s="1" t="s">
        <v>377</v>
      </c>
      <c r="D7656" s="10" t="s">
        <v>5270</v>
      </c>
    </row>
    <row r="7657" spans="1:4" s="9" customFormat="1" x14ac:dyDescent="0.2">
      <c r="A7657" s="2" t="s">
        <v>14372</v>
      </c>
      <c r="B7657" s="1" t="s">
        <v>14373</v>
      </c>
      <c r="C7657" s="1" t="s">
        <v>13379</v>
      </c>
      <c r="D7657" s="10" t="s">
        <v>5270</v>
      </c>
    </row>
    <row r="7658" spans="1:4" s="9" customFormat="1" x14ac:dyDescent="0.2">
      <c r="A7658" s="2" t="s">
        <v>14374</v>
      </c>
      <c r="B7658" s="1" t="s">
        <v>14375</v>
      </c>
      <c r="C7658" s="1" t="s">
        <v>13977</v>
      </c>
      <c r="D7658" s="3">
        <v>100</v>
      </c>
    </row>
    <row r="7659" spans="1:4" s="9" customFormat="1" x14ac:dyDescent="0.2">
      <c r="A7659" s="2" t="s">
        <v>14376</v>
      </c>
      <c r="B7659" s="1" t="s">
        <v>14377</v>
      </c>
      <c r="C7659" s="1" t="s">
        <v>13853</v>
      </c>
      <c r="D7659" s="10" t="s">
        <v>5270</v>
      </c>
    </row>
    <row r="7660" spans="1:4" s="9" customFormat="1" x14ac:dyDescent="0.2">
      <c r="A7660" s="2" t="s">
        <v>14378</v>
      </c>
      <c r="B7660" s="1" t="s">
        <v>14379</v>
      </c>
      <c r="C7660" s="1" t="s">
        <v>13853</v>
      </c>
      <c r="D7660" s="10" t="s">
        <v>5270</v>
      </c>
    </row>
    <row r="7661" spans="1:4" s="9" customFormat="1" x14ac:dyDescent="0.2">
      <c r="A7661" s="2" t="s">
        <v>14380</v>
      </c>
      <c r="B7661" s="1" t="s">
        <v>14381</v>
      </c>
      <c r="C7661" s="1" t="s">
        <v>13420</v>
      </c>
      <c r="D7661" s="3">
        <v>5000</v>
      </c>
    </row>
    <row r="7662" spans="1:4" s="9" customFormat="1" x14ac:dyDescent="0.2">
      <c r="A7662" s="2" t="s">
        <v>14382</v>
      </c>
      <c r="B7662" s="1" t="s">
        <v>14383</v>
      </c>
      <c r="C7662" s="1" t="s">
        <v>13379</v>
      </c>
      <c r="D7662" s="3">
        <v>3500</v>
      </c>
    </row>
    <row r="7663" spans="1:4" s="9" customFormat="1" x14ac:dyDescent="0.2">
      <c r="A7663" s="2" t="s">
        <v>14384</v>
      </c>
      <c r="B7663" s="1" t="s">
        <v>14383</v>
      </c>
      <c r="C7663" s="1" t="s">
        <v>13853</v>
      </c>
      <c r="D7663" s="3">
        <v>4000</v>
      </c>
    </row>
    <row r="7664" spans="1:4" s="9" customFormat="1" x14ac:dyDescent="0.2">
      <c r="A7664" s="2" t="s">
        <v>14385</v>
      </c>
      <c r="B7664" s="1" t="s">
        <v>14386</v>
      </c>
      <c r="C7664" s="1" t="s">
        <v>13853</v>
      </c>
      <c r="D7664" s="10" t="s">
        <v>5270</v>
      </c>
    </row>
    <row r="7665" spans="1:4" s="9" customFormat="1" x14ac:dyDescent="0.2">
      <c r="A7665" s="2" t="s">
        <v>14387</v>
      </c>
      <c r="B7665" s="1" t="s">
        <v>14388</v>
      </c>
      <c r="C7665" s="1" t="s">
        <v>13416</v>
      </c>
      <c r="D7665" s="10" t="s">
        <v>5270</v>
      </c>
    </row>
    <row r="7666" spans="1:4" s="9" customFormat="1" x14ac:dyDescent="0.2">
      <c r="A7666" s="2" t="s">
        <v>14389</v>
      </c>
      <c r="B7666" s="1" t="s">
        <v>14390</v>
      </c>
      <c r="C7666" s="1" t="s">
        <v>14130</v>
      </c>
      <c r="D7666" s="3">
        <v>100</v>
      </c>
    </row>
    <row r="7667" spans="1:4" s="9" customFormat="1" x14ac:dyDescent="0.2">
      <c r="A7667" s="2" t="s">
        <v>14391</v>
      </c>
      <c r="B7667" s="1" t="s">
        <v>14392</v>
      </c>
      <c r="C7667" s="1" t="s">
        <v>10405</v>
      </c>
      <c r="D7667" s="3">
        <v>4000</v>
      </c>
    </row>
    <row r="7668" spans="1:4" s="9" customFormat="1" x14ac:dyDescent="0.2">
      <c r="A7668" s="2" t="s">
        <v>14393</v>
      </c>
      <c r="B7668" s="1" t="s">
        <v>14394</v>
      </c>
      <c r="C7668" s="1" t="s">
        <v>10405</v>
      </c>
      <c r="D7668" s="3">
        <v>3000</v>
      </c>
    </row>
    <row r="7669" spans="1:4" s="9" customFormat="1" x14ac:dyDescent="0.2">
      <c r="A7669" s="2" t="s">
        <v>14395</v>
      </c>
      <c r="B7669" s="1" t="s">
        <v>14396</v>
      </c>
      <c r="C7669" s="1" t="s">
        <v>39</v>
      </c>
      <c r="D7669" s="3">
        <v>100</v>
      </c>
    </row>
    <row r="7670" spans="1:4" s="9" customFormat="1" x14ac:dyDescent="0.2">
      <c r="A7670" s="2" t="s">
        <v>14397</v>
      </c>
      <c r="B7670" s="1" t="s">
        <v>14396</v>
      </c>
      <c r="C7670" s="1" t="s">
        <v>377</v>
      </c>
      <c r="D7670" s="3">
        <v>2000</v>
      </c>
    </row>
    <row r="7671" spans="1:4" s="9" customFormat="1" x14ac:dyDescent="0.2">
      <c r="A7671" s="2" t="s">
        <v>14398</v>
      </c>
      <c r="B7671" s="1" t="s">
        <v>14399</v>
      </c>
      <c r="C7671" s="1" t="s">
        <v>39</v>
      </c>
      <c r="D7671" s="3">
        <v>100</v>
      </c>
    </row>
    <row r="7672" spans="1:4" s="9" customFormat="1" x14ac:dyDescent="0.2">
      <c r="A7672" s="2" t="s">
        <v>14401</v>
      </c>
      <c r="B7672" s="1" t="s">
        <v>14399</v>
      </c>
      <c r="C7672" s="1" t="s">
        <v>13881</v>
      </c>
      <c r="D7672" s="3">
        <v>4000</v>
      </c>
    </row>
    <row r="7673" spans="1:4" s="9" customFormat="1" x14ac:dyDescent="0.2">
      <c r="A7673" s="2" t="s">
        <v>14400</v>
      </c>
      <c r="B7673" s="1" t="s">
        <v>14399</v>
      </c>
      <c r="C7673" s="1" t="s">
        <v>13619</v>
      </c>
      <c r="D7673" s="10" t="s">
        <v>5270</v>
      </c>
    </row>
    <row r="7674" spans="1:4" s="9" customFormat="1" x14ac:dyDescent="0.2">
      <c r="A7674" s="2" t="s">
        <v>14404</v>
      </c>
      <c r="B7674" s="1" t="s">
        <v>14403</v>
      </c>
      <c r="C7674" s="1" t="s">
        <v>463</v>
      </c>
      <c r="D7674" s="3">
        <v>2000</v>
      </c>
    </row>
    <row r="7675" spans="1:4" s="9" customFormat="1" x14ac:dyDescent="0.2">
      <c r="A7675" s="2" t="s">
        <v>14402</v>
      </c>
      <c r="B7675" s="1" t="s">
        <v>14403</v>
      </c>
      <c r="C7675" s="1" t="s">
        <v>10405</v>
      </c>
      <c r="D7675" s="3">
        <v>4000</v>
      </c>
    </row>
    <row r="7676" spans="1:4" s="9" customFormat="1" x14ac:dyDescent="0.2">
      <c r="A7676" s="2" t="s">
        <v>14405</v>
      </c>
      <c r="B7676" s="1" t="s">
        <v>14403</v>
      </c>
      <c r="C7676" s="1" t="s">
        <v>2752</v>
      </c>
      <c r="D7676" s="3">
        <v>4000</v>
      </c>
    </row>
    <row r="7677" spans="1:4" s="9" customFormat="1" x14ac:dyDescent="0.2">
      <c r="A7677" s="2" t="s">
        <v>14406</v>
      </c>
      <c r="B7677" s="1" t="s">
        <v>14407</v>
      </c>
      <c r="C7677" s="1" t="s">
        <v>14288</v>
      </c>
      <c r="D7677" s="3">
        <v>100</v>
      </c>
    </row>
    <row r="7678" spans="1:4" s="9" customFormat="1" x14ac:dyDescent="0.2">
      <c r="A7678" s="2" t="s">
        <v>14408</v>
      </c>
      <c r="B7678" s="1" t="s">
        <v>14409</v>
      </c>
      <c r="C7678" s="1" t="s">
        <v>14267</v>
      </c>
      <c r="D7678" s="10" t="s">
        <v>5270</v>
      </c>
    </row>
    <row r="7679" spans="1:4" s="9" customFormat="1" x14ac:dyDescent="0.2">
      <c r="A7679" s="2" t="s">
        <v>14410</v>
      </c>
      <c r="B7679" s="1" t="s">
        <v>14411</v>
      </c>
      <c r="C7679" s="1" t="s">
        <v>13853</v>
      </c>
      <c r="D7679" s="3">
        <v>4000</v>
      </c>
    </row>
    <row r="7680" spans="1:4" s="9" customFormat="1" x14ac:dyDescent="0.2">
      <c r="A7680" s="2" t="s">
        <v>14412</v>
      </c>
      <c r="B7680" s="1" t="s">
        <v>14413</v>
      </c>
      <c r="C7680" s="1" t="s">
        <v>13384</v>
      </c>
      <c r="D7680" s="3">
        <v>4000</v>
      </c>
    </row>
    <row r="7681" spans="1:4" s="9" customFormat="1" x14ac:dyDescent="0.2">
      <c r="A7681" s="2" t="s">
        <v>14414</v>
      </c>
      <c r="B7681" s="1" t="s">
        <v>14415</v>
      </c>
      <c r="C7681" s="1" t="s">
        <v>13379</v>
      </c>
      <c r="D7681" s="10" t="s">
        <v>5270</v>
      </c>
    </row>
    <row r="7682" spans="1:4" s="9" customFormat="1" x14ac:dyDescent="0.2">
      <c r="A7682" s="2" t="s">
        <v>14416</v>
      </c>
      <c r="B7682" s="1" t="s">
        <v>14417</v>
      </c>
      <c r="C7682" s="1" t="s">
        <v>463</v>
      </c>
      <c r="D7682" s="3">
        <v>2000</v>
      </c>
    </row>
    <row r="7683" spans="1:4" s="9" customFormat="1" x14ac:dyDescent="0.2">
      <c r="A7683" s="2" t="s">
        <v>14418</v>
      </c>
      <c r="B7683" s="1" t="s">
        <v>14419</v>
      </c>
      <c r="C7683" s="1" t="s">
        <v>13853</v>
      </c>
      <c r="D7683" s="3">
        <v>100</v>
      </c>
    </row>
    <row r="7684" spans="1:4" s="9" customFormat="1" x14ac:dyDescent="0.2">
      <c r="A7684" s="2" t="s">
        <v>14420</v>
      </c>
      <c r="B7684" s="1" t="s">
        <v>14421</v>
      </c>
      <c r="C7684" s="1" t="s">
        <v>13977</v>
      </c>
      <c r="D7684" s="3">
        <v>100</v>
      </c>
    </row>
    <row r="7685" spans="1:4" s="9" customFormat="1" x14ac:dyDescent="0.2">
      <c r="A7685" s="2" t="s">
        <v>14423</v>
      </c>
      <c r="B7685" s="1" t="s">
        <v>14421</v>
      </c>
      <c r="C7685" s="1" t="s">
        <v>377</v>
      </c>
      <c r="D7685" s="3">
        <v>4000</v>
      </c>
    </row>
    <row r="7686" spans="1:4" s="9" customFormat="1" x14ac:dyDescent="0.2">
      <c r="A7686" s="2" t="s">
        <v>14422</v>
      </c>
      <c r="B7686" s="1" t="s">
        <v>14421</v>
      </c>
      <c r="C7686" s="1" t="s">
        <v>377</v>
      </c>
      <c r="D7686" s="3">
        <v>4000</v>
      </c>
    </row>
    <row r="7687" spans="1:4" s="9" customFormat="1" x14ac:dyDescent="0.2">
      <c r="A7687" s="2" t="s">
        <v>14424</v>
      </c>
      <c r="B7687" s="1" t="s">
        <v>14421</v>
      </c>
      <c r="C7687" s="1" t="s">
        <v>14425</v>
      </c>
      <c r="D7687" s="3">
        <v>4000</v>
      </c>
    </row>
    <row r="7688" spans="1:4" s="9" customFormat="1" x14ac:dyDescent="0.2">
      <c r="A7688" s="2" t="s">
        <v>14426</v>
      </c>
      <c r="B7688" s="1" t="s">
        <v>14421</v>
      </c>
      <c r="C7688" s="1" t="s">
        <v>13884</v>
      </c>
      <c r="D7688" s="3">
        <v>4000</v>
      </c>
    </row>
    <row r="7689" spans="1:4" s="9" customFormat="1" x14ac:dyDescent="0.2">
      <c r="A7689" s="2" t="s">
        <v>14427</v>
      </c>
      <c r="B7689" s="1" t="s">
        <v>14428</v>
      </c>
      <c r="C7689" s="1" t="s">
        <v>13731</v>
      </c>
      <c r="D7689" s="10" t="s">
        <v>5270</v>
      </c>
    </row>
    <row r="7690" spans="1:4" s="9" customFormat="1" x14ac:dyDescent="0.2">
      <c r="A7690" s="2" t="s">
        <v>14429</v>
      </c>
      <c r="B7690" s="1" t="s">
        <v>14430</v>
      </c>
      <c r="C7690" s="1" t="s">
        <v>13749</v>
      </c>
      <c r="D7690" s="3">
        <v>4000</v>
      </c>
    </row>
    <row r="7691" spans="1:4" s="9" customFormat="1" x14ac:dyDescent="0.2">
      <c r="A7691" s="2" t="s">
        <v>14431</v>
      </c>
      <c r="B7691" s="1" t="s">
        <v>14432</v>
      </c>
      <c r="C7691" s="1" t="s">
        <v>13884</v>
      </c>
      <c r="D7691" s="10" t="s">
        <v>5270</v>
      </c>
    </row>
    <row r="7692" spans="1:4" s="9" customFormat="1" x14ac:dyDescent="0.2">
      <c r="A7692" s="2" t="s">
        <v>14438</v>
      </c>
      <c r="B7692" s="1" t="s">
        <v>14434</v>
      </c>
      <c r="C7692" s="1" t="s">
        <v>377</v>
      </c>
      <c r="D7692" s="3">
        <v>2000</v>
      </c>
    </row>
    <row r="7693" spans="1:4" s="9" customFormat="1" x14ac:dyDescent="0.2">
      <c r="A7693" s="2" t="s">
        <v>14437</v>
      </c>
      <c r="B7693" s="1" t="s">
        <v>14434</v>
      </c>
      <c r="C7693" s="1" t="s">
        <v>14106</v>
      </c>
      <c r="D7693" s="3">
        <v>4000</v>
      </c>
    </row>
    <row r="7694" spans="1:4" s="9" customFormat="1" x14ac:dyDescent="0.2">
      <c r="A7694" s="2" t="s">
        <v>14436</v>
      </c>
      <c r="B7694" s="1" t="s">
        <v>14434</v>
      </c>
      <c r="C7694" s="1" t="s">
        <v>13853</v>
      </c>
      <c r="D7694" s="3">
        <v>4000</v>
      </c>
    </row>
    <row r="7695" spans="1:4" s="9" customFormat="1" x14ac:dyDescent="0.2">
      <c r="A7695" s="2" t="s">
        <v>14433</v>
      </c>
      <c r="B7695" s="1" t="s">
        <v>14434</v>
      </c>
      <c r="C7695" s="1" t="s">
        <v>13977</v>
      </c>
      <c r="D7695" s="3">
        <v>4000</v>
      </c>
    </row>
    <row r="7696" spans="1:4" s="9" customFormat="1" x14ac:dyDescent="0.2">
      <c r="A7696" s="2" t="s">
        <v>14439</v>
      </c>
      <c r="B7696" s="1" t="s">
        <v>14434</v>
      </c>
      <c r="C7696" s="1" t="s">
        <v>377</v>
      </c>
      <c r="D7696" s="10" t="s">
        <v>5270</v>
      </c>
    </row>
    <row r="7697" spans="1:4" s="9" customFormat="1" x14ac:dyDescent="0.2">
      <c r="A7697" s="2" t="s">
        <v>14435</v>
      </c>
      <c r="B7697" s="1" t="s">
        <v>14434</v>
      </c>
      <c r="C7697" s="1" t="s">
        <v>13619</v>
      </c>
      <c r="D7697" s="10" t="s">
        <v>5270</v>
      </c>
    </row>
    <row r="7698" spans="1:4" s="9" customFormat="1" x14ac:dyDescent="0.2">
      <c r="A7698" s="2" t="s">
        <v>14440</v>
      </c>
      <c r="B7698" s="1" t="s">
        <v>14441</v>
      </c>
      <c r="C7698" s="1" t="s">
        <v>13749</v>
      </c>
      <c r="D7698" s="3">
        <v>4000</v>
      </c>
    </row>
    <row r="7699" spans="1:4" s="9" customFormat="1" x14ac:dyDescent="0.2">
      <c r="A7699" s="2" t="s">
        <v>14442</v>
      </c>
      <c r="B7699" s="1" t="s">
        <v>14443</v>
      </c>
      <c r="C7699" s="1" t="s">
        <v>39</v>
      </c>
      <c r="D7699" s="10" t="s">
        <v>5270</v>
      </c>
    </row>
    <row r="7700" spans="1:4" s="9" customFormat="1" x14ac:dyDescent="0.2">
      <c r="A7700" s="2" t="s">
        <v>14444</v>
      </c>
      <c r="B7700" s="1" t="s">
        <v>14445</v>
      </c>
      <c r="C7700" s="1" t="s">
        <v>13619</v>
      </c>
      <c r="D7700" s="10" t="s">
        <v>5270</v>
      </c>
    </row>
    <row r="7701" spans="1:4" s="9" customFormat="1" x14ac:dyDescent="0.2">
      <c r="A7701" s="2" t="s">
        <v>14446</v>
      </c>
      <c r="B7701" s="1" t="s">
        <v>14447</v>
      </c>
      <c r="C7701" s="1" t="s">
        <v>377</v>
      </c>
      <c r="D7701" s="3">
        <v>4000</v>
      </c>
    </row>
    <row r="7702" spans="1:4" s="9" customFormat="1" x14ac:dyDescent="0.2">
      <c r="A7702" s="2" t="s">
        <v>14448</v>
      </c>
      <c r="B7702" s="1" t="s">
        <v>14449</v>
      </c>
      <c r="C7702" s="1" t="s">
        <v>14158</v>
      </c>
      <c r="D7702" s="3">
        <v>4000</v>
      </c>
    </row>
    <row r="7703" spans="1:4" s="9" customFormat="1" x14ac:dyDescent="0.2">
      <c r="A7703" s="2" t="s">
        <v>14450</v>
      </c>
      <c r="B7703" s="1" t="s">
        <v>14451</v>
      </c>
      <c r="C7703" s="1" t="s">
        <v>39</v>
      </c>
      <c r="D7703" s="10" t="s">
        <v>5270</v>
      </c>
    </row>
    <row r="7704" spans="1:4" s="9" customFormat="1" x14ac:dyDescent="0.2">
      <c r="A7704" s="2" t="s">
        <v>14452</v>
      </c>
      <c r="B7704" s="1" t="s">
        <v>14451</v>
      </c>
      <c r="C7704" s="1" t="s">
        <v>13619</v>
      </c>
      <c r="D7704" s="10" t="s">
        <v>5270</v>
      </c>
    </row>
    <row r="7705" spans="1:4" s="9" customFormat="1" x14ac:dyDescent="0.2">
      <c r="A7705" s="2" t="s">
        <v>14453</v>
      </c>
      <c r="B7705" s="1" t="s">
        <v>14454</v>
      </c>
      <c r="C7705" s="1" t="s">
        <v>39</v>
      </c>
      <c r="D7705" s="10" t="s">
        <v>5270</v>
      </c>
    </row>
    <row r="7706" spans="1:4" s="9" customFormat="1" x14ac:dyDescent="0.2">
      <c r="A7706" s="2" t="s">
        <v>14455</v>
      </c>
      <c r="B7706" s="1" t="s">
        <v>14454</v>
      </c>
      <c r="C7706" s="1" t="s">
        <v>13884</v>
      </c>
      <c r="D7706" s="10" t="s">
        <v>5270</v>
      </c>
    </row>
    <row r="7707" spans="1:4" s="9" customFormat="1" x14ac:dyDescent="0.2">
      <c r="A7707" s="2" t="s">
        <v>14456</v>
      </c>
      <c r="B7707" s="1" t="s">
        <v>14457</v>
      </c>
      <c r="C7707" s="1" t="s">
        <v>377</v>
      </c>
      <c r="D7707" s="3">
        <v>4000</v>
      </c>
    </row>
    <row r="7708" spans="1:4" s="9" customFormat="1" x14ac:dyDescent="0.2">
      <c r="A7708" s="2" t="s">
        <v>14458</v>
      </c>
      <c r="B7708" s="1" t="s">
        <v>14457</v>
      </c>
      <c r="C7708" s="1" t="s">
        <v>377</v>
      </c>
      <c r="D7708" s="3">
        <v>4000</v>
      </c>
    </row>
    <row r="7709" spans="1:4" s="9" customFormat="1" x14ac:dyDescent="0.2">
      <c r="A7709" s="2" t="s">
        <v>14459</v>
      </c>
      <c r="B7709" s="1" t="s">
        <v>14457</v>
      </c>
      <c r="C7709" s="1" t="s">
        <v>13420</v>
      </c>
      <c r="D7709" s="3">
        <v>4000</v>
      </c>
    </row>
    <row r="7710" spans="1:4" s="9" customFormat="1" x14ac:dyDescent="0.2">
      <c r="A7710" s="2" t="s">
        <v>14460</v>
      </c>
      <c r="B7710" s="1" t="s">
        <v>14461</v>
      </c>
      <c r="C7710" s="1" t="s">
        <v>14130</v>
      </c>
      <c r="D7710" s="3">
        <v>100</v>
      </c>
    </row>
    <row r="7711" spans="1:4" s="9" customFormat="1" x14ac:dyDescent="0.2">
      <c r="A7711" s="2" t="s">
        <v>14462</v>
      </c>
      <c r="B7711" s="1" t="s">
        <v>14463</v>
      </c>
      <c r="C7711" s="1" t="s">
        <v>13853</v>
      </c>
      <c r="D7711" s="3">
        <v>4000</v>
      </c>
    </row>
    <row r="7712" spans="1:4" s="9" customFormat="1" x14ac:dyDescent="0.2">
      <c r="A7712" s="2" t="s">
        <v>14464</v>
      </c>
      <c r="B7712" s="1" t="s">
        <v>14465</v>
      </c>
      <c r="C7712" s="1" t="s">
        <v>377</v>
      </c>
      <c r="D7712" s="3">
        <v>100</v>
      </c>
    </row>
    <row r="7713" spans="1:57" s="11" customFormat="1" ht="18.75" x14ac:dyDescent="0.2">
      <c r="A7713" s="16" t="str">
        <f>HYPERLINK("#Indice","Voltar ao inicio")</f>
        <v>Voltar ao inicio</v>
      </c>
      <c r="B7713" s="17"/>
      <c r="C7713" s="17"/>
      <c r="D7713" s="17"/>
      <c r="E7713" s="9"/>
      <c r="F7713" s="9"/>
      <c r="G7713" s="9"/>
      <c r="H7713" s="9"/>
      <c r="I7713" s="9"/>
      <c r="J7713" s="9"/>
      <c r="K7713" s="9"/>
      <c r="L7713" s="9"/>
      <c r="M7713" s="9"/>
      <c r="N7713" s="9"/>
      <c r="O7713" s="9"/>
      <c r="P7713" s="9"/>
      <c r="Q7713" s="9"/>
      <c r="R7713" s="9"/>
      <c r="S7713" s="9"/>
      <c r="T7713" s="9"/>
      <c r="U7713" s="9"/>
      <c r="V7713" s="9"/>
      <c r="W7713" s="9"/>
      <c r="X7713" s="9"/>
      <c r="Y7713" s="9"/>
      <c r="Z7713" s="9"/>
      <c r="AA7713" s="9"/>
      <c r="AB7713" s="9"/>
      <c r="AC7713" s="9"/>
      <c r="AD7713" s="9"/>
      <c r="AE7713" s="9"/>
      <c r="AF7713" s="9"/>
      <c r="AG7713" s="9"/>
      <c r="AH7713" s="9"/>
      <c r="AI7713" s="9"/>
      <c r="AJ7713" s="9"/>
      <c r="AK7713" s="9"/>
      <c r="AL7713" s="9"/>
      <c r="AM7713" s="9"/>
      <c r="AN7713" s="9"/>
      <c r="AO7713" s="9"/>
      <c r="AP7713" s="9"/>
      <c r="AQ7713" s="9"/>
      <c r="AR7713" s="9"/>
      <c r="AS7713" s="9"/>
      <c r="AT7713" s="9"/>
      <c r="AU7713" s="9"/>
      <c r="AV7713" s="9"/>
      <c r="AW7713" s="9"/>
      <c r="AX7713" s="9"/>
      <c r="AY7713" s="9"/>
      <c r="AZ7713" s="9"/>
      <c r="BA7713" s="9"/>
      <c r="BB7713" s="9"/>
      <c r="BC7713" s="9"/>
      <c r="BD7713" s="9"/>
      <c r="BE7713" s="9"/>
    </row>
    <row r="7714" spans="1:57" s="11" customFormat="1" ht="10.5" customHeight="1" x14ac:dyDescent="0.2">
      <c r="A7714" s="12"/>
      <c r="B7714" s="13"/>
      <c r="C7714" s="13"/>
      <c r="D7714" s="13"/>
      <c r="E7714" s="9"/>
      <c r="F7714" s="9"/>
      <c r="G7714" s="9"/>
      <c r="H7714" s="9"/>
      <c r="I7714" s="9"/>
      <c r="J7714" s="9"/>
      <c r="K7714" s="9"/>
      <c r="L7714" s="9"/>
      <c r="M7714" s="9"/>
      <c r="N7714" s="9"/>
      <c r="O7714" s="9"/>
      <c r="P7714" s="9"/>
      <c r="Q7714" s="9"/>
      <c r="R7714" s="9"/>
      <c r="S7714" s="9"/>
      <c r="T7714" s="9"/>
      <c r="U7714" s="9"/>
      <c r="V7714" s="9"/>
      <c r="W7714" s="9"/>
      <c r="X7714" s="9"/>
      <c r="Y7714" s="9"/>
      <c r="Z7714" s="9"/>
      <c r="AA7714" s="9"/>
      <c r="AB7714" s="9"/>
      <c r="AC7714" s="9"/>
      <c r="AD7714" s="9"/>
      <c r="AE7714" s="9"/>
      <c r="AF7714" s="9"/>
      <c r="AG7714" s="9"/>
      <c r="AH7714" s="9"/>
      <c r="AI7714" s="9"/>
      <c r="AJ7714" s="9"/>
      <c r="AK7714" s="9"/>
      <c r="AL7714" s="9"/>
      <c r="AM7714" s="9"/>
      <c r="AN7714" s="9"/>
      <c r="AO7714" s="9"/>
      <c r="AP7714" s="9"/>
      <c r="AQ7714" s="9"/>
      <c r="AR7714" s="9"/>
      <c r="AS7714" s="9"/>
      <c r="AT7714" s="9"/>
      <c r="AU7714" s="9"/>
      <c r="AV7714" s="9"/>
      <c r="AW7714" s="9"/>
      <c r="AX7714" s="9"/>
      <c r="AY7714" s="9"/>
      <c r="AZ7714" s="9"/>
      <c r="BA7714" s="9"/>
      <c r="BB7714" s="9"/>
      <c r="BC7714" s="9"/>
      <c r="BD7714" s="9"/>
      <c r="BE7714" s="9"/>
    </row>
    <row r="7715" spans="1:57" s="9" customFormat="1" ht="26.25" x14ac:dyDescent="0.2">
      <c r="A7715" s="23" t="s">
        <v>14467</v>
      </c>
      <c r="B7715" s="24"/>
      <c r="C7715" s="24"/>
      <c r="D7715" s="24"/>
    </row>
    <row r="7716" spans="1:57" s="9" customFormat="1" ht="14.25" x14ac:dyDescent="0.2">
      <c r="A7716" s="20" t="s">
        <v>0</v>
      </c>
      <c r="B7716" s="21" t="s">
        <v>1</v>
      </c>
      <c r="C7716" s="21" t="s">
        <v>2</v>
      </c>
      <c r="D7716" s="22" t="s">
        <v>3</v>
      </c>
    </row>
    <row r="7717" spans="1:57" s="9" customFormat="1" ht="14.25" x14ac:dyDescent="0.2">
      <c r="A7717" s="20"/>
      <c r="B7717" s="21"/>
      <c r="C7717" s="21"/>
      <c r="D7717" s="22"/>
    </row>
    <row r="7718" spans="1:57" s="9" customFormat="1" x14ac:dyDescent="0.2">
      <c r="A7718" s="2" t="s">
        <v>14468</v>
      </c>
      <c r="B7718" s="1" t="s">
        <v>14469</v>
      </c>
      <c r="C7718" s="1" t="s">
        <v>10405</v>
      </c>
      <c r="D7718" s="10" t="s">
        <v>5270</v>
      </c>
    </row>
    <row r="7719" spans="1:57" s="9" customFormat="1" x14ac:dyDescent="0.2">
      <c r="A7719" s="2" t="s">
        <v>14470</v>
      </c>
      <c r="B7719" s="1" t="s">
        <v>14471</v>
      </c>
      <c r="C7719" s="1" t="s">
        <v>13853</v>
      </c>
      <c r="D7719" s="10" t="s">
        <v>5270</v>
      </c>
    </row>
    <row r="7720" spans="1:57" s="9" customFormat="1" x14ac:dyDescent="0.2">
      <c r="A7720" s="2" t="s">
        <v>14474</v>
      </c>
      <c r="B7720" s="1" t="s">
        <v>14473</v>
      </c>
      <c r="C7720" s="1" t="s">
        <v>463</v>
      </c>
      <c r="D7720" s="3">
        <v>2000</v>
      </c>
    </row>
    <row r="7721" spans="1:57" s="9" customFormat="1" x14ac:dyDescent="0.2">
      <c r="A7721" s="2" t="s">
        <v>14472</v>
      </c>
      <c r="B7721" s="1" t="s">
        <v>14473</v>
      </c>
      <c r="C7721" s="1" t="s">
        <v>10405</v>
      </c>
      <c r="D7721" s="3">
        <v>2000</v>
      </c>
    </row>
    <row r="7722" spans="1:57" s="9" customFormat="1" x14ac:dyDescent="0.2">
      <c r="A7722" s="2" t="s">
        <v>14477</v>
      </c>
      <c r="B7722" s="1" t="s">
        <v>14476</v>
      </c>
      <c r="C7722" s="1" t="s">
        <v>377</v>
      </c>
      <c r="D7722" s="3">
        <v>4000</v>
      </c>
    </row>
    <row r="7723" spans="1:57" s="9" customFormat="1" x14ac:dyDescent="0.2">
      <c r="A7723" s="2" t="s">
        <v>14478</v>
      </c>
      <c r="B7723" s="1" t="s">
        <v>14476</v>
      </c>
      <c r="C7723" s="1" t="s">
        <v>13884</v>
      </c>
      <c r="D7723" s="10" t="s">
        <v>5270</v>
      </c>
    </row>
    <row r="7724" spans="1:57" s="9" customFormat="1" x14ac:dyDescent="0.2">
      <c r="A7724" s="2" t="s">
        <v>14475</v>
      </c>
      <c r="B7724" s="1" t="s">
        <v>14476</v>
      </c>
      <c r="C7724" s="1" t="s">
        <v>14130</v>
      </c>
      <c r="D7724" s="10" t="s">
        <v>5270</v>
      </c>
    </row>
    <row r="7725" spans="1:57" s="9" customFormat="1" x14ac:dyDescent="0.2">
      <c r="A7725" s="2" t="s">
        <v>14479</v>
      </c>
      <c r="B7725" s="1" t="s">
        <v>14480</v>
      </c>
      <c r="C7725" s="1" t="s">
        <v>13379</v>
      </c>
      <c r="D7725" s="3">
        <v>100</v>
      </c>
    </row>
    <row r="7726" spans="1:57" s="9" customFormat="1" x14ac:dyDescent="0.2">
      <c r="A7726" s="2" t="s">
        <v>14481</v>
      </c>
      <c r="B7726" s="1" t="s">
        <v>14482</v>
      </c>
      <c r="C7726" s="1" t="s">
        <v>39</v>
      </c>
      <c r="D7726" s="3">
        <v>100</v>
      </c>
    </row>
    <row r="7727" spans="1:57" s="9" customFormat="1" x14ac:dyDescent="0.2">
      <c r="A7727" s="2" t="s">
        <v>14483</v>
      </c>
      <c r="B7727" s="1" t="s">
        <v>14484</v>
      </c>
      <c r="C7727" s="1" t="s">
        <v>377</v>
      </c>
      <c r="D7727" s="10" t="s">
        <v>5270</v>
      </c>
    </row>
    <row r="7728" spans="1:57" s="9" customFormat="1" x14ac:dyDescent="0.2">
      <c r="A7728" s="2" t="s">
        <v>14487</v>
      </c>
      <c r="B7728" s="1" t="s">
        <v>14486</v>
      </c>
      <c r="C7728" s="1" t="s">
        <v>10405</v>
      </c>
      <c r="D7728" s="3">
        <v>2000</v>
      </c>
    </row>
    <row r="7729" spans="1:4" s="9" customFormat="1" x14ac:dyDescent="0.2">
      <c r="A7729" s="2" t="s">
        <v>14485</v>
      </c>
      <c r="B7729" s="1" t="s">
        <v>14486</v>
      </c>
      <c r="C7729" s="1" t="s">
        <v>39</v>
      </c>
      <c r="D7729" s="10" t="s">
        <v>5270</v>
      </c>
    </row>
    <row r="7730" spans="1:4" s="9" customFormat="1" x14ac:dyDescent="0.2">
      <c r="A7730" s="2" t="s">
        <v>14488</v>
      </c>
      <c r="B7730" s="1" t="s">
        <v>14489</v>
      </c>
      <c r="C7730" s="1" t="s">
        <v>377</v>
      </c>
      <c r="D7730" s="10" t="s">
        <v>5270</v>
      </c>
    </row>
    <row r="7731" spans="1:4" s="9" customFormat="1" x14ac:dyDescent="0.2">
      <c r="A7731" s="2" t="s">
        <v>14490</v>
      </c>
      <c r="B7731" s="1" t="s">
        <v>14491</v>
      </c>
      <c r="C7731" s="1" t="s">
        <v>13853</v>
      </c>
      <c r="D7731" s="10" t="s">
        <v>5270</v>
      </c>
    </row>
    <row r="7732" spans="1:4" s="9" customFormat="1" x14ac:dyDescent="0.2">
      <c r="A7732" s="2" t="s">
        <v>14492</v>
      </c>
      <c r="B7732" s="1" t="s">
        <v>14493</v>
      </c>
      <c r="C7732" s="1" t="s">
        <v>377</v>
      </c>
      <c r="D7732" s="3">
        <v>4000</v>
      </c>
    </row>
    <row r="7733" spans="1:4" s="9" customFormat="1" x14ac:dyDescent="0.2">
      <c r="A7733" s="2" t="s">
        <v>14494</v>
      </c>
      <c r="B7733" s="1" t="s">
        <v>14495</v>
      </c>
      <c r="C7733" s="1" t="s">
        <v>13416</v>
      </c>
      <c r="D7733" s="3">
        <v>4000</v>
      </c>
    </row>
    <row r="7734" spans="1:4" s="9" customFormat="1" x14ac:dyDescent="0.2">
      <c r="A7734" s="2" t="s">
        <v>14496</v>
      </c>
      <c r="B7734" s="1" t="s">
        <v>14497</v>
      </c>
      <c r="C7734" s="1" t="s">
        <v>10405</v>
      </c>
      <c r="D7734" s="10" t="s">
        <v>5270</v>
      </c>
    </row>
    <row r="7735" spans="1:4" s="9" customFormat="1" x14ac:dyDescent="0.2">
      <c r="A7735" s="2" t="s">
        <v>14498</v>
      </c>
      <c r="B7735" s="1" t="s">
        <v>14499</v>
      </c>
      <c r="C7735" s="1" t="s">
        <v>2345</v>
      </c>
      <c r="D7735" s="10" t="s">
        <v>5270</v>
      </c>
    </row>
    <row r="7736" spans="1:4" s="9" customFormat="1" x14ac:dyDescent="0.2">
      <c r="A7736" s="2" t="s">
        <v>14500</v>
      </c>
      <c r="B7736" s="1" t="s">
        <v>14501</v>
      </c>
      <c r="C7736" s="1" t="s">
        <v>39</v>
      </c>
      <c r="D7736" s="3">
        <v>100</v>
      </c>
    </row>
    <row r="7737" spans="1:4" s="9" customFormat="1" x14ac:dyDescent="0.2">
      <c r="A7737" s="2" t="s">
        <v>14505</v>
      </c>
      <c r="B7737" s="1" t="s">
        <v>14503</v>
      </c>
      <c r="C7737" s="1" t="s">
        <v>14163</v>
      </c>
      <c r="D7737" s="3">
        <v>100</v>
      </c>
    </row>
    <row r="7738" spans="1:4" s="9" customFormat="1" x14ac:dyDescent="0.2">
      <c r="A7738" s="2" t="s">
        <v>14502</v>
      </c>
      <c r="B7738" s="1" t="s">
        <v>14503</v>
      </c>
      <c r="C7738" s="1" t="s">
        <v>14504</v>
      </c>
      <c r="D7738" s="10" t="s">
        <v>5270</v>
      </c>
    </row>
    <row r="7739" spans="1:4" s="9" customFormat="1" x14ac:dyDescent="0.2">
      <c r="A7739" s="2" t="s">
        <v>14506</v>
      </c>
      <c r="B7739" s="1" t="s">
        <v>14507</v>
      </c>
      <c r="C7739" s="1" t="s">
        <v>13853</v>
      </c>
      <c r="D7739" s="3">
        <v>4000</v>
      </c>
    </row>
    <row r="7740" spans="1:4" s="9" customFormat="1" x14ac:dyDescent="0.2">
      <c r="A7740" s="2" t="s">
        <v>14510</v>
      </c>
      <c r="B7740" s="1" t="s">
        <v>14509</v>
      </c>
      <c r="C7740" s="1" t="s">
        <v>2345</v>
      </c>
      <c r="D7740" s="3">
        <v>3000</v>
      </c>
    </row>
    <row r="7741" spans="1:4" s="9" customFormat="1" x14ac:dyDescent="0.2">
      <c r="A7741" s="2" t="s">
        <v>14511</v>
      </c>
      <c r="B7741" s="1" t="s">
        <v>14509</v>
      </c>
      <c r="C7741" s="1" t="s">
        <v>13884</v>
      </c>
      <c r="D7741" s="3">
        <v>4000</v>
      </c>
    </row>
    <row r="7742" spans="1:4" s="9" customFormat="1" x14ac:dyDescent="0.2">
      <c r="A7742" s="2" t="s">
        <v>14508</v>
      </c>
      <c r="B7742" s="1" t="s">
        <v>14509</v>
      </c>
      <c r="C7742" s="1" t="s">
        <v>10405</v>
      </c>
      <c r="D7742" s="10" t="s">
        <v>5270</v>
      </c>
    </row>
    <row r="7743" spans="1:4" s="9" customFormat="1" x14ac:dyDescent="0.2">
      <c r="A7743" s="2" t="s">
        <v>14514</v>
      </c>
      <c r="B7743" s="1" t="s">
        <v>14513</v>
      </c>
      <c r="C7743" s="1" t="s">
        <v>14232</v>
      </c>
      <c r="D7743" s="3">
        <v>2000</v>
      </c>
    </row>
    <row r="7744" spans="1:4" s="9" customFormat="1" x14ac:dyDescent="0.2">
      <c r="A7744" s="2" t="s">
        <v>14512</v>
      </c>
      <c r="B7744" s="1" t="s">
        <v>14513</v>
      </c>
      <c r="C7744" s="1" t="s">
        <v>39</v>
      </c>
      <c r="D7744" s="10" t="s">
        <v>5270</v>
      </c>
    </row>
    <row r="7745" spans="1:4" s="9" customFormat="1" x14ac:dyDescent="0.2">
      <c r="A7745" s="2" t="s">
        <v>14515</v>
      </c>
      <c r="B7745" s="1" t="s">
        <v>14516</v>
      </c>
      <c r="C7745" s="1" t="s">
        <v>10405</v>
      </c>
      <c r="D7745" s="3">
        <v>2000</v>
      </c>
    </row>
    <row r="7746" spans="1:4" s="9" customFormat="1" x14ac:dyDescent="0.2">
      <c r="A7746" s="2" t="s">
        <v>14517</v>
      </c>
      <c r="B7746" s="1" t="s">
        <v>14518</v>
      </c>
      <c r="C7746" s="1" t="s">
        <v>377</v>
      </c>
      <c r="D7746" s="3">
        <v>2000</v>
      </c>
    </row>
    <row r="7747" spans="1:4" s="9" customFormat="1" x14ac:dyDescent="0.2">
      <c r="A7747" s="2" t="s">
        <v>14519</v>
      </c>
      <c r="B7747" s="1" t="s">
        <v>14520</v>
      </c>
      <c r="C7747" s="1" t="s">
        <v>10405</v>
      </c>
      <c r="D7747" s="10" t="s">
        <v>5270</v>
      </c>
    </row>
    <row r="7748" spans="1:4" s="9" customFormat="1" x14ac:dyDescent="0.2">
      <c r="A7748" s="2" t="s">
        <v>14521</v>
      </c>
      <c r="B7748" s="1" t="s">
        <v>14522</v>
      </c>
      <c r="C7748" s="1" t="s">
        <v>14005</v>
      </c>
      <c r="D7748" s="10" t="s">
        <v>5270</v>
      </c>
    </row>
    <row r="7749" spans="1:4" s="9" customFormat="1" x14ac:dyDescent="0.2">
      <c r="A7749" s="2" t="s">
        <v>14525</v>
      </c>
      <c r="B7749" s="1" t="s">
        <v>14524</v>
      </c>
      <c r="C7749" s="1" t="s">
        <v>39</v>
      </c>
      <c r="D7749" s="3">
        <v>100</v>
      </c>
    </row>
    <row r="7750" spans="1:4" s="9" customFormat="1" x14ac:dyDescent="0.2">
      <c r="A7750" s="2" t="s">
        <v>14523</v>
      </c>
      <c r="B7750" s="1" t="s">
        <v>14524</v>
      </c>
      <c r="C7750" s="1" t="s">
        <v>13379</v>
      </c>
      <c r="D7750" s="3">
        <v>4000</v>
      </c>
    </row>
    <row r="7751" spans="1:4" s="9" customFormat="1" x14ac:dyDescent="0.2">
      <c r="A7751" s="2" t="s">
        <v>14526</v>
      </c>
      <c r="B7751" s="1" t="s">
        <v>14527</v>
      </c>
      <c r="C7751" s="1" t="s">
        <v>13619</v>
      </c>
      <c r="D7751" s="10" t="s">
        <v>5270</v>
      </c>
    </row>
    <row r="7752" spans="1:4" s="9" customFormat="1" x14ac:dyDescent="0.2">
      <c r="A7752" s="2" t="s">
        <v>14528</v>
      </c>
      <c r="B7752" s="1" t="s">
        <v>14529</v>
      </c>
      <c r="C7752" s="1" t="s">
        <v>13619</v>
      </c>
      <c r="D7752" s="10" t="s">
        <v>5270</v>
      </c>
    </row>
    <row r="7753" spans="1:4" s="9" customFormat="1" x14ac:dyDescent="0.2">
      <c r="A7753" s="2" t="s">
        <v>14530</v>
      </c>
      <c r="B7753" s="1" t="s">
        <v>14531</v>
      </c>
      <c r="C7753" s="1" t="s">
        <v>13853</v>
      </c>
      <c r="D7753" s="3">
        <v>4000</v>
      </c>
    </row>
    <row r="7754" spans="1:4" s="9" customFormat="1" x14ac:dyDescent="0.2">
      <c r="A7754" s="2" t="s">
        <v>14532</v>
      </c>
      <c r="B7754" s="1" t="s">
        <v>14531</v>
      </c>
      <c r="C7754" s="1" t="s">
        <v>287</v>
      </c>
      <c r="D7754" s="10" t="s">
        <v>5270</v>
      </c>
    </row>
    <row r="7755" spans="1:4" s="9" customFormat="1" x14ac:dyDescent="0.2">
      <c r="A7755" s="2" t="s">
        <v>14533</v>
      </c>
      <c r="B7755" s="1" t="s">
        <v>14534</v>
      </c>
      <c r="C7755" s="1" t="s">
        <v>13379</v>
      </c>
      <c r="D7755" s="3">
        <v>2000</v>
      </c>
    </row>
    <row r="7756" spans="1:4" s="9" customFormat="1" x14ac:dyDescent="0.2">
      <c r="A7756" s="2" t="s">
        <v>14535</v>
      </c>
      <c r="B7756" s="1" t="s">
        <v>14534</v>
      </c>
      <c r="C7756" s="1" t="s">
        <v>14005</v>
      </c>
      <c r="D7756" s="3">
        <v>2500</v>
      </c>
    </row>
    <row r="7757" spans="1:4" s="9" customFormat="1" x14ac:dyDescent="0.2">
      <c r="A7757" s="2" t="s">
        <v>14536</v>
      </c>
      <c r="B7757" s="1" t="s">
        <v>14537</v>
      </c>
      <c r="C7757" s="1" t="s">
        <v>463</v>
      </c>
      <c r="D7757" s="3">
        <v>2000</v>
      </c>
    </row>
    <row r="7758" spans="1:4" s="9" customFormat="1" x14ac:dyDescent="0.2">
      <c r="A7758" s="2" t="s">
        <v>14538</v>
      </c>
      <c r="B7758" s="1" t="s">
        <v>14539</v>
      </c>
      <c r="C7758" s="1" t="s">
        <v>39</v>
      </c>
      <c r="D7758" s="10" t="s">
        <v>5270</v>
      </c>
    </row>
    <row r="7759" spans="1:4" s="9" customFormat="1" x14ac:dyDescent="0.2">
      <c r="A7759" s="2" t="s">
        <v>14540</v>
      </c>
      <c r="B7759" s="1" t="s">
        <v>14541</v>
      </c>
      <c r="C7759" s="1" t="s">
        <v>14542</v>
      </c>
      <c r="D7759" s="10" t="s">
        <v>5270</v>
      </c>
    </row>
    <row r="7760" spans="1:4" s="9" customFormat="1" x14ac:dyDescent="0.2">
      <c r="A7760" s="2" t="s">
        <v>14543</v>
      </c>
      <c r="B7760" s="1" t="s">
        <v>14544</v>
      </c>
      <c r="C7760" s="1" t="s">
        <v>39</v>
      </c>
      <c r="D7760" s="10" t="s">
        <v>5270</v>
      </c>
    </row>
    <row r="7761" spans="1:4" s="9" customFormat="1" x14ac:dyDescent="0.2">
      <c r="A7761" s="2" t="s">
        <v>14547</v>
      </c>
      <c r="B7761" s="1" t="s">
        <v>14546</v>
      </c>
      <c r="C7761" s="1" t="s">
        <v>10405</v>
      </c>
      <c r="D7761" s="10" t="s">
        <v>5270</v>
      </c>
    </row>
    <row r="7762" spans="1:4" s="9" customFormat="1" x14ac:dyDescent="0.2">
      <c r="A7762" s="2" t="s">
        <v>14545</v>
      </c>
      <c r="B7762" s="1" t="s">
        <v>14546</v>
      </c>
      <c r="C7762" s="1" t="s">
        <v>13977</v>
      </c>
      <c r="D7762" s="10" t="s">
        <v>5270</v>
      </c>
    </row>
    <row r="7763" spans="1:4" s="9" customFormat="1" x14ac:dyDescent="0.2">
      <c r="A7763" s="2" t="s">
        <v>14548</v>
      </c>
      <c r="B7763" s="1" t="s">
        <v>14549</v>
      </c>
      <c r="C7763" s="1" t="s">
        <v>10405</v>
      </c>
      <c r="D7763" s="10" t="s">
        <v>5270</v>
      </c>
    </row>
    <row r="7764" spans="1:4" s="9" customFormat="1" x14ac:dyDescent="0.2">
      <c r="A7764" s="2" t="s">
        <v>14550</v>
      </c>
      <c r="B7764" s="1" t="s">
        <v>14551</v>
      </c>
      <c r="C7764" s="1" t="s">
        <v>463</v>
      </c>
      <c r="D7764" s="10" t="s">
        <v>5270</v>
      </c>
    </row>
    <row r="7765" spans="1:4" s="9" customFormat="1" x14ac:dyDescent="0.2">
      <c r="A7765" s="2" t="s">
        <v>14552</v>
      </c>
      <c r="B7765" s="1" t="s">
        <v>14553</v>
      </c>
      <c r="C7765" s="1" t="s">
        <v>10405</v>
      </c>
      <c r="D7765" s="3">
        <v>4000</v>
      </c>
    </row>
    <row r="7766" spans="1:4" s="9" customFormat="1" x14ac:dyDescent="0.2">
      <c r="A7766" s="2" t="s">
        <v>14554</v>
      </c>
      <c r="B7766" s="1" t="s">
        <v>14555</v>
      </c>
      <c r="C7766" s="1" t="s">
        <v>10405</v>
      </c>
      <c r="D7766" s="10" t="s">
        <v>5270</v>
      </c>
    </row>
    <row r="7767" spans="1:4" s="9" customFormat="1" x14ac:dyDescent="0.2">
      <c r="A7767" s="2" t="s">
        <v>14556</v>
      </c>
      <c r="B7767" s="1" t="s">
        <v>14557</v>
      </c>
      <c r="C7767" s="1" t="s">
        <v>39</v>
      </c>
      <c r="D7767" s="3">
        <v>4000</v>
      </c>
    </row>
    <row r="7768" spans="1:4" s="9" customFormat="1" x14ac:dyDescent="0.2">
      <c r="A7768" s="2" t="s">
        <v>14558</v>
      </c>
      <c r="B7768" s="1" t="s">
        <v>14557</v>
      </c>
      <c r="C7768" s="1" t="s">
        <v>13853</v>
      </c>
      <c r="D7768" s="3">
        <v>4000</v>
      </c>
    </row>
    <row r="7769" spans="1:4" s="9" customFormat="1" x14ac:dyDescent="0.2">
      <c r="A7769" s="2" t="s">
        <v>14559</v>
      </c>
      <c r="B7769" s="1" t="s">
        <v>14560</v>
      </c>
      <c r="C7769" s="1" t="s">
        <v>13853</v>
      </c>
      <c r="D7769" s="3">
        <v>4000</v>
      </c>
    </row>
    <row r="7770" spans="1:4" s="9" customFormat="1" x14ac:dyDescent="0.2">
      <c r="A7770" s="2" t="s">
        <v>14561</v>
      </c>
      <c r="B7770" s="1" t="s">
        <v>14562</v>
      </c>
      <c r="C7770" s="1" t="s">
        <v>14563</v>
      </c>
      <c r="D7770" s="10" t="s">
        <v>5270</v>
      </c>
    </row>
    <row r="7771" spans="1:4" s="9" customFormat="1" x14ac:dyDescent="0.2">
      <c r="A7771" s="2" t="s">
        <v>14564</v>
      </c>
      <c r="B7771" s="1" t="s">
        <v>14565</v>
      </c>
      <c r="C7771" s="1" t="s">
        <v>39</v>
      </c>
      <c r="D7771" s="10" t="s">
        <v>5270</v>
      </c>
    </row>
    <row r="7772" spans="1:4" s="9" customFormat="1" x14ac:dyDescent="0.2">
      <c r="A7772" s="2" t="s">
        <v>14566</v>
      </c>
      <c r="B7772" s="1" t="s">
        <v>14567</v>
      </c>
      <c r="C7772" s="1" t="s">
        <v>463</v>
      </c>
      <c r="D7772" s="10" t="s">
        <v>5270</v>
      </c>
    </row>
    <row r="7773" spans="1:4" s="9" customFormat="1" x14ac:dyDescent="0.2">
      <c r="A7773" s="2" t="s">
        <v>14568</v>
      </c>
      <c r="B7773" s="1" t="s">
        <v>14569</v>
      </c>
      <c r="C7773" s="1" t="s">
        <v>13977</v>
      </c>
      <c r="D7773" s="10" t="s">
        <v>5270</v>
      </c>
    </row>
    <row r="7774" spans="1:4" s="9" customFormat="1" x14ac:dyDescent="0.2">
      <c r="A7774" s="2" t="s">
        <v>14570</v>
      </c>
      <c r="B7774" s="1" t="s">
        <v>14569</v>
      </c>
      <c r="C7774" s="1" t="s">
        <v>377</v>
      </c>
      <c r="D7774" s="10" t="s">
        <v>5270</v>
      </c>
    </row>
    <row r="7775" spans="1:4" s="9" customFormat="1" x14ac:dyDescent="0.2">
      <c r="A7775" s="2" t="s">
        <v>14571</v>
      </c>
      <c r="B7775" s="1" t="s">
        <v>14572</v>
      </c>
      <c r="C7775" s="1" t="s">
        <v>10405</v>
      </c>
      <c r="D7775" s="10" t="s">
        <v>5270</v>
      </c>
    </row>
    <row r="7776" spans="1:4" s="9" customFormat="1" x14ac:dyDescent="0.2">
      <c r="A7776" s="2" t="s">
        <v>14573</v>
      </c>
      <c r="B7776" s="1" t="s">
        <v>14574</v>
      </c>
      <c r="C7776" s="1" t="s">
        <v>14192</v>
      </c>
      <c r="D7776" s="3">
        <v>100</v>
      </c>
    </row>
    <row r="7777" spans="1:4" s="9" customFormat="1" x14ac:dyDescent="0.2">
      <c r="A7777" s="2" t="s">
        <v>14575</v>
      </c>
      <c r="B7777" s="1" t="s">
        <v>14576</v>
      </c>
      <c r="C7777" s="1" t="s">
        <v>13853</v>
      </c>
      <c r="D7777" s="10" t="s">
        <v>5270</v>
      </c>
    </row>
    <row r="7778" spans="1:4" s="9" customFormat="1" x14ac:dyDescent="0.2">
      <c r="A7778" s="2" t="s">
        <v>14577</v>
      </c>
      <c r="B7778" s="1" t="s">
        <v>14576</v>
      </c>
      <c r="C7778" s="1" t="s">
        <v>14267</v>
      </c>
      <c r="D7778" s="10" t="s">
        <v>5270</v>
      </c>
    </row>
    <row r="7779" spans="1:4" s="9" customFormat="1" x14ac:dyDescent="0.2">
      <c r="A7779" s="2" t="s">
        <v>14580</v>
      </c>
      <c r="B7779" s="1" t="s">
        <v>14579</v>
      </c>
      <c r="C7779" s="1" t="s">
        <v>14542</v>
      </c>
      <c r="D7779" s="10" t="s">
        <v>5270</v>
      </c>
    </row>
    <row r="7780" spans="1:4" s="9" customFormat="1" x14ac:dyDescent="0.2">
      <c r="A7780" s="2" t="s">
        <v>14578</v>
      </c>
      <c r="B7780" s="1" t="s">
        <v>14579</v>
      </c>
      <c r="C7780" s="1" t="s">
        <v>14192</v>
      </c>
      <c r="D7780" s="10" t="s">
        <v>5270</v>
      </c>
    </row>
    <row r="7781" spans="1:4" s="9" customFormat="1" x14ac:dyDescent="0.2">
      <c r="A7781" s="2" t="s">
        <v>14581</v>
      </c>
      <c r="B7781" s="1" t="s">
        <v>14582</v>
      </c>
      <c r="C7781" s="1" t="s">
        <v>10405</v>
      </c>
      <c r="D7781" s="10" t="s">
        <v>5270</v>
      </c>
    </row>
    <row r="7782" spans="1:4" s="9" customFormat="1" x14ac:dyDescent="0.2">
      <c r="A7782" s="2" t="s">
        <v>14583</v>
      </c>
      <c r="B7782" s="1" t="s">
        <v>14584</v>
      </c>
      <c r="C7782" s="1" t="s">
        <v>463</v>
      </c>
      <c r="D7782" s="3">
        <v>2000</v>
      </c>
    </row>
    <row r="7783" spans="1:4" s="9" customFormat="1" x14ac:dyDescent="0.2">
      <c r="A7783" s="2" t="s">
        <v>14585</v>
      </c>
      <c r="B7783" s="1" t="s">
        <v>14586</v>
      </c>
      <c r="C7783" s="1" t="s">
        <v>14005</v>
      </c>
      <c r="D7783" s="10" t="s">
        <v>5270</v>
      </c>
    </row>
    <row r="7784" spans="1:4" s="9" customFormat="1" x14ac:dyDescent="0.2">
      <c r="A7784" s="2" t="s">
        <v>14587</v>
      </c>
      <c r="B7784" s="1" t="s">
        <v>14588</v>
      </c>
      <c r="C7784" s="1" t="s">
        <v>13379</v>
      </c>
      <c r="D7784" s="10" t="s">
        <v>5270</v>
      </c>
    </row>
    <row r="7785" spans="1:4" s="9" customFormat="1" x14ac:dyDescent="0.2">
      <c r="A7785" s="2" t="s">
        <v>14589</v>
      </c>
      <c r="B7785" s="1" t="s">
        <v>14590</v>
      </c>
      <c r="C7785" s="1" t="s">
        <v>13853</v>
      </c>
      <c r="D7785" s="3">
        <v>4000</v>
      </c>
    </row>
    <row r="7786" spans="1:4" s="9" customFormat="1" x14ac:dyDescent="0.2">
      <c r="A7786" s="2" t="s">
        <v>14591</v>
      </c>
      <c r="B7786" s="1" t="s">
        <v>14592</v>
      </c>
      <c r="C7786" s="1" t="s">
        <v>287</v>
      </c>
      <c r="D7786" s="10" t="s">
        <v>5270</v>
      </c>
    </row>
    <row r="7787" spans="1:4" s="9" customFormat="1" x14ac:dyDescent="0.2">
      <c r="A7787" s="2" t="s">
        <v>14593</v>
      </c>
      <c r="B7787" s="1" t="s">
        <v>14594</v>
      </c>
      <c r="C7787" s="1" t="s">
        <v>13853</v>
      </c>
      <c r="D7787" s="10" t="s">
        <v>5270</v>
      </c>
    </row>
    <row r="7788" spans="1:4" s="9" customFormat="1" x14ac:dyDescent="0.2">
      <c r="A7788" s="2" t="s">
        <v>14595</v>
      </c>
      <c r="B7788" s="1" t="s">
        <v>14596</v>
      </c>
      <c r="C7788" s="1" t="s">
        <v>13619</v>
      </c>
      <c r="D7788" s="10" t="s">
        <v>5270</v>
      </c>
    </row>
    <row r="7789" spans="1:4" s="9" customFormat="1" x14ac:dyDescent="0.2">
      <c r="A7789" s="2" t="s">
        <v>14597</v>
      </c>
      <c r="B7789" s="1" t="s">
        <v>14598</v>
      </c>
      <c r="C7789" s="1" t="s">
        <v>10405</v>
      </c>
      <c r="D7789" s="10" t="s">
        <v>5270</v>
      </c>
    </row>
    <row r="7790" spans="1:4" s="9" customFormat="1" x14ac:dyDescent="0.2">
      <c r="A7790" s="2" t="s">
        <v>14599</v>
      </c>
      <c r="B7790" s="1" t="s">
        <v>14600</v>
      </c>
      <c r="C7790" s="1" t="s">
        <v>13379</v>
      </c>
      <c r="D7790" s="10" t="s">
        <v>5270</v>
      </c>
    </row>
    <row r="7791" spans="1:4" s="9" customFormat="1" x14ac:dyDescent="0.2">
      <c r="A7791" s="2" t="s">
        <v>14603</v>
      </c>
      <c r="B7791" s="1" t="s">
        <v>14602</v>
      </c>
      <c r="C7791" s="1" t="s">
        <v>10405</v>
      </c>
      <c r="D7791" s="10" t="s">
        <v>5270</v>
      </c>
    </row>
    <row r="7792" spans="1:4" s="9" customFormat="1" x14ac:dyDescent="0.2">
      <c r="A7792" s="2" t="s">
        <v>14601</v>
      </c>
      <c r="B7792" s="1" t="s">
        <v>14602</v>
      </c>
      <c r="C7792" s="1" t="s">
        <v>39</v>
      </c>
      <c r="D7792" s="10" t="s">
        <v>5270</v>
      </c>
    </row>
    <row r="7793" spans="1:57" s="9" customFormat="1" x14ac:dyDescent="0.2">
      <c r="A7793" s="2" t="s">
        <v>14604</v>
      </c>
      <c r="B7793" s="1" t="s">
        <v>14605</v>
      </c>
      <c r="C7793" s="1" t="s">
        <v>10405</v>
      </c>
      <c r="D7793" s="10" t="s">
        <v>5270</v>
      </c>
    </row>
    <row r="7794" spans="1:57" s="9" customFormat="1" x14ac:dyDescent="0.2">
      <c r="A7794" s="2" t="s">
        <v>14606</v>
      </c>
      <c r="B7794" s="1" t="s">
        <v>14607</v>
      </c>
      <c r="C7794" s="1" t="s">
        <v>10405</v>
      </c>
      <c r="D7794" s="10" t="s">
        <v>5270</v>
      </c>
    </row>
    <row r="7795" spans="1:57" s="11" customFormat="1" ht="18.75" x14ac:dyDescent="0.2">
      <c r="A7795" s="16" t="str">
        <f>HYPERLINK("#Indice","Voltar ao inicio")</f>
        <v>Voltar ao inicio</v>
      </c>
      <c r="B7795" s="17"/>
      <c r="C7795" s="17"/>
      <c r="D7795" s="17"/>
      <c r="E7795" s="9"/>
      <c r="F7795" s="9"/>
      <c r="G7795" s="9"/>
      <c r="H7795" s="9"/>
      <c r="I7795" s="9"/>
      <c r="J7795" s="9"/>
      <c r="K7795" s="9"/>
      <c r="L7795" s="9"/>
      <c r="M7795" s="9"/>
      <c r="N7795" s="9"/>
      <c r="O7795" s="9"/>
      <c r="P7795" s="9"/>
      <c r="Q7795" s="9"/>
      <c r="R7795" s="9"/>
      <c r="S7795" s="9"/>
      <c r="T7795" s="9"/>
      <c r="U7795" s="9"/>
      <c r="V7795" s="9"/>
      <c r="W7795" s="9"/>
      <c r="X7795" s="9"/>
      <c r="Y7795" s="9"/>
      <c r="Z7795" s="9"/>
      <c r="AA7795" s="9"/>
      <c r="AB7795" s="9"/>
      <c r="AC7795" s="9"/>
      <c r="AD7795" s="9"/>
      <c r="AE7795" s="9"/>
      <c r="AF7795" s="9"/>
      <c r="AG7795" s="9"/>
      <c r="AH7795" s="9"/>
      <c r="AI7795" s="9"/>
      <c r="AJ7795" s="9"/>
      <c r="AK7795" s="9"/>
      <c r="AL7795" s="9"/>
      <c r="AM7795" s="9"/>
      <c r="AN7795" s="9"/>
      <c r="AO7795" s="9"/>
      <c r="AP7795" s="9"/>
      <c r="AQ7795" s="9"/>
      <c r="AR7795" s="9"/>
      <c r="AS7795" s="9"/>
      <c r="AT7795" s="9"/>
      <c r="AU7795" s="9"/>
      <c r="AV7795" s="9"/>
      <c r="AW7795" s="9"/>
      <c r="AX7795" s="9"/>
      <c r="AY7795" s="9"/>
      <c r="AZ7795" s="9"/>
      <c r="BA7795" s="9"/>
      <c r="BB7795" s="9"/>
      <c r="BC7795" s="9"/>
      <c r="BD7795" s="9"/>
      <c r="BE7795" s="9"/>
    </row>
    <row r="7796" spans="1:57" s="11" customFormat="1" ht="10.5" customHeight="1" x14ac:dyDescent="0.2">
      <c r="A7796" s="12"/>
      <c r="B7796" s="13"/>
      <c r="C7796" s="13"/>
      <c r="D7796" s="13"/>
      <c r="E7796" s="9"/>
      <c r="F7796" s="9"/>
      <c r="G7796" s="9"/>
      <c r="H7796" s="9"/>
      <c r="I7796" s="9"/>
      <c r="J7796" s="9"/>
      <c r="K7796" s="9"/>
      <c r="L7796" s="9"/>
      <c r="M7796" s="9"/>
      <c r="N7796" s="9"/>
      <c r="O7796" s="9"/>
      <c r="P7796" s="9"/>
      <c r="Q7796" s="9"/>
      <c r="R7796" s="9"/>
      <c r="S7796" s="9"/>
      <c r="T7796" s="9"/>
      <c r="U7796" s="9"/>
      <c r="V7796" s="9"/>
      <c r="W7796" s="9"/>
      <c r="X7796" s="9"/>
      <c r="Y7796" s="9"/>
      <c r="Z7796" s="9"/>
      <c r="AA7796" s="9"/>
      <c r="AB7796" s="9"/>
      <c r="AC7796" s="9"/>
      <c r="AD7796" s="9"/>
      <c r="AE7796" s="9"/>
      <c r="AF7796" s="9"/>
      <c r="AG7796" s="9"/>
      <c r="AH7796" s="9"/>
      <c r="AI7796" s="9"/>
      <c r="AJ7796" s="9"/>
      <c r="AK7796" s="9"/>
      <c r="AL7796" s="9"/>
      <c r="AM7796" s="9"/>
      <c r="AN7796" s="9"/>
      <c r="AO7796" s="9"/>
      <c r="AP7796" s="9"/>
      <c r="AQ7796" s="9"/>
      <c r="AR7796" s="9"/>
      <c r="AS7796" s="9"/>
      <c r="AT7796" s="9"/>
      <c r="AU7796" s="9"/>
      <c r="AV7796" s="9"/>
      <c r="AW7796" s="9"/>
      <c r="AX7796" s="9"/>
      <c r="AY7796" s="9"/>
      <c r="AZ7796" s="9"/>
      <c r="BA7796" s="9"/>
      <c r="BB7796" s="9"/>
      <c r="BC7796" s="9"/>
      <c r="BD7796" s="9"/>
      <c r="BE7796" s="9"/>
    </row>
    <row r="7797" spans="1:57" s="9" customFormat="1" ht="26.25" x14ac:dyDescent="0.2">
      <c r="A7797" s="23" t="s">
        <v>14608</v>
      </c>
      <c r="B7797" s="24"/>
      <c r="C7797" s="24"/>
      <c r="D7797" s="24"/>
    </row>
    <row r="7798" spans="1:57" s="9" customFormat="1" ht="14.25" x14ac:dyDescent="0.2">
      <c r="A7798" s="20" t="s">
        <v>0</v>
      </c>
      <c r="B7798" s="21" t="s">
        <v>1</v>
      </c>
      <c r="C7798" s="21" t="s">
        <v>2</v>
      </c>
      <c r="D7798" s="22" t="s">
        <v>3</v>
      </c>
    </row>
    <row r="7799" spans="1:57" s="9" customFormat="1" ht="14.25" x14ac:dyDescent="0.2">
      <c r="A7799" s="20"/>
      <c r="B7799" s="21"/>
      <c r="C7799" s="21"/>
      <c r="D7799" s="22"/>
    </row>
    <row r="7800" spans="1:57" s="9" customFormat="1" x14ac:dyDescent="0.2">
      <c r="A7800" s="2" t="s">
        <v>14609</v>
      </c>
      <c r="B7800" s="1" t="s">
        <v>14610</v>
      </c>
      <c r="C7800" s="1" t="s">
        <v>377</v>
      </c>
      <c r="D7800" s="10" t="s">
        <v>5270</v>
      </c>
    </row>
    <row r="7801" spans="1:57" s="9" customFormat="1" x14ac:dyDescent="0.2">
      <c r="A7801" s="2" t="s">
        <v>14611</v>
      </c>
      <c r="B7801" s="1" t="s">
        <v>14612</v>
      </c>
      <c r="C7801" s="1" t="s">
        <v>39</v>
      </c>
      <c r="D7801" s="3">
        <v>2000</v>
      </c>
    </row>
    <row r="7802" spans="1:57" s="9" customFormat="1" x14ac:dyDescent="0.2">
      <c r="A7802" s="2" t="s">
        <v>14613</v>
      </c>
      <c r="B7802" s="1" t="s">
        <v>14614</v>
      </c>
      <c r="C7802" s="1" t="s">
        <v>39</v>
      </c>
      <c r="D7802" s="10" t="s">
        <v>5270</v>
      </c>
    </row>
    <row r="7803" spans="1:57" s="9" customFormat="1" x14ac:dyDescent="0.2">
      <c r="A7803" s="2" t="s">
        <v>14615</v>
      </c>
      <c r="B7803" s="1" t="s">
        <v>14616</v>
      </c>
      <c r="C7803" s="1" t="s">
        <v>377</v>
      </c>
      <c r="D7803" s="3">
        <v>1000</v>
      </c>
    </row>
    <row r="7804" spans="1:57" s="9" customFormat="1" x14ac:dyDescent="0.2">
      <c r="A7804" s="2" t="s">
        <v>14617</v>
      </c>
      <c r="B7804" s="1" t="s">
        <v>14618</v>
      </c>
      <c r="C7804" s="1" t="s">
        <v>13379</v>
      </c>
      <c r="D7804" s="3">
        <v>3000</v>
      </c>
    </row>
    <row r="7805" spans="1:57" s="9" customFormat="1" x14ac:dyDescent="0.2">
      <c r="A7805" s="2" t="s">
        <v>14619</v>
      </c>
      <c r="B7805" s="1" t="s">
        <v>14618</v>
      </c>
      <c r="C7805" s="1" t="s">
        <v>13379</v>
      </c>
      <c r="D7805" s="3">
        <v>2000</v>
      </c>
    </row>
    <row r="7806" spans="1:57" s="9" customFormat="1" x14ac:dyDescent="0.2">
      <c r="A7806" s="2" t="s">
        <v>14620</v>
      </c>
      <c r="B7806" s="1" t="s">
        <v>14621</v>
      </c>
      <c r="C7806" s="1" t="s">
        <v>13379</v>
      </c>
      <c r="D7806" s="3">
        <v>2000</v>
      </c>
    </row>
    <row r="7807" spans="1:57" s="9" customFormat="1" x14ac:dyDescent="0.2">
      <c r="A7807" s="2" t="s">
        <v>14622</v>
      </c>
      <c r="B7807" s="1" t="s">
        <v>14623</v>
      </c>
      <c r="C7807" s="1" t="s">
        <v>39</v>
      </c>
      <c r="D7807" s="3">
        <v>2000</v>
      </c>
    </row>
    <row r="7808" spans="1:57" s="9" customFormat="1" x14ac:dyDescent="0.2">
      <c r="A7808" s="2" t="s">
        <v>14624</v>
      </c>
      <c r="B7808" s="1" t="s">
        <v>14625</v>
      </c>
      <c r="C7808" s="1" t="s">
        <v>2345</v>
      </c>
      <c r="D7808" s="10" t="s">
        <v>5270</v>
      </c>
    </row>
    <row r="7809" spans="1:57" s="9" customFormat="1" x14ac:dyDescent="0.2">
      <c r="A7809" s="2" t="s">
        <v>14626</v>
      </c>
      <c r="B7809" s="1" t="s">
        <v>14627</v>
      </c>
      <c r="C7809" s="1" t="s">
        <v>39</v>
      </c>
      <c r="D7809" s="10" t="s">
        <v>5270</v>
      </c>
    </row>
    <row r="7810" spans="1:57" s="11" customFormat="1" ht="18.75" x14ac:dyDescent="0.2">
      <c r="A7810" s="16" t="str">
        <f>HYPERLINK("#Indice","Voltar ao inicio")</f>
        <v>Voltar ao inicio</v>
      </c>
      <c r="B7810" s="17"/>
      <c r="C7810" s="17"/>
      <c r="D7810" s="17"/>
      <c r="E7810" s="9"/>
      <c r="F7810" s="9"/>
      <c r="G7810" s="9"/>
      <c r="H7810" s="9"/>
      <c r="I7810" s="9"/>
      <c r="J7810" s="9"/>
      <c r="K7810" s="9"/>
      <c r="L7810" s="9"/>
      <c r="M7810" s="9"/>
      <c r="N7810" s="9"/>
      <c r="O7810" s="9"/>
      <c r="P7810" s="9"/>
      <c r="Q7810" s="9"/>
      <c r="R7810" s="9"/>
      <c r="S7810" s="9"/>
      <c r="T7810" s="9"/>
      <c r="U7810" s="9"/>
      <c r="V7810" s="9"/>
      <c r="W7810" s="9"/>
      <c r="X7810" s="9"/>
      <c r="Y7810" s="9"/>
      <c r="Z7810" s="9"/>
      <c r="AA7810" s="9"/>
      <c r="AB7810" s="9"/>
      <c r="AC7810" s="9"/>
      <c r="AD7810" s="9"/>
      <c r="AE7810" s="9"/>
      <c r="AF7810" s="9"/>
      <c r="AG7810" s="9"/>
      <c r="AH7810" s="9"/>
      <c r="AI7810" s="9"/>
      <c r="AJ7810" s="9"/>
      <c r="AK7810" s="9"/>
      <c r="AL7810" s="9"/>
      <c r="AM7810" s="9"/>
      <c r="AN7810" s="9"/>
      <c r="AO7810" s="9"/>
      <c r="AP7810" s="9"/>
      <c r="AQ7810" s="9"/>
      <c r="AR7810" s="9"/>
      <c r="AS7810" s="9"/>
      <c r="AT7810" s="9"/>
      <c r="AU7810" s="9"/>
      <c r="AV7810" s="9"/>
      <c r="AW7810" s="9"/>
      <c r="AX7810" s="9"/>
      <c r="AY7810" s="9"/>
      <c r="AZ7810" s="9"/>
      <c r="BA7810" s="9"/>
      <c r="BB7810" s="9"/>
      <c r="BC7810" s="9"/>
      <c r="BD7810" s="9"/>
      <c r="BE7810" s="9"/>
    </row>
    <row r="7811" spans="1:57" s="11" customFormat="1" ht="10.5" customHeight="1" x14ac:dyDescent="0.2">
      <c r="A7811" s="12"/>
      <c r="B7811" s="13"/>
      <c r="C7811" s="13"/>
      <c r="D7811" s="13"/>
      <c r="E7811" s="9"/>
      <c r="F7811" s="9"/>
      <c r="G7811" s="9"/>
      <c r="H7811" s="9"/>
      <c r="I7811" s="9"/>
      <c r="J7811" s="9"/>
      <c r="K7811" s="9"/>
      <c r="L7811" s="9"/>
      <c r="M7811" s="9"/>
      <c r="N7811" s="9"/>
      <c r="O7811" s="9"/>
      <c r="P7811" s="9"/>
      <c r="Q7811" s="9"/>
      <c r="R7811" s="9"/>
      <c r="S7811" s="9"/>
      <c r="T7811" s="9"/>
      <c r="U7811" s="9"/>
      <c r="V7811" s="9"/>
      <c r="W7811" s="9"/>
      <c r="X7811" s="9"/>
      <c r="Y7811" s="9"/>
      <c r="Z7811" s="9"/>
      <c r="AA7811" s="9"/>
      <c r="AB7811" s="9"/>
      <c r="AC7811" s="9"/>
      <c r="AD7811" s="9"/>
      <c r="AE7811" s="9"/>
      <c r="AF7811" s="9"/>
      <c r="AG7811" s="9"/>
      <c r="AH7811" s="9"/>
      <c r="AI7811" s="9"/>
      <c r="AJ7811" s="9"/>
      <c r="AK7811" s="9"/>
      <c r="AL7811" s="9"/>
      <c r="AM7811" s="9"/>
      <c r="AN7811" s="9"/>
      <c r="AO7811" s="9"/>
      <c r="AP7811" s="9"/>
      <c r="AQ7811" s="9"/>
      <c r="AR7811" s="9"/>
      <c r="AS7811" s="9"/>
      <c r="AT7811" s="9"/>
      <c r="AU7811" s="9"/>
      <c r="AV7811" s="9"/>
      <c r="AW7811" s="9"/>
      <c r="AX7811" s="9"/>
      <c r="AY7811" s="9"/>
      <c r="AZ7811" s="9"/>
      <c r="BA7811" s="9"/>
      <c r="BB7811" s="9"/>
      <c r="BC7811" s="9"/>
      <c r="BD7811" s="9"/>
      <c r="BE7811" s="9"/>
    </row>
    <row r="7812" spans="1:57" s="9" customFormat="1" ht="26.25" x14ac:dyDescent="0.2">
      <c r="A7812" s="23" t="s">
        <v>14628</v>
      </c>
      <c r="B7812" s="24"/>
      <c r="C7812" s="24"/>
      <c r="D7812" s="24"/>
    </row>
    <row r="7813" spans="1:57" s="9" customFormat="1" ht="14.25" x14ac:dyDescent="0.2">
      <c r="A7813" s="20" t="s">
        <v>0</v>
      </c>
      <c r="B7813" s="21" t="s">
        <v>1</v>
      </c>
      <c r="C7813" s="21" t="s">
        <v>2</v>
      </c>
      <c r="D7813" s="22" t="s">
        <v>3</v>
      </c>
    </row>
    <row r="7814" spans="1:57" s="9" customFormat="1" ht="14.25" x14ac:dyDescent="0.2">
      <c r="A7814" s="20"/>
      <c r="B7814" s="21"/>
      <c r="C7814" s="21"/>
      <c r="D7814" s="22"/>
    </row>
    <row r="7815" spans="1:57" s="9" customFormat="1" x14ac:dyDescent="0.2">
      <c r="A7815" s="2" t="s">
        <v>14629</v>
      </c>
      <c r="B7815" s="1" t="s">
        <v>14630</v>
      </c>
      <c r="C7815" s="1" t="s">
        <v>2752</v>
      </c>
      <c r="D7815" s="10" t="s">
        <v>5270</v>
      </c>
    </row>
    <row r="7816" spans="1:57" s="9" customFormat="1" x14ac:dyDescent="0.2">
      <c r="A7816" s="2" t="s">
        <v>14631</v>
      </c>
      <c r="B7816" s="1" t="s">
        <v>14632</v>
      </c>
      <c r="C7816" s="1" t="s">
        <v>13853</v>
      </c>
      <c r="D7816" s="3">
        <v>1000</v>
      </c>
    </row>
    <row r="7817" spans="1:57" s="9" customFormat="1" x14ac:dyDescent="0.2">
      <c r="A7817" s="2" t="s">
        <v>14633</v>
      </c>
      <c r="B7817" s="1" t="s">
        <v>14634</v>
      </c>
      <c r="C7817" s="1" t="s">
        <v>14635</v>
      </c>
      <c r="D7817" s="10" t="s">
        <v>5270</v>
      </c>
    </row>
    <row r="7818" spans="1:57" s="9" customFormat="1" x14ac:dyDescent="0.2">
      <c r="A7818" s="2" t="s">
        <v>14636</v>
      </c>
      <c r="B7818" s="1" t="s">
        <v>14637</v>
      </c>
      <c r="C7818" s="1" t="s">
        <v>14130</v>
      </c>
      <c r="D7818" s="3">
        <v>1000</v>
      </c>
    </row>
    <row r="7819" spans="1:57" s="9" customFormat="1" x14ac:dyDescent="0.2">
      <c r="A7819" s="2" t="s">
        <v>14638</v>
      </c>
      <c r="B7819" s="1" t="s">
        <v>14637</v>
      </c>
      <c r="C7819" s="1" t="s">
        <v>377</v>
      </c>
      <c r="D7819" s="3">
        <v>2000</v>
      </c>
    </row>
    <row r="7820" spans="1:57" s="9" customFormat="1" x14ac:dyDescent="0.2">
      <c r="A7820" s="2" t="s">
        <v>14639</v>
      </c>
      <c r="B7820" s="1" t="s">
        <v>14640</v>
      </c>
      <c r="C7820" s="1" t="s">
        <v>13853</v>
      </c>
      <c r="D7820" s="10" t="s">
        <v>5270</v>
      </c>
    </row>
    <row r="7821" spans="1:57" s="9" customFormat="1" x14ac:dyDescent="0.2">
      <c r="A7821" s="2" t="s">
        <v>14641</v>
      </c>
      <c r="B7821" s="1" t="s">
        <v>14642</v>
      </c>
      <c r="C7821" s="1" t="s">
        <v>14635</v>
      </c>
      <c r="D7821" s="10" t="s">
        <v>5270</v>
      </c>
    </row>
    <row r="7822" spans="1:57" s="9" customFormat="1" x14ac:dyDescent="0.2">
      <c r="A7822" s="2" t="s">
        <v>14643</v>
      </c>
      <c r="B7822" s="1" t="s">
        <v>14644</v>
      </c>
      <c r="C7822" s="1" t="s">
        <v>39</v>
      </c>
      <c r="D7822" s="10" t="s">
        <v>5270</v>
      </c>
    </row>
    <row r="7823" spans="1:57" s="9" customFormat="1" x14ac:dyDescent="0.2">
      <c r="A7823" s="2" t="s">
        <v>14645</v>
      </c>
      <c r="B7823" s="1" t="s">
        <v>14646</v>
      </c>
      <c r="C7823" s="1" t="s">
        <v>14563</v>
      </c>
      <c r="D7823" s="10" t="s">
        <v>5270</v>
      </c>
    </row>
    <row r="7824" spans="1:57" s="9" customFormat="1" x14ac:dyDescent="0.2">
      <c r="A7824" s="2" t="s">
        <v>14647</v>
      </c>
      <c r="B7824" s="1" t="s">
        <v>14648</v>
      </c>
      <c r="C7824" s="1" t="s">
        <v>14542</v>
      </c>
      <c r="D7824" s="10" t="s">
        <v>5270</v>
      </c>
    </row>
    <row r="7825" spans="1:57" s="9" customFormat="1" x14ac:dyDescent="0.2">
      <c r="A7825" s="2" t="s">
        <v>14649</v>
      </c>
      <c r="B7825" s="1" t="s">
        <v>14650</v>
      </c>
      <c r="C7825" s="1" t="s">
        <v>463</v>
      </c>
      <c r="D7825" s="10" t="s">
        <v>5270</v>
      </c>
    </row>
    <row r="7826" spans="1:57" s="9" customFormat="1" x14ac:dyDescent="0.2">
      <c r="A7826" s="2" t="s">
        <v>14651</v>
      </c>
      <c r="B7826" s="1" t="s">
        <v>14652</v>
      </c>
      <c r="C7826" s="1" t="s">
        <v>14542</v>
      </c>
      <c r="D7826" s="10" t="s">
        <v>5270</v>
      </c>
    </row>
    <row r="7827" spans="1:57" s="9" customFormat="1" x14ac:dyDescent="0.2">
      <c r="A7827" s="2" t="s">
        <v>14653</v>
      </c>
      <c r="B7827" s="1" t="s">
        <v>14654</v>
      </c>
      <c r="C7827" s="1" t="s">
        <v>14542</v>
      </c>
      <c r="D7827" s="10" t="s">
        <v>5270</v>
      </c>
    </row>
    <row r="7828" spans="1:57" s="9" customFormat="1" x14ac:dyDescent="0.2">
      <c r="A7828" s="2" t="s">
        <v>14655</v>
      </c>
      <c r="B7828" s="1" t="s">
        <v>14656</v>
      </c>
      <c r="C7828" s="1" t="s">
        <v>14542</v>
      </c>
      <c r="D7828" s="10" t="s">
        <v>5270</v>
      </c>
    </row>
    <row r="7829" spans="1:57" s="11" customFormat="1" ht="18.75" x14ac:dyDescent="0.2">
      <c r="A7829" s="16" t="str">
        <f>HYPERLINK("#Indice","Voltar ao inicio")</f>
        <v>Voltar ao inicio</v>
      </c>
      <c r="B7829" s="17"/>
      <c r="C7829" s="17"/>
      <c r="D7829" s="17"/>
      <c r="E7829" s="9"/>
      <c r="F7829" s="9"/>
      <c r="G7829" s="9"/>
      <c r="H7829" s="9"/>
      <c r="I7829" s="9"/>
      <c r="J7829" s="9"/>
      <c r="K7829" s="9"/>
      <c r="L7829" s="9"/>
      <c r="M7829" s="9"/>
      <c r="N7829" s="9"/>
      <c r="O7829" s="9"/>
      <c r="P7829" s="9"/>
      <c r="Q7829" s="9"/>
      <c r="R7829" s="9"/>
      <c r="S7829" s="9"/>
      <c r="T7829" s="9"/>
      <c r="U7829" s="9"/>
      <c r="V7829" s="9"/>
      <c r="W7829" s="9"/>
      <c r="X7829" s="9"/>
      <c r="Y7829" s="9"/>
      <c r="Z7829" s="9"/>
      <c r="AA7829" s="9"/>
      <c r="AB7829" s="9"/>
      <c r="AC7829" s="9"/>
      <c r="AD7829" s="9"/>
      <c r="AE7829" s="9"/>
      <c r="AF7829" s="9"/>
      <c r="AG7829" s="9"/>
      <c r="AH7829" s="9"/>
      <c r="AI7829" s="9"/>
      <c r="AJ7829" s="9"/>
      <c r="AK7829" s="9"/>
      <c r="AL7829" s="9"/>
      <c r="AM7829" s="9"/>
      <c r="AN7829" s="9"/>
      <c r="AO7829" s="9"/>
      <c r="AP7829" s="9"/>
      <c r="AQ7829" s="9"/>
      <c r="AR7829" s="9"/>
      <c r="AS7829" s="9"/>
      <c r="AT7829" s="9"/>
      <c r="AU7829" s="9"/>
      <c r="AV7829" s="9"/>
      <c r="AW7829" s="9"/>
      <c r="AX7829" s="9"/>
      <c r="AY7829" s="9"/>
      <c r="AZ7829" s="9"/>
      <c r="BA7829" s="9"/>
      <c r="BB7829" s="9"/>
      <c r="BC7829" s="9"/>
      <c r="BD7829" s="9"/>
      <c r="BE7829" s="9"/>
    </row>
    <row r="7830" spans="1:57" s="11" customFormat="1" ht="10.5" customHeight="1" x14ac:dyDescent="0.2">
      <c r="A7830" s="12"/>
      <c r="B7830" s="13"/>
      <c r="C7830" s="13"/>
      <c r="D7830" s="13"/>
      <c r="E7830" s="9"/>
      <c r="F7830" s="9"/>
      <c r="G7830" s="9"/>
      <c r="H7830" s="9"/>
      <c r="I7830" s="9"/>
      <c r="J7830" s="9"/>
      <c r="K7830" s="9"/>
      <c r="L7830" s="9"/>
      <c r="M7830" s="9"/>
      <c r="N7830" s="9"/>
      <c r="O7830" s="9"/>
      <c r="P7830" s="9"/>
      <c r="Q7830" s="9"/>
      <c r="R7830" s="9"/>
      <c r="S7830" s="9"/>
      <c r="T7830" s="9"/>
      <c r="U7830" s="9"/>
      <c r="V7830" s="9"/>
      <c r="W7830" s="9"/>
      <c r="X7830" s="9"/>
      <c r="Y7830" s="9"/>
      <c r="Z7830" s="9"/>
      <c r="AA7830" s="9"/>
      <c r="AB7830" s="9"/>
      <c r="AC7830" s="9"/>
      <c r="AD7830" s="9"/>
      <c r="AE7830" s="9"/>
      <c r="AF7830" s="9"/>
      <c r="AG7830" s="9"/>
      <c r="AH7830" s="9"/>
      <c r="AI7830" s="9"/>
      <c r="AJ7830" s="9"/>
      <c r="AK7830" s="9"/>
      <c r="AL7830" s="9"/>
      <c r="AM7830" s="9"/>
      <c r="AN7830" s="9"/>
      <c r="AO7830" s="9"/>
      <c r="AP7830" s="9"/>
      <c r="AQ7830" s="9"/>
      <c r="AR7830" s="9"/>
      <c r="AS7830" s="9"/>
      <c r="AT7830" s="9"/>
      <c r="AU7830" s="9"/>
      <c r="AV7830" s="9"/>
      <c r="AW7830" s="9"/>
      <c r="AX7830" s="9"/>
      <c r="AY7830" s="9"/>
      <c r="AZ7830" s="9"/>
      <c r="BA7830" s="9"/>
      <c r="BB7830" s="9"/>
      <c r="BC7830" s="9"/>
      <c r="BD7830" s="9"/>
      <c r="BE7830" s="9"/>
    </row>
    <row r="7831" spans="1:57" s="9" customFormat="1" ht="26.25" x14ac:dyDescent="0.2">
      <c r="A7831" s="23" t="s">
        <v>14691</v>
      </c>
      <c r="B7831" s="24"/>
      <c r="C7831" s="24"/>
      <c r="D7831" s="24"/>
    </row>
    <row r="7832" spans="1:57" s="9" customFormat="1" ht="14.25" x14ac:dyDescent="0.2">
      <c r="A7832" s="20" t="s">
        <v>0</v>
      </c>
      <c r="B7832" s="21" t="s">
        <v>1</v>
      </c>
      <c r="C7832" s="21" t="s">
        <v>2</v>
      </c>
      <c r="D7832" s="22" t="s">
        <v>3</v>
      </c>
    </row>
    <row r="7833" spans="1:57" s="9" customFormat="1" ht="14.25" x14ac:dyDescent="0.2">
      <c r="A7833" s="20"/>
      <c r="B7833" s="21"/>
      <c r="C7833" s="21"/>
      <c r="D7833" s="22"/>
    </row>
    <row r="7834" spans="1:57" s="9" customFormat="1" x14ac:dyDescent="0.2">
      <c r="A7834" s="2" t="s">
        <v>14657</v>
      </c>
      <c r="B7834" s="1" t="s">
        <v>14658</v>
      </c>
      <c r="C7834" s="1" t="s">
        <v>2345</v>
      </c>
      <c r="D7834" s="10" t="s">
        <v>5270</v>
      </c>
    </row>
    <row r="7835" spans="1:57" s="9" customFormat="1" x14ac:dyDescent="0.2">
      <c r="A7835" s="2" t="s">
        <v>14659</v>
      </c>
      <c r="B7835" s="1" t="s">
        <v>14660</v>
      </c>
      <c r="C7835" s="1" t="s">
        <v>2345</v>
      </c>
      <c r="D7835" s="10" t="s">
        <v>5270</v>
      </c>
    </row>
    <row r="7836" spans="1:57" s="9" customFormat="1" x14ac:dyDescent="0.2">
      <c r="A7836" s="2" t="s">
        <v>14661</v>
      </c>
      <c r="B7836" s="1" t="s">
        <v>14662</v>
      </c>
      <c r="C7836" s="1" t="s">
        <v>2345</v>
      </c>
      <c r="D7836" s="10" t="s">
        <v>5270</v>
      </c>
    </row>
    <row r="7837" spans="1:57" s="9" customFormat="1" x14ac:dyDescent="0.2">
      <c r="A7837" s="2" t="s">
        <v>14663</v>
      </c>
      <c r="B7837" s="1" t="s">
        <v>14664</v>
      </c>
      <c r="C7837" s="1" t="s">
        <v>39</v>
      </c>
      <c r="D7837" s="3">
        <v>15000</v>
      </c>
    </row>
    <row r="7838" spans="1:57" s="9" customFormat="1" x14ac:dyDescent="0.2">
      <c r="A7838" s="2" t="s">
        <v>14665</v>
      </c>
      <c r="B7838" s="1" t="s">
        <v>14666</v>
      </c>
      <c r="C7838" s="1" t="s">
        <v>463</v>
      </c>
      <c r="D7838" s="3">
        <v>500</v>
      </c>
    </row>
    <row r="7839" spans="1:57" s="9" customFormat="1" x14ac:dyDescent="0.2">
      <c r="A7839" s="2" t="s">
        <v>14667</v>
      </c>
      <c r="B7839" s="1" t="s">
        <v>14668</v>
      </c>
      <c r="C7839" s="1" t="s">
        <v>13379</v>
      </c>
      <c r="D7839" s="10" t="s">
        <v>5270</v>
      </c>
    </row>
    <row r="7840" spans="1:57" s="9" customFormat="1" x14ac:dyDescent="0.2">
      <c r="A7840" s="2" t="s">
        <v>14669</v>
      </c>
      <c r="B7840" s="1" t="s">
        <v>14670</v>
      </c>
      <c r="C7840" s="1" t="s">
        <v>13977</v>
      </c>
      <c r="D7840" s="3">
        <v>1000</v>
      </c>
    </row>
    <row r="7841" spans="1:57" s="9" customFormat="1" x14ac:dyDescent="0.2">
      <c r="A7841" s="2" t="s">
        <v>14671</v>
      </c>
      <c r="B7841" s="1" t="s">
        <v>14672</v>
      </c>
      <c r="C7841" s="1" t="s">
        <v>14673</v>
      </c>
      <c r="D7841" s="10" t="s">
        <v>5270</v>
      </c>
    </row>
    <row r="7842" spans="1:57" s="9" customFormat="1" x14ac:dyDescent="0.2">
      <c r="A7842" s="2" t="s">
        <v>14674</v>
      </c>
      <c r="B7842" s="1" t="s">
        <v>14675</v>
      </c>
      <c r="C7842" s="1" t="s">
        <v>13853</v>
      </c>
      <c r="D7842" s="10" t="s">
        <v>5270</v>
      </c>
    </row>
    <row r="7843" spans="1:57" s="9" customFormat="1" x14ac:dyDescent="0.2">
      <c r="A7843" s="2" t="s">
        <v>14676</v>
      </c>
      <c r="B7843" s="1" t="s">
        <v>14677</v>
      </c>
      <c r="C7843" s="1" t="s">
        <v>14678</v>
      </c>
      <c r="D7843" s="10" t="s">
        <v>5270</v>
      </c>
    </row>
    <row r="7844" spans="1:57" s="9" customFormat="1" x14ac:dyDescent="0.2">
      <c r="A7844" s="2" t="s">
        <v>14679</v>
      </c>
      <c r="B7844" s="1" t="s">
        <v>14680</v>
      </c>
      <c r="C7844" s="1" t="s">
        <v>377</v>
      </c>
      <c r="D7844" s="3">
        <v>10000</v>
      </c>
    </row>
    <row r="7845" spans="1:57" s="9" customFormat="1" x14ac:dyDescent="0.2">
      <c r="A7845" s="2" t="s">
        <v>14681</v>
      </c>
      <c r="B7845" s="1" t="s">
        <v>14682</v>
      </c>
      <c r="C7845" s="1" t="s">
        <v>13853</v>
      </c>
      <c r="D7845" s="10" t="s">
        <v>5270</v>
      </c>
    </row>
    <row r="7846" spans="1:57" s="9" customFormat="1" x14ac:dyDescent="0.2">
      <c r="A7846" s="2" t="s">
        <v>14683</v>
      </c>
      <c r="B7846" s="1" t="s">
        <v>14684</v>
      </c>
      <c r="C7846" s="1" t="s">
        <v>10405</v>
      </c>
      <c r="D7846" s="10" t="s">
        <v>5270</v>
      </c>
    </row>
    <row r="7847" spans="1:57" s="9" customFormat="1" x14ac:dyDescent="0.2">
      <c r="A7847" s="2" t="s">
        <v>14685</v>
      </c>
      <c r="B7847" s="1" t="s">
        <v>14686</v>
      </c>
      <c r="C7847" s="1" t="s">
        <v>10405</v>
      </c>
      <c r="D7847" s="10" t="s">
        <v>5270</v>
      </c>
    </row>
    <row r="7848" spans="1:57" s="9" customFormat="1" x14ac:dyDescent="0.2">
      <c r="A7848" s="2" t="s">
        <v>14687</v>
      </c>
      <c r="B7848" s="1" t="s">
        <v>14688</v>
      </c>
      <c r="C7848" s="1" t="s">
        <v>463</v>
      </c>
      <c r="D7848" s="10" t="s">
        <v>5270</v>
      </c>
    </row>
    <row r="7849" spans="1:57" s="9" customFormat="1" x14ac:dyDescent="0.2">
      <c r="A7849" s="2" t="s">
        <v>14689</v>
      </c>
      <c r="B7849" s="1" t="s">
        <v>14690</v>
      </c>
      <c r="C7849" s="1" t="s">
        <v>13853</v>
      </c>
      <c r="D7849" s="10" t="s">
        <v>5270</v>
      </c>
    </row>
    <row r="7850" spans="1:57" s="11" customFormat="1" ht="18.75" x14ac:dyDescent="0.2">
      <c r="A7850" s="16" t="str">
        <f>HYPERLINK("#Indice","Voltar ao inicio")</f>
        <v>Voltar ao inicio</v>
      </c>
      <c r="B7850" s="17"/>
      <c r="C7850" s="17"/>
      <c r="D7850" s="17"/>
      <c r="E7850" s="9"/>
      <c r="F7850" s="9"/>
      <c r="G7850" s="9"/>
      <c r="H7850" s="9"/>
      <c r="I7850" s="9"/>
      <c r="J7850" s="9"/>
      <c r="K7850" s="9"/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</row>
    <row r="7851" spans="1:57" s="11" customFormat="1" ht="10.5" customHeight="1" x14ac:dyDescent="0.2">
      <c r="A7851" s="12"/>
      <c r="B7851" s="13"/>
      <c r="C7851" s="13"/>
      <c r="D7851" s="13"/>
      <c r="E7851" s="9"/>
      <c r="F7851" s="9"/>
      <c r="G7851" s="9"/>
      <c r="H7851" s="9"/>
      <c r="I7851" s="9"/>
      <c r="J7851" s="9"/>
      <c r="K7851" s="9"/>
      <c r="L7851" s="9"/>
      <c r="M7851" s="9"/>
      <c r="N7851" s="9"/>
      <c r="O7851" s="9"/>
      <c r="P7851" s="9"/>
      <c r="Q7851" s="9"/>
      <c r="R7851" s="9"/>
      <c r="S7851" s="9"/>
      <c r="T7851" s="9"/>
      <c r="U7851" s="9"/>
      <c r="V7851" s="9"/>
      <c r="W7851" s="9"/>
      <c r="X7851" s="9"/>
      <c r="Y7851" s="9"/>
      <c r="Z7851" s="9"/>
      <c r="AA7851" s="9"/>
      <c r="AB7851" s="9"/>
      <c r="AC7851" s="9"/>
      <c r="AD7851" s="9"/>
      <c r="AE7851" s="9"/>
      <c r="AF7851" s="9"/>
      <c r="AG7851" s="9"/>
      <c r="AH7851" s="9"/>
      <c r="AI7851" s="9"/>
      <c r="AJ7851" s="9"/>
      <c r="AK7851" s="9"/>
      <c r="AL7851" s="9"/>
      <c r="AM7851" s="9"/>
      <c r="AN7851" s="9"/>
      <c r="AO7851" s="9"/>
      <c r="AP7851" s="9"/>
      <c r="AQ7851" s="9"/>
      <c r="AR7851" s="9"/>
      <c r="AS7851" s="9"/>
      <c r="AT7851" s="9"/>
      <c r="AU7851" s="9"/>
      <c r="AV7851" s="9"/>
      <c r="AW7851" s="9"/>
      <c r="AX7851" s="9"/>
      <c r="AY7851" s="9"/>
      <c r="AZ7851" s="9"/>
      <c r="BA7851" s="9"/>
      <c r="BB7851" s="9"/>
      <c r="BC7851" s="9"/>
      <c r="BD7851" s="9"/>
      <c r="BE7851" s="9"/>
    </row>
    <row r="7852" spans="1:57" s="9" customFormat="1" ht="26.25" x14ac:dyDescent="0.2">
      <c r="A7852" s="23" t="s">
        <v>14692</v>
      </c>
      <c r="B7852" s="24"/>
      <c r="C7852" s="24"/>
      <c r="D7852" s="24"/>
    </row>
    <row r="7853" spans="1:57" s="9" customFormat="1" ht="14.25" x14ac:dyDescent="0.2">
      <c r="A7853" s="20" t="s">
        <v>0</v>
      </c>
      <c r="B7853" s="21" t="s">
        <v>1</v>
      </c>
      <c r="C7853" s="21" t="s">
        <v>2</v>
      </c>
      <c r="D7853" s="22" t="s">
        <v>3</v>
      </c>
    </row>
    <row r="7854" spans="1:57" s="9" customFormat="1" ht="14.25" x14ac:dyDescent="0.2">
      <c r="A7854" s="20"/>
      <c r="B7854" s="21"/>
      <c r="C7854" s="21"/>
      <c r="D7854" s="22"/>
    </row>
    <row r="7855" spans="1:57" s="9" customFormat="1" x14ac:dyDescent="0.2">
      <c r="A7855" s="2" t="s">
        <v>14693</v>
      </c>
      <c r="B7855" s="1" t="s">
        <v>14694</v>
      </c>
      <c r="C7855" s="1" t="s">
        <v>14695</v>
      </c>
      <c r="D7855" s="10" t="s">
        <v>5270</v>
      </c>
    </row>
    <row r="7856" spans="1:57" s="9" customFormat="1" x14ac:dyDescent="0.2">
      <c r="A7856" s="2" t="s">
        <v>14696</v>
      </c>
      <c r="B7856" s="1" t="s">
        <v>14697</v>
      </c>
      <c r="C7856" s="1" t="s">
        <v>2017</v>
      </c>
      <c r="D7856" s="3">
        <v>200</v>
      </c>
    </row>
    <row r="7857" spans="1:4" s="9" customFormat="1" x14ac:dyDescent="0.2">
      <c r="A7857" s="2" t="s">
        <v>14698</v>
      </c>
      <c r="B7857" s="1" t="s">
        <v>14699</v>
      </c>
      <c r="C7857" s="1" t="s">
        <v>308</v>
      </c>
      <c r="D7857" s="10" t="s">
        <v>5270</v>
      </c>
    </row>
    <row r="7858" spans="1:4" s="9" customFormat="1" x14ac:dyDescent="0.2">
      <c r="A7858" s="2" t="s">
        <v>14700</v>
      </c>
      <c r="B7858" s="1" t="s">
        <v>14701</v>
      </c>
      <c r="C7858" s="1" t="s">
        <v>14702</v>
      </c>
      <c r="D7858" s="10" t="s">
        <v>5270</v>
      </c>
    </row>
    <row r="7859" spans="1:4" s="9" customFormat="1" x14ac:dyDescent="0.2">
      <c r="A7859" s="2" t="s">
        <v>14703</v>
      </c>
      <c r="B7859" s="1" t="s">
        <v>14704</v>
      </c>
      <c r="C7859" s="1" t="s">
        <v>14705</v>
      </c>
      <c r="D7859" s="10" t="s">
        <v>5270</v>
      </c>
    </row>
    <row r="7860" spans="1:4" s="9" customFormat="1" x14ac:dyDescent="0.2">
      <c r="A7860" s="2" t="s">
        <v>14706</v>
      </c>
      <c r="B7860" s="1" t="s">
        <v>14707</v>
      </c>
      <c r="C7860" s="1" t="s">
        <v>14708</v>
      </c>
      <c r="D7860" s="10" t="s">
        <v>5270</v>
      </c>
    </row>
    <row r="7861" spans="1:4" s="9" customFormat="1" x14ac:dyDescent="0.2">
      <c r="A7861" s="2" t="s">
        <v>14709</v>
      </c>
      <c r="B7861" s="1" t="s">
        <v>14710</v>
      </c>
      <c r="C7861" s="1" t="s">
        <v>39</v>
      </c>
      <c r="D7861" s="10" t="s">
        <v>5270</v>
      </c>
    </row>
    <row r="7862" spans="1:4" s="9" customFormat="1" x14ac:dyDescent="0.2">
      <c r="A7862" s="2" t="s">
        <v>14713</v>
      </c>
      <c r="B7862" s="1" t="s">
        <v>14712</v>
      </c>
      <c r="C7862" s="1" t="s">
        <v>13619</v>
      </c>
      <c r="D7862" s="10" t="s">
        <v>5270</v>
      </c>
    </row>
    <row r="7863" spans="1:4" s="9" customFormat="1" x14ac:dyDescent="0.2">
      <c r="A7863" s="2" t="s">
        <v>14711</v>
      </c>
      <c r="B7863" s="1" t="s">
        <v>14712</v>
      </c>
      <c r="C7863" s="1" t="s">
        <v>39</v>
      </c>
      <c r="D7863" s="10" t="s">
        <v>5270</v>
      </c>
    </row>
    <row r="7864" spans="1:4" s="9" customFormat="1" x14ac:dyDescent="0.2">
      <c r="A7864" s="2" t="s">
        <v>14714</v>
      </c>
      <c r="B7864" s="1" t="s">
        <v>14715</v>
      </c>
      <c r="C7864" s="1" t="s">
        <v>14716</v>
      </c>
      <c r="D7864" s="3">
        <v>1000</v>
      </c>
    </row>
    <row r="7865" spans="1:4" s="9" customFormat="1" x14ac:dyDescent="0.2">
      <c r="A7865" s="2" t="s">
        <v>14717</v>
      </c>
      <c r="B7865" s="1" t="s">
        <v>14718</v>
      </c>
      <c r="C7865" s="1" t="s">
        <v>13619</v>
      </c>
      <c r="D7865" s="10" t="s">
        <v>5270</v>
      </c>
    </row>
    <row r="7866" spans="1:4" s="9" customFormat="1" x14ac:dyDescent="0.2">
      <c r="A7866" s="2" t="s">
        <v>14719</v>
      </c>
      <c r="B7866" s="1" t="s">
        <v>14720</v>
      </c>
      <c r="C7866" s="1" t="s">
        <v>2345</v>
      </c>
      <c r="D7866" s="3">
        <v>50</v>
      </c>
    </row>
    <row r="7867" spans="1:4" s="9" customFormat="1" x14ac:dyDescent="0.2">
      <c r="A7867" s="2" t="s">
        <v>14721</v>
      </c>
      <c r="B7867" s="1" t="s">
        <v>14722</v>
      </c>
      <c r="C7867" s="1" t="s">
        <v>14723</v>
      </c>
      <c r="D7867" s="3">
        <v>60</v>
      </c>
    </row>
    <row r="7868" spans="1:4" s="9" customFormat="1" x14ac:dyDescent="0.2">
      <c r="A7868" s="2" t="s">
        <v>14724</v>
      </c>
      <c r="B7868" s="1" t="s">
        <v>14725</v>
      </c>
      <c r="C7868" s="1" t="s">
        <v>14726</v>
      </c>
      <c r="D7868" s="10" t="s">
        <v>5270</v>
      </c>
    </row>
    <row r="7869" spans="1:4" s="9" customFormat="1" x14ac:dyDescent="0.2">
      <c r="A7869" s="2" t="s">
        <v>14727</v>
      </c>
      <c r="B7869" s="1" t="s">
        <v>14728</v>
      </c>
      <c r="C7869" s="1" t="s">
        <v>13619</v>
      </c>
      <c r="D7869" s="10" t="s">
        <v>5270</v>
      </c>
    </row>
    <row r="7870" spans="1:4" s="9" customFormat="1" x14ac:dyDescent="0.2">
      <c r="A7870" s="2" t="s">
        <v>14729</v>
      </c>
      <c r="B7870" s="1" t="s">
        <v>14730</v>
      </c>
      <c r="C7870" s="1" t="s">
        <v>13619</v>
      </c>
      <c r="D7870" s="10" t="s">
        <v>5270</v>
      </c>
    </row>
    <row r="7871" spans="1:4" s="9" customFormat="1" x14ac:dyDescent="0.2">
      <c r="A7871" s="2" t="s">
        <v>14734</v>
      </c>
      <c r="B7871" s="1" t="s">
        <v>14732</v>
      </c>
      <c r="C7871" s="1" t="s">
        <v>14735</v>
      </c>
      <c r="D7871" s="3">
        <v>200</v>
      </c>
    </row>
    <row r="7872" spans="1:4" s="9" customFormat="1" x14ac:dyDescent="0.2">
      <c r="A7872" s="2" t="s">
        <v>14733</v>
      </c>
      <c r="B7872" s="1" t="s">
        <v>14732</v>
      </c>
      <c r="C7872" s="1" t="s">
        <v>39</v>
      </c>
      <c r="D7872" s="10" t="s">
        <v>5270</v>
      </c>
    </row>
    <row r="7873" spans="1:4" s="9" customFormat="1" x14ac:dyDescent="0.2">
      <c r="A7873" s="2" t="s">
        <v>14731</v>
      </c>
      <c r="B7873" s="1" t="s">
        <v>14732</v>
      </c>
      <c r="C7873" s="1" t="s">
        <v>14702</v>
      </c>
      <c r="D7873" s="10" t="s">
        <v>5270</v>
      </c>
    </row>
    <row r="7874" spans="1:4" s="9" customFormat="1" x14ac:dyDescent="0.2">
      <c r="A7874" s="2" t="s">
        <v>14737</v>
      </c>
      <c r="B7874" s="1" t="s">
        <v>14732</v>
      </c>
      <c r="C7874" s="1" t="s">
        <v>14738</v>
      </c>
      <c r="D7874" s="10" t="s">
        <v>5270</v>
      </c>
    </row>
    <row r="7875" spans="1:4" s="9" customFormat="1" x14ac:dyDescent="0.2">
      <c r="A7875" s="2" t="s">
        <v>14736</v>
      </c>
      <c r="B7875" s="1" t="s">
        <v>14732</v>
      </c>
      <c r="C7875" s="1" t="s">
        <v>3169</v>
      </c>
      <c r="D7875" s="10" t="s">
        <v>5270</v>
      </c>
    </row>
    <row r="7876" spans="1:4" s="9" customFormat="1" x14ac:dyDescent="0.2">
      <c r="A7876" s="2" t="s">
        <v>14739</v>
      </c>
      <c r="B7876" s="1" t="s">
        <v>14732</v>
      </c>
      <c r="C7876" s="1" t="s">
        <v>14740</v>
      </c>
      <c r="D7876" s="10" t="s">
        <v>5270</v>
      </c>
    </row>
    <row r="7877" spans="1:4" s="9" customFormat="1" x14ac:dyDescent="0.2">
      <c r="A7877" s="2" t="s">
        <v>14741</v>
      </c>
      <c r="B7877" s="1" t="s">
        <v>14742</v>
      </c>
      <c r="C7877" s="1" t="s">
        <v>14743</v>
      </c>
      <c r="D7877" s="3">
        <v>500</v>
      </c>
    </row>
    <row r="7878" spans="1:4" s="9" customFormat="1" x14ac:dyDescent="0.2">
      <c r="A7878" s="2" t="s">
        <v>14744</v>
      </c>
      <c r="B7878" s="1" t="s">
        <v>14745</v>
      </c>
      <c r="C7878" s="1" t="s">
        <v>14702</v>
      </c>
      <c r="D7878" s="3">
        <v>800</v>
      </c>
    </row>
    <row r="7879" spans="1:4" s="9" customFormat="1" x14ac:dyDescent="0.2">
      <c r="A7879" s="2" t="s">
        <v>14746</v>
      </c>
      <c r="B7879" s="1" t="s">
        <v>14747</v>
      </c>
      <c r="C7879" s="1" t="s">
        <v>14167</v>
      </c>
      <c r="D7879" s="10" t="s">
        <v>5270</v>
      </c>
    </row>
    <row r="7880" spans="1:4" s="9" customFormat="1" x14ac:dyDescent="0.2">
      <c r="A7880" s="2" t="s">
        <v>14748</v>
      </c>
      <c r="B7880" s="1" t="s">
        <v>14747</v>
      </c>
      <c r="C7880" s="1" t="s">
        <v>14749</v>
      </c>
      <c r="D7880" s="10" t="s">
        <v>5270</v>
      </c>
    </row>
    <row r="7881" spans="1:4" s="9" customFormat="1" x14ac:dyDescent="0.2">
      <c r="A7881" s="2" t="s">
        <v>14750</v>
      </c>
      <c r="B7881" s="1" t="s">
        <v>14747</v>
      </c>
      <c r="C7881" s="1" t="s">
        <v>13372</v>
      </c>
      <c r="D7881" s="10" t="s">
        <v>5270</v>
      </c>
    </row>
    <row r="7882" spans="1:4" s="9" customFormat="1" x14ac:dyDescent="0.2">
      <c r="A7882" s="2" t="s">
        <v>14751</v>
      </c>
      <c r="B7882" s="1" t="s">
        <v>14747</v>
      </c>
      <c r="C7882" s="1" t="s">
        <v>13366</v>
      </c>
      <c r="D7882" s="10" t="s">
        <v>5270</v>
      </c>
    </row>
    <row r="7883" spans="1:4" s="9" customFormat="1" x14ac:dyDescent="0.2">
      <c r="A7883" s="2" t="s">
        <v>14752</v>
      </c>
      <c r="B7883" s="1" t="s">
        <v>14747</v>
      </c>
      <c r="C7883" s="1" t="s">
        <v>14753</v>
      </c>
      <c r="D7883" s="10" t="s">
        <v>5270</v>
      </c>
    </row>
    <row r="7884" spans="1:4" s="9" customFormat="1" x14ac:dyDescent="0.2">
      <c r="A7884" s="2" t="s">
        <v>14755</v>
      </c>
      <c r="B7884" s="1" t="s">
        <v>14747</v>
      </c>
      <c r="C7884" s="1" t="s">
        <v>14756</v>
      </c>
      <c r="D7884" s="10" t="s">
        <v>5270</v>
      </c>
    </row>
    <row r="7885" spans="1:4" s="9" customFormat="1" x14ac:dyDescent="0.2">
      <c r="A7885" s="2" t="s">
        <v>14757</v>
      </c>
      <c r="B7885" s="1" t="s">
        <v>14747</v>
      </c>
      <c r="C7885" s="1" t="s">
        <v>14740</v>
      </c>
      <c r="D7885" s="10" t="s">
        <v>5270</v>
      </c>
    </row>
    <row r="7886" spans="1:4" s="9" customFormat="1" x14ac:dyDescent="0.2">
      <c r="A7886" s="2" t="s">
        <v>14754</v>
      </c>
      <c r="B7886" s="1" t="s">
        <v>14747</v>
      </c>
      <c r="C7886" s="1" t="s">
        <v>14078</v>
      </c>
      <c r="D7886" s="10" t="s">
        <v>5270</v>
      </c>
    </row>
    <row r="7887" spans="1:4" s="9" customFormat="1" x14ac:dyDescent="0.2">
      <c r="A7887" s="2" t="s">
        <v>14758</v>
      </c>
      <c r="B7887" s="1" t="s">
        <v>14759</v>
      </c>
      <c r="C7887" s="1" t="s">
        <v>14760</v>
      </c>
      <c r="D7887" s="10" t="s">
        <v>5270</v>
      </c>
    </row>
    <row r="7888" spans="1:4" s="9" customFormat="1" x14ac:dyDescent="0.2">
      <c r="A7888" s="2" t="s">
        <v>14761</v>
      </c>
      <c r="B7888" s="1" t="s">
        <v>14762</v>
      </c>
      <c r="C7888" s="1" t="s">
        <v>14763</v>
      </c>
      <c r="D7888" s="10" t="s">
        <v>5270</v>
      </c>
    </row>
    <row r="7889" spans="1:4" s="9" customFormat="1" x14ac:dyDescent="0.2">
      <c r="A7889" s="2" t="s">
        <v>14764</v>
      </c>
      <c r="B7889" s="1" t="s">
        <v>14765</v>
      </c>
      <c r="C7889" s="1" t="s">
        <v>14749</v>
      </c>
      <c r="D7889" s="3">
        <v>200</v>
      </c>
    </row>
    <row r="7890" spans="1:4" s="9" customFormat="1" x14ac:dyDescent="0.2">
      <c r="A7890" s="2" t="s">
        <v>14766</v>
      </c>
      <c r="B7890" s="1" t="s">
        <v>14767</v>
      </c>
      <c r="C7890" s="1" t="s">
        <v>14078</v>
      </c>
      <c r="D7890" s="10" t="s">
        <v>5270</v>
      </c>
    </row>
    <row r="7891" spans="1:4" s="9" customFormat="1" x14ac:dyDescent="0.2">
      <c r="A7891" s="2" t="s">
        <v>14768</v>
      </c>
      <c r="B7891" s="1" t="s">
        <v>14769</v>
      </c>
      <c r="C7891" s="1" t="s">
        <v>14702</v>
      </c>
      <c r="D7891" s="3">
        <v>50</v>
      </c>
    </row>
    <row r="7892" spans="1:4" s="9" customFormat="1" x14ac:dyDescent="0.2">
      <c r="A7892" s="2" t="s">
        <v>14772</v>
      </c>
      <c r="B7892" s="1" t="s">
        <v>14771</v>
      </c>
      <c r="C7892" s="1" t="s">
        <v>14106</v>
      </c>
      <c r="D7892" s="10" t="s">
        <v>5270</v>
      </c>
    </row>
    <row r="7893" spans="1:4" s="9" customFormat="1" x14ac:dyDescent="0.2">
      <c r="A7893" s="2" t="s">
        <v>14770</v>
      </c>
      <c r="B7893" s="1" t="s">
        <v>14771</v>
      </c>
      <c r="C7893" s="1" t="s">
        <v>14753</v>
      </c>
      <c r="D7893" s="10" t="s">
        <v>5270</v>
      </c>
    </row>
    <row r="7894" spans="1:4" s="9" customFormat="1" x14ac:dyDescent="0.2">
      <c r="A7894" s="2" t="s">
        <v>14773</v>
      </c>
      <c r="B7894" s="1" t="s">
        <v>14774</v>
      </c>
      <c r="C7894" s="1" t="s">
        <v>14753</v>
      </c>
      <c r="D7894" s="10" t="s">
        <v>5270</v>
      </c>
    </row>
    <row r="7895" spans="1:4" s="9" customFormat="1" x14ac:dyDescent="0.2">
      <c r="A7895" s="2" t="s">
        <v>14775</v>
      </c>
      <c r="B7895" s="1" t="s">
        <v>14776</v>
      </c>
      <c r="C7895" s="1" t="s">
        <v>14708</v>
      </c>
      <c r="D7895" s="10" t="s">
        <v>5270</v>
      </c>
    </row>
    <row r="7896" spans="1:4" s="9" customFormat="1" x14ac:dyDescent="0.2">
      <c r="A7896" s="2" t="s">
        <v>14780</v>
      </c>
      <c r="B7896" s="1" t="s">
        <v>14776</v>
      </c>
      <c r="C7896" s="1" t="s">
        <v>14740</v>
      </c>
      <c r="D7896" s="10" t="s">
        <v>5270</v>
      </c>
    </row>
    <row r="7897" spans="1:4" s="9" customFormat="1" x14ac:dyDescent="0.2">
      <c r="A7897" s="2" t="s">
        <v>14781</v>
      </c>
      <c r="B7897" s="1" t="s">
        <v>14776</v>
      </c>
      <c r="C7897" s="1" t="s">
        <v>14716</v>
      </c>
      <c r="D7897" s="10" t="s">
        <v>5270</v>
      </c>
    </row>
    <row r="7898" spans="1:4" s="9" customFormat="1" x14ac:dyDescent="0.2">
      <c r="A7898" s="2" t="s">
        <v>14779</v>
      </c>
      <c r="B7898" s="1" t="s">
        <v>14776</v>
      </c>
      <c r="C7898" s="1" t="s">
        <v>14738</v>
      </c>
      <c r="D7898" s="10" t="s">
        <v>5270</v>
      </c>
    </row>
    <row r="7899" spans="1:4" s="9" customFormat="1" x14ac:dyDescent="0.2">
      <c r="A7899" s="2" t="s">
        <v>14777</v>
      </c>
      <c r="B7899" s="1" t="s">
        <v>14776</v>
      </c>
      <c r="C7899" s="1" t="s">
        <v>13372</v>
      </c>
      <c r="D7899" s="10" t="s">
        <v>5270</v>
      </c>
    </row>
    <row r="7900" spans="1:4" s="9" customFormat="1" x14ac:dyDescent="0.2">
      <c r="A7900" s="2" t="s">
        <v>14778</v>
      </c>
      <c r="B7900" s="1" t="s">
        <v>14776</v>
      </c>
      <c r="C7900" s="1" t="s">
        <v>14723</v>
      </c>
      <c r="D7900" s="10" t="s">
        <v>5270</v>
      </c>
    </row>
    <row r="7901" spans="1:4" s="9" customFormat="1" x14ac:dyDescent="0.2">
      <c r="A7901" s="2" t="s">
        <v>14785</v>
      </c>
      <c r="B7901" s="1" t="s">
        <v>14783</v>
      </c>
      <c r="C7901" s="1" t="s">
        <v>14786</v>
      </c>
      <c r="D7901" s="3">
        <v>100</v>
      </c>
    </row>
    <row r="7902" spans="1:4" s="9" customFormat="1" x14ac:dyDescent="0.2">
      <c r="A7902" s="2" t="s">
        <v>14787</v>
      </c>
      <c r="B7902" s="1" t="s">
        <v>14783</v>
      </c>
      <c r="C7902" s="1" t="s">
        <v>14763</v>
      </c>
      <c r="D7902" s="3">
        <v>200</v>
      </c>
    </row>
    <row r="7903" spans="1:4" s="9" customFormat="1" x14ac:dyDescent="0.2">
      <c r="A7903" s="2" t="s">
        <v>14782</v>
      </c>
      <c r="B7903" s="1" t="s">
        <v>14783</v>
      </c>
      <c r="C7903" s="1" t="s">
        <v>39</v>
      </c>
      <c r="D7903" s="10" t="s">
        <v>5270</v>
      </c>
    </row>
    <row r="7904" spans="1:4" s="9" customFormat="1" x14ac:dyDescent="0.2">
      <c r="A7904" s="2" t="s">
        <v>14784</v>
      </c>
      <c r="B7904" s="1" t="s">
        <v>14783</v>
      </c>
      <c r="C7904" s="1" t="s">
        <v>13619</v>
      </c>
      <c r="D7904" s="10" t="s">
        <v>5270</v>
      </c>
    </row>
    <row r="7905" spans="1:4" s="9" customFormat="1" x14ac:dyDescent="0.2">
      <c r="A7905" s="2" t="s">
        <v>14788</v>
      </c>
      <c r="B7905" s="1" t="s">
        <v>14789</v>
      </c>
      <c r="C7905" s="1" t="s">
        <v>14753</v>
      </c>
      <c r="D7905" s="10" t="s">
        <v>5270</v>
      </c>
    </row>
    <row r="7906" spans="1:4" s="9" customFormat="1" x14ac:dyDescent="0.2">
      <c r="A7906" s="2" t="s">
        <v>14790</v>
      </c>
      <c r="B7906" s="1" t="s">
        <v>14791</v>
      </c>
      <c r="C7906" s="1" t="s">
        <v>13619</v>
      </c>
      <c r="D7906" s="10" t="s">
        <v>5270</v>
      </c>
    </row>
    <row r="7907" spans="1:4" s="9" customFormat="1" x14ac:dyDescent="0.2">
      <c r="A7907" s="2" t="s">
        <v>14792</v>
      </c>
      <c r="B7907" s="1" t="s">
        <v>14793</v>
      </c>
      <c r="C7907" s="1" t="s">
        <v>39</v>
      </c>
      <c r="D7907" s="3">
        <v>100</v>
      </c>
    </row>
    <row r="7908" spans="1:4" s="9" customFormat="1" x14ac:dyDescent="0.2">
      <c r="A7908" s="2" t="s">
        <v>14795</v>
      </c>
      <c r="B7908" s="1" t="s">
        <v>14793</v>
      </c>
      <c r="C7908" s="1" t="s">
        <v>14796</v>
      </c>
      <c r="D7908" s="3">
        <v>200</v>
      </c>
    </row>
    <row r="7909" spans="1:4" s="9" customFormat="1" x14ac:dyDescent="0.2">
      <c r="A7909" s="2" t="s">
        <v>14794</v>
      </c>
      <c r="B7909" s="1" t="s">
        <v>14793</v>
      </c>
      <c r="C7909" s="1" t="s">
        <v>13619</v>
      </c>
      <c r="D7909" s="10" t="s">
        <v>5270</v>
      </c>
    </row>
    <row r="7910" spans="1:4" s="9" customFormat="1" x14ac:dyDescent="0.2">
      <c r="A7910" s="2" t="s">
        <v>14797</v>
      </c>
      <c r="B7910" s="1" t="s">
        <v>14793</v>
      </c>
      <c r="C7910" s="1" t="s">
        <v>14798</v>
      </c>
      <c r="D7910" s="10" t="s">
        <v>5270</v>
      </c>
    </row>
    <row r="7911" spans="1:4" s="9" customFormat="1" x14ac:dyDescent="0.2">
      <c r="A7911" s="2" t="s">
        <v>14799</v>
      </c>
      <c r="B7911" s="1" t="s">
        <v>14800</v>
      </c>
      <c r="C7911" s="1" t="s">
        <v>377</v>
      </c>
      <c r="D7911" s="3">
        <v>800</v>
      </c>
    </row>
    <row r="7912" spans="1:4" s="9" customFormat="1" x14ac:dyDescent="0.2">
      <c r="A7912" s="2" t="s">
        <v>14801</v>
      </c>
      <c r="B7912" s="1" t="s">
        <v>14800</v>
      </c>
      <c r="C7912" s="1" t="s">
        <v>14267</v>
      </c>
      <c r="D7912" s="10" t="s">
        <v>5270</v>
      </c>
    </row>
    <row r="7913" spans="1:4" s="9" customFormat="1" x14ac:dyDescent="0.2">
      <c r="A7913" s="2" t="s">
        <v>14802</v>
      </c>
      <c r="B7913" s="1" t="s">
        <v>14803</v>
      </c>
      <c r="C7913" s="1" t="s">
        <v>14705</v>
      </c>
      <c r="D7913" s="10" t="s">
        <v>5270</v>
      </c>
    </row>
    <row r="7914" spans="1:4" s="9" customFormat="1" x14ac:dyDescent="0.2">
      <c r="A7914" s="2" t="s">
        <v>14804</v>
      </c>
      <c r="B7914" s="1" t="s">
        <v>14803</v>
      </c>
      <c r="C7914" s="1" t="s">
        <v>14798</v>
      </c>
      <c r="D7914" s="10" t="s">
        <v>5270</v>
      </c>
    </row>
    <row r="7915" spans="1:4" s="9" customFormat="1" x14ac:dyDescent="0.2">
      <c r="A7915" s="2" t="s">
        <v>14805</v>
      </c>
      <c r="B7915" s="1" t="s">
        <v>14806</v>
      </c>
      <c r="C7915" s="1" t="s">
        <v>13619</v>
      </c>
      <c r="D7915" s="10" t="s">
        <v>5270</v>
      </c>
    </row>
    <row r="7916" spans="1:4" s="9" customFormat="1" x14ac:dyDescent="0.2">
      <c r="A7916" s="2" t="s">
        <v>14814</v>
      </c>
      <c r="B7916" s="1" t="s">
        <v>14808</v>
      </c>
      <c r="C7916" s="1" t="s">
        <v>14167</v>
      </c>
      <c r="D7916" s="3">
        <v>1000</v>
      </c>
    </row>
    <row r="7917" spans="1:4" s="9" customFormat="1" x14ac:dyDescent="0.2">
      <c r="A7917" s="2" t="s">
        <v>14820</v>
      </c>
      <c r="B7917" s="1" t="s">
        <v>14808</v>
      </c>
      <c r="C7917" s="1" t="s">
        <v>14821</v>
      </c>
      <c r="D7917" s="3">
        <v>1000</v>
      </c>
    </row>
    <row r="7918" spans="1:4" s="9" customFormat="1" x14ac:dyDescent="0.2">
      <c r="A7918" s="2" t="s">
        <v>14811</v>
      </c>
      <c r="B7918" s="1" t="s">
        <v>14808</v>
      </c>
      <c r="C7918" s="1" t="s">
        <v>39</v>
      </c>
      <c r="D7918" s="3">
        <v>1500</v>
      </c>
    </row>
    <row r="7919" spans="1:4" s="9" customFormat="1" x14ac:dyDescent="0.2">
      <c r="A7919" s="2" t="s">
        <v>14807</v>
      </c>
      <c r="B7919" s="1" t="s">
        <v>14808</v>
      </c>
      <c r="C7919" s="1" t="s">
        <v>14702</v>
      </c>
      <c r="D7919" s="3">
        <v>2000</v>
      </c>
    </row>
    <row r="7920" spans="1:4" s="9" customFormat="1" x14ac:dyDescent="0.2">
      <c r="A7920" s="2" t="s">
        <v>14812</v>
      </c>
      <c r="B7920" s="1" t="s">
        <v>14808</v>
      </c>
      <c r="C7920" s="1" t="s">
        <v>39</v>
      </c>
      <c r="D7920" s="3">
        <v>2000</v>
      </c>
    </row>
    <row r="7921" spans="1:4" s="9" customFormat="1" x14ac:dyDescent="0.2">
      <c r="A7921" s="2" t="s">
        <v>14813</v>
      </c>
      <c r="B7921" s="1" t="s">
        <v>14808</v>
      </c>
      <c r="C7921" s="1" t="s">
        <v>14167</v>
      </c>
      <c r="D7921" s="10" t="s">
        <v>5270</v>
      </c>
    </row>
    <row r="7922" spans="1:4" s="9" customFormat="1" x14ac:dyDescent="0.2">
      <c r="A7922" s="2" t="s">
        <v>14816</v>
      </c>
      <c r="B7922" s="1" t="s">
        <v>14808</v>
      </c>
      <c r="C7922" s="1" t="s">
        <v>13619</v>
      </c>
      <c r="D7922" s="10" t="s">
        <v>5270</v>
      </c>
    </row>
    <row r="7923" spans="1:4" s="9" customFormat="1" x14ac:dyDescent="0.2">
      <c r="A7923" s="2" t="s">
        <v>14818</v>
      </c>
      <c r="B7923" s="1" t="s">
        <v>14808</v>
      </c>
      <c r="C7923" s="1" t="s">
        <v>13372</v>
      </c>
      <c r="D7923" s="10" t="s">
        <v>5270</v>
      </c>
    </row>
    <row r="7924" spans="1:4" s="9" customFormat="1" x14ac:dyDescent="0.2">
      <c r="A7924" s="2" t="s">
        <v>14817</v>
      </c>
      <c r="B7924" s="1" t="s">
        <v>14808</v>
      </c>
      <c r="C7924" s="1" t="s">
        <v>13619</v>
      </c>
      <c r="D7924" s="10" t="s">
        <v>5270</v>
      </c>
    </row>
    <row r="7925" spans="1:4" s="9" customFormat="1" x14ac:dyDescent="0.2">
      <c r="A7925" s="2" t="s">
        <v>14809</v>
      </c>
      <c r="B7925" s="1" t="s">
        <v>14808</v>
      </c>
      <c r="C7925" s="1" t="s">
        <v>14810</v>
      </c>
      <c r="D7925" s="10" t="s">
        <v>5270</v>
      </c>
    </row>
    <row r="7926" spans="1:4" s="9" customFormat="1" x14ac:dyDescent="0.2">
      <c r="A7926" s="2" t="s">
        <v>14819</v>
      </c>
      <c r="B7926" s="1" t="s">
        <v>14808</v>
      </c>
      <c r="C7926" s="1" t="s">
        <v>2345</v>
      </c>
      <c r="D7926" s="10" t="s">
        <v>5270</v>
      </c>
    </row>
    <row r="7927" spans="1:4" s="9" customFormat="1" x14ac:dyDescent="0.2">
      <c r="A7927" s="2" t="s">
        <v>14815</v>
      </c>
      <c r="B7927" s="1" t="s">
        <v>14808</v>
      </c>
      <c r="C7927" s="1" t="s">
        <v>13619</v>
      </c>
      <c r="D7927" s="10" t="s">
        <v>5270</v>
      </c>
    </row>
    <row r="7928" spans="1:4" s="9" customFormat="1" x14ac:dyDescent="0.2">
      <c r="A7928" s="2" t="s">
        <v>14824</v>
      </c>
      <c r="B7928" s="1" t="s">
        <v>14823</v>
      </c>
      <c r="C7928" s="1" t="s">
        <v>14825</v>
      </c>
      <c r="D7928" s="3">
        <v>1000</v>
      </c>
    </row>
    <row r="7929" spans="1:4" s="9" customFormat="1" x14ac:dyDescent="0.2">
      <c r="A7929" s="2" t="s">
        <v>14822</v>
      </c>
      <c r="B7929" s="1" t="s">
        <v>14823</v>
      </c>
      <c r="C7929" s="1" t="s">
        <v>14708</v>
      </c>
      <c r="D7929" s="10" t="s">
        <v>5270</v>
      </c>
    </row>
    <row r="7930" spans="1:4" s="9" customFormat="1" x14ac:dyDescent="0.2">
      <c r="A7930" s="2" t="s">
        <v>14826</v>
      </c>
      <c r="B7930" s="1" t="s">
        <v>14827</v>
      </c>
      <c r="C7930" s="1" t="s">
        <v>13619</v>
      </c>
      <c r="D7930" s="10" t="s">
        <v>5270</v>
      </c>
    </row>
    <row r="7931" spans="1:4" s="9" customFormat="1" x14ac:dyDescent="0.2">
      <c r="A7931" s="2" t="s">
        <v>14832</v>
      </c>
      <c r="B7931" s="1" t="s">
        <v>14829</v>
      </c>
      <c r="C7931" s="1" t="s">
        <v>14796</v>
      </c>
      <c r="D7931" s="3">
        <v>500</v>
      </c>
    </row>
    <row r="7932" spans="1:4" s="9" customFormat="1" x14ac:dyDescent="0.2">
      <c r="A7932" s="2" t="s">
        <v>14828</v>
      </c>
      <c r="B7932" s="1" t="s">
        <v>14829</v>
      </c>
      <c r="C7932" s="1" t="s">
        <v>14723</v>
      </c>
      <c r="D7932" s="3">
        <v>1000</v>
      </c>
    </row>
    <row r="7933" spans="1:4" s="9" customFormat="1" x14ac:dyDescent="0.2">
      <c r="A7933" s="2" t="s">
        <v>14830</v>
      </c>
      <c r="B7933" s="1" t="s">
        <v>14829</v>
      </c>
      <c r="C7933" s="1" t="s">
        <v>14831</v>
      </c>
      <c r="D7933" s="3">
        <v>2000</v>
      </c>
    </row>
    <row r="7934" spans="1:4" s="9" customFormat="1" x14ac:dyDescent="0.2">
      <c r="A7934" s="2" t="s">
        <v>14836</v>
      </c>
      <c r="B7934" s="1" t="s">
        <v>14834</v>
      </c>
      <c r="C7934" s="1" t="s">
        <v>14837</v>
      </c>
      <c r="D7934" s="3">
        <v>100</v>
      </c>
    </row>
    <row r="7935" spans="1:4" s="9" customFormat="1" x14ac:dyDescent="0.2">
      <c r="A7935" s="2" t="s">
        <v>14835</v>
      </c>
      <c r="B7935" s="1" t="s">
        <v>14834</v>
      </c>
      <c r="C7935" s="1" t="s">
        <v>14798</v>
      </c>
      <c r="D7935" s="3">
        <v>200</v>
      </c>
    </row>
    <row r="7936" spans="1:4" s="9" customFormat="1" x14ac:dyDescent="0.2">
      <c r="A7936" s="2" t="s">
        <v>14833</v>
      </c>
      <c r="B7936" s="1" t="s">
        <v>14834</v>
      </c>
      <c r="C7936" s="1" t="s">
        <v>13853</v>
      </c>
      <c r="D7936" s="3">
        <v>500</v>
      </c>
    </row>
    <row r="7937" spans="1:4" s="9" customFormat="1" x14ac:dyDescent="0.2">
      <c r="A7937" s="2" t="s">
        <v>14838</v>
      </c>
      <c r="B7937" s="1" t="s">
        <v>14839</v>
      </c>
      <c r="C7937" s="1" t="s">
        <v>14840</v>
      </c>
      <c r="D7937" s="3">
        <v>1500</v>
      </c>
    </row>
    <row r="7938" spans="1:4" s="9" customFormat="1" x14ac:dyDescent="0.2">
      <c r="A7938" s="2" t="s">
        <v>14841</v>
      </c>
      <c r="B7938" s="1" t="s">
        <v>14842</v>
      </c>
      <c r="C7938" s="1" t="s">
        <v>14756</v>
      </c>
      <c r="D7938" s="10" t="s">
        <v>5270</v>
      </c>
    </row>
    <row r="7939" spans="1:4" s="9" customFormat="1" x14ac:dyDescent="0.2">
      <c r="A7939" s="2" t="s">
        <v>14843</v>
      </c>
      <c r="B7939" s="1" t="s">
        <v>14842</v>
      </c>
      <c r="C7939" s="1" t="s">
        <v>14756</v>
      </c>
      <c r="D7939" s="10" t="s">
        <v>5270</v>
      </c>
    </row>
    <row r="7940" spans="1:4" s="9" customFormat="1" x14ac:dyDescent="0.2">
      <c r="A7940" s="2" t="s">
        <v>14844</v>
      </c>
      <c r="B7940" s="1" t="s">
        <v>14842</v>
      </c>
      <c r="C7940" s="1" t="s">
        <v>14756</v>
      </c>
      <c r="D7940" s="10" t="s">
        <v>5270</v>
      </c>
    </row>
    <row r="7941" spans="1:4" s="9" customFormat="1" x14ac:dyDescent="0.2">
      <c r="A7941" s="2" t="s">
        <v>14845</v>
      </c>
      <c r="B7941" s="1" t="s">
        <v>14842</v>
      </c>
      <c r="C7941" s="1" t="s">
        <v>14756</v>
      </c>
      <c r="D7941" s="10" t="s">
        <v>5270</v>
      </c>
    </row>
    <row r="7942" spans="1:4" s="9" customFormat="1" x14ac:dyDescent="0.2">
      <c r="A7942" s="2" t="s">
        <v>14846</v>
      </c>
      <c r="B7942" s="1" t="s">
        <v>14847</v>
      </c>
      <c r="C7942" s="1" t="s">
        <v>13619</v>
      </c>
      <c r="D7942" s="10" t="s">
        <v>5270</v>
      </c>
    </row>
    <row r="7943" spans="1:4" s="9" customFormat="1" x14ac:dyDescent="0.2">
      <c r="A7943" s="2" t="s">
        <v>14848</v>
      </c>
      <c r="B7943" s="1" t="s">
        <v>14847</v>
      </c>
      <c r="C7943" s="1" t="s">
        <v>13372</v>
      </c>
      <c r="D7943" s="10" t="s">
        <v>5270</v>
      </c>
    </row>
    <row r="7944" spans="1:4" s="9" customFormat="1" x14ac:dyDescent="0.2">
      <c r="A7944" s="2" t="s">
        <v>14849</v>
      </c>
      <c r="B7944" s="1" t="s">
        <v>14850</v>
      </c>
      <c r="C7944" s="1" t="s">
        <v>13619</v>
      </c>
      <c r="D7944" s="10" t="s">
        <v>5270</v>
      </c>
    </row>
    <row r="7945" spans="1:4" s="9" customFormat="1" x14ac:dyDescent="0.2">
      <c r="A7945" s="2" t="s">
        <v>14854</v>
      </c>
      <c r="B7945" s="1" t="s">
        <v>14852</v>
      </c>
      <c r="C7945" s="1" t="s">
        <v>14078</v>
      </c>
      <c r="D7945" s="10" t="s">
        <v>5270</v>
      </c>
    </row>
    <row r="7946" spans="1:4" s="9" customFormat="1" x14ac:dyDescent="0.2">
      <c r="A7946" s="2" t="s">
        <v>14851</v>
      </c>
      <c r="B7946" s="1" t="s">
        <v>14852</v>
      </c>
      <c r="C7946" s="1" t="s">
        <v>14853</v>
      </c>
      <c r="D7946" s="10" t="s">
        <v>5270</v>
      </c>
    </row>
    <row r="7947" spans="1:4" s="9" customFormat="1" x14ac:dyDescent="0.2">
      <c r="A7947" s="2" t="s">
        <v>14855</v>
      </c>
      <c r="B7947" s="1" t="s">
        <v>14856</v>
      </c>
      <c r="C7947" s="1" t="s">
        <v>39</v>
      </c>
      <c r="D7947" s="10" t="s">
        <v>5270</v>
      </c>
    </row>
    <row r="7948" spans="1:4" s="9" customFormat="1" x14ac:dyDescent="0.2">
      <c r="A7948" s="2" t="s">
        <v>14857</v>
      </c>
      <c r="B7948" s="1" t="s">
        <v>14856</v>
      </c>
      <c r="C7948" s="1" t="s">
        <v>13619</v>
      </c>
      <c r="D7948" s="10" t="s">
        <v>5270</v>
      </c>
    </row>
    <row r="7949" spans="1:4" s="9" customFormat="1" x14ac:dyDescent="0.2">
      <c r="A7949" s="2" t="s">
        <v>14858</v>
      </c>
      <c r="B7949" s="1" t="s">
        <v>14859</v>
      </c>
      <c r="C7949" s="1" t="s">
        <v>13619</v>
      </c>
      <c r="D7949" s="3">
        <v>500</v>
      </c>
    </row>
    <row r="7950" spans="1:4" s="9" customFormat="1" x14ac:dyDescent="0.2">
      <c r="A7950" s="2" t="s">
        <v>14864</v>
      </c>
      <c r="B7950" s="1" t="s">
        <v>14861</v>
      </c>
      <c r="C7950" s="1" t="s">
        <v>13372</v>
      </c>
      <c r="D7950" s="3">
        <v>500</v>
      </c>
    </row>
    <row r="7951" spans="1:4" s="9" customFormat="1" x14ac:dyDescent="0.2">
      <c r="A7951" s="2" t="s">
        <v>14862</v>
      </c>
      <c r="B7951" s="1" t="s">
        <v>14861</v>
      </c>
      <c r="C7951" s="1" t="s">
        <v>14863</v>
      </c>
      <c r="D7951" s="10" t="s">
        <v>5270</v>
      </c>
    </row>
    <row r="7952" spans="1:4" s="9" customFormat="1" x14ac:dyDescent="0.2">
      <c r="A7952" s="2" t="s">
        <v>14860</v>
      </c>
      <c r="B7952" s="1" t="s">
        <v>14861</v>
      </c>
      <c r="C7952" s="1" t="s">
        <v>14810</v>
      </c>
      <c r="D7952" s="10" t="s">
        <v>5270</v>
      </c>
    </row>
    <row r="7953" spans="1:4" s="9" customFormat="1" x14ac:dyDescent="0.2">
      <c r="A7953" s="2" t="s">
        <v>14865</v>
      </c>
      <c r="B7953" s="1" t="s">
        <v>14866</v>
      </c>
      <c r="C7953" s="1" t="s">
        <v>39</v>
      </c>
      <c r="D7953" s="10" t="s">
        <v>5270</v>
      </c>
    </row>
    <row r="7954" spans="1:4" s="9" customFormat="1" x14ac:dyDescent="0.2">
      <c r="A7954" s="2" t="s">
        <v>14867</v>
      </c>
      <c r="B7954" s="1" t="s">
        <v>14868</v>
      </c>
      <c r="C7954" s="1" t="s">
        <v>13619</v>
      </c>
      <c r="D7954" s="10" t="s">
        <v>5270</v>
      </c>
    </row>
    <row r="7955" spans="1:4" s="9" customFormat="1" x14ac:dyDescent="0.2">
      <c r="A7955" s="2" t="s">
        <v>14872</v>
      </c>
      <c r="B7955" s="1" t="s">
        <v>14870</v>
      </c>
      <c r="C7955" s="1" t="s">
        <v>14873</v>
      </c>
      <c r="D7955" s="3">
        <v>500</v>
      </c>
    </row>
    <row r="7956" spans="1:4" s="9" customFormat="1" x14ac:dyDescent="0.2">
      <c r="A7956" s="2" t="s">
        <v>14876</v>
      </c>
      <c r="B7956" s="1" t="s">
        <v>14870</v>
      </c>
      <c r="C7956" s="1" t="s">
        <v>14798</v>
      </c>
      <c r="D7956" s="3">
        <v>2000</v>
      </c>
    </row>
    <row r="7957" spans="1:4" s="9" customFormat="1" x14ac:dyDescent="0.2">
      <c r="A7957" s="2" t="s">
        <v>14871</v>
      </c>
      <c r="B7957" s="1" t="s">
        <v>14870</v>
      </c>
      <c r="C7957" s="1" t="s">
        <v>13619</v>
      </c>
      <c r="D7957" s="10" t="s">
        <v>5270</v>
      </c>
    </row>
    <row r="7958" spans="1:4" s="9" customFormat="1" x14ac:dyDescent="0.2">
      <c r="A7958" s="2" t="s">
        <v>14869</v>
      </c>
      <c r="B7958" s="1" t="s">
        <v>14870</v>
      </c>
      <c r="C7958" s="1" t="s">
        <v>39</v>
      </c>
      <c r="D7958" s="10" t="s">
        <v>5270</v>
      </c>
    </row>
    <row r="7959" spans="1:4" s="9" customFormat="1" x14ac:dyDescent="0.2">
      <c r="A7959" s="2" t="s">
        <v>14874</v>
      </c>
      <c r="B7959" s="1" t="s">
        <v>14870</v>
      </c>
      <c r="C7959" s="1" t="s">
        <v>14875</v>
      </c>
      <c r="D7959" s="10" t="s">
        <v>5270</v>
      </c>
    </row>
    <row r="7960" spans="1:4" s="9" customFormat="1" x14ac:dyDescent="0.2">
      <c r="A7960" s="2" t="s">
        <v>14877</v>
      </c>
      <c r="B7960" s="1" t="s">
        <v>14878</v>
      </c>
      <c r="C7960" s="1" t="s">
        <v>14879</v>
      </c>
      <c r="D7960" s="3">
        <v>2000</v>
      </c>
    </row>
    <row r="7961" spans="1:4" s="9" customFormat="1" x14ac:dyDescent="0.2">
      <c r="A7961" s="2" t="s">
        <v>14880</v>
      </c>
      <c r="B7961" s="1" t="s">
        <v>14881</v>
      </c>
      <c r="C7961" s="1" t="s">
        <v>14879</v>
      </c>
      <c r="D7961" s="10" t="s">
        <v>5270</v>
      </c>
    </row>
    <row r="7962" spans="1:4" s="9" customFormat="1" x14ac:dyDescent="0.2">
      <c r="A7962" s="2" t="s">
        <v>14888</v>
      </c>
      <c r="B7962" s="1" t="s">
        <v>14883</v>
      </c>
      <c r="C7962" s="1" t="s">
        <v>14716</v>
      </c>
      <c r="D7962" s="3">
        <v>250</v>
      </c>
    </row>
    <row r="7963" spans="1:4" s="9" customFormat="1" x14ac:dyDescent="0.2">
      <c r="A7963" s="2" t="s">
        <v>14885</v>
      </c>
      <c r="B7963" s="1" t="s">
        <v>14883</v>
      </c>
      <c r="C7963" s="1" t="s">
        <v>39</v>
      </c>
      <c r="D7963" s="3">
        <v>400</v>
      </c>
    </row>
    <row r="7964" spans="1:4" s="9" customFormat="1" x14ac:dyDescent="0.2">
      <c r="A7964" s="2" t="s">
        <v>14887</v>
      </c>
      <c r="B7964" s="1" t="s">
        <v>14883</v>
      </c>
      <c r="C7964" s="1" t="s">
        <v>14763</v>
      </c>
      <c r="D7964" s="3">
        <v>400</v>
      </c>
    </row>
    <row r="7965" spans="1:4" s="9" customFormat="1" x14ac:dyDescent="0.2">
      <c r="A7965" s="2" t="s">
        <v>14886</v>
      </c>
      <c r="B7965" s="1" t="s">
        <v>14883</v>
      </c>
      <c r="C7965" s="1" t="s">
        <v>13619</v>
      </c>
      <c r="D7965" s="3">
        <v>500</v>
      </c>
    </row>
    <row r="7966" spans="1:4" s="9" customFormat="1" x14ac:dyDescent="0.2">
      <c r="A7966" s="2" t="s">
        <v>14884</v>
      </c>
      <c r="B7966" s="1" t="s">
        <v>14883</v>
      </c>
      <c r="C7966" s="1" t="s">
        <v>39</v>
      </c>
      <c r="D7966" s="3">
        <v>500</v>
      </c>
    </row>
    <row r="7967" spans="1:4" s="9" customFormat="1" x14ac:dyDescent="0.2">
      <c r="A7967" s="2" t="s">
        <v>14882</v>
      </c>
      <c r="B7967" s="1" t="s">
        <v>14883</v>
      </c>
      <c r="C7967" s="1" t="s">
        <v>14708</v>
      </c>
      <c r="D7967" s="3">
        <v>500</v>
      </c>
    </row>
    <row r="7968" spans="1:4" s="9" customFormat="1" x14ac:dyDescent="0.2">
      <c r="A7968" s="2" t="s">
        <v>14894</v>
      </c>
      <c r="B7968" s="1" t="s">
        <v>14890</v>
      </c>
      <c r="C7968" s="1" t="s">
        <v>14735</v>
      </c>
      <c r="D7968" s="3">
        <v>200</v>
      </c>
    </row>
    <row r="7969" spans="1:4" s="9" customFormat="1" x14ac:dyDescent="0.2">
      <c r="A7969" s="2" t="s">
        <v>14893</v>
      </c>
      <c r="B7969" s="1" t="s">
        <v>14890</v>
      </c>
      <c r="C7969" s="1" t="s">
        <v>14879</v>
      </c>
      <c r="D7969" s="3">
        <v>250</v>
      </c>
    </row>
    <row r="7970" spans="1:4" s="9" customFormat="1" x14ac:dyDescent="0.2">
      <c r="A7970" s="2" t="s">
        <v>14889</v>
      </c>
      <c r="B7970" s="1" t="s">
        <v>14890</v>
      </c>
      <c r="C7970" s="1" t="s">
        <v>14702</v>
      </c>
      <c r="D7970" s="3">
        <v>500</v>
      </c>
    </row>
    <row r="7971" spans="1:4" s="9" customFormat="1" x14ac:dyDescent="0.2">
      <c r="A7971" s="2" t="s">
        <v>14891</v>
      </c>
      <c r="B7971" s="1" t="s">
        <v>14890</v>
      </c>
      <c r="C7971" s="1" t="s">
        <v>13619</v>
      </c>
      <c r="D7971" s="10" t="s">
        <v>5270</v>
      </c>
    </row>
    <row r="7972" spans="1:4" s="9" customFormat="1" x14ac:dyDescent="0.2">
      <c r="A7972" s="2" t="s">
        <v>14892</v>
      </c>
      <c r="B7972" s="1" t="s">
        <v>14890</v>
      </c>
      <c r="C7972" s="1" t="s">
        <v>14106</v>
      </c>
      <c r="D7972" s="10" t="s">
        <v>5270</v>
      </c>
    </row>
    <row r="7973" spans="1:4" s="9" customFormat="1" x14ac:dyDescent="0.2">
      <c r="A7973" s="2" t="s">
        <v>14895</v>
      </c>
      <c r="B7973" s="1" t="s">
        <v>14896</v>
      </c>
      <c r="C7973" s="1" t="s">
        <v>14749</v>
      </c>
      <c r="D7973" s="10" t="s">
        <v>5270</v>
      </c>
    </row>
    <row r="7974" spans="1:4" s="9" customFormat="1" x14ac:dyDescent="0.2">
      <c r="A7974" s="2" t="s">
        <v>14901</v>
      </c>
      <c r="B7974" s="1" t="s">
        <v>14898</v>
      </c>
      <c r="C7974" s="1" t="s">
        <v>13372</v>
      </c>
      <c r="D7974" s="3">
        <v>200</v>
      </c>
    </row>
    <row r="7975" spans="1:4" s="9" customFormat="1" x14ac:dyDescent="0.2">
      <c r="A7975" s="2" t="s">
        <v>14902</v>
      </c>
      <c r="B7975" s="1" t="s">
        <v>14898</v>
      </c>
      <c r="C7975" s="1" t="s">
        <v>14903</v>
      </c>
      <c r="D7975" s="3">
        <v>500</v>
      </c>
    </row>
    <row r="7976" spans="1:4" s="9" customFormat="1" x14ac:dyDescent="0.2">
      <c r="A7976" s="2" t="s">
        <v>14900</v>
      </c>
      <c r="B7976" s="1" t="s">
        <v>14898</v>
      </c>
      <c r="C7976" s="1" t="s">
        <v>13619</v>
      </c>
      <c r="D7976" s="10" t="s">
        <v>5270</v>
      </c>
    </row>
    <row r="7977" spans="1:4" s="9" customFormat="1" x14ac:dyDescent="0.2">
      <c r="A7977" s="2" t="s">
        <v>14904</v>
      </c>
      <c r="B7977" s="1" t="s">
        <v>14898</v>
      </c>
      <c r="C7977" s="1" t="s">
        <v>14738</v>
      </c>
      <c r="D7977" s="10" t="s">
        <v>5270</v>
      </c>
    </row>
    <row r="7978" spans="1:4" s="9" customFormat="1" x14ac:dyDescent="0.2">
      <c r="A7978" s="2" t="s">
        <v>14905</v>
      </c>
      <c r="B7978" s="1" t="s">
        <v>14898</v>
      </c>
      <c r="C7978" s="1" t="s">
        <v>14738</v>
      </c>
      <c r="D7978" s="10" t="s">
        <v>5270</v>
      </c>
    </row>
    <row r="7979" spans="1:4" s="9" customFormat="1" x14ac:dyDescent="0.2">
      <c r="A7979" s="2" t="s">
        <v>14906</v>
      </c>
      <c r="B7979" s="1" t="s">
        <v>14898</v>
      </c>
      <c r="C7979" s="1" t="s">
        <v>14738</v>
      </c>
      <c r="D7979" s="10" t="s">
        <v>5270</v>
      </c>
    </row>
    <row r="7980" spans="1:4" s="9" customFormat="1" x14ac:dyDescent="0.2">
      <c r="A7980" s="2" t="s">
        <v>14897</v>
      </c>
      <c r="B7980" s="1" t="s">
        <v>14898</v>
      </c>
      <c r="C7980" s="1" t="s">
        <v>39</v>
      </c>
      <c r="D7980" s="10" t="s">
        <v>5270</v>
      </c>
    </row>
    <row r="7981" spans="1:4" s="9" customFormat="1" x14ac:dyDescent="0.2">
      <c r="A7981" s="2" t="s">
        <v>14899</v>
      </c>
      <c r="B7981" s="1" t="s">
        <v>14898</v>
      </c>
      <c r="C7981" s="1" t="s">
        <v>14167</v>
      </c>
      <c r="D7981" s="10" t="s">
        <v>5270</v>
      </c>
    </row>
    <row r="7982" spans="1:4" s="9" customFormat="1" x14ac:dyDescent="0.2">
      <c r="A7982" s="2" t="s">
        <v>14909</v>
      </c>
      <c r="B7982" s="1" t="s">
        <v>14908</v>
      </c>
      <c r="C7982" s="1" t="s">
        <v>13372</v>
      </c>
      <c r="D7982" s="3">
        <v>200</v>
      </c>
    </row>
    <row r="7983" spans="1:4" s="9" customFormat="1" x14ac:dyDescent="0.2">
      <c r="A7983" s="2" t="s">
        <v>14907</v>
      </c>
      <c r="B7983" s="1" t="s">
        <v>14908</v>
      </c>
      <c r="C7983" s="1" t="s">
        <v>14708</v>
      </c>
      <c r="D7983" s="10" t="s">
        <v>5270</v>
      </c>
    </row>
    <row r="7984" spans="1:4" s="9" customFormat="1" x14ac:dyDescent="0.2">
      <c r="A7984" s="2" t="s">
        <v>14910</v>
      </c>
      <c r="B7984" s="1" t="s">
        <v>14908</v>
      </c>
      <c r="C7984" s="1" t="s">
        <v>14911</v>
      </c>
      <c r="D7984" s="10" t="s">
        <v>5270</v>
      </c>
    </row>
    <row r="7985" spans="1:4" s="9" customFormat="1" x14ac:dyDescent="0.2">
      <c r="A7985" s="2" t="s">
        <v>14912</v>
      </c>
      <c r="B7985" s="1" t="s">
        <v>14913</v>
      </c>
      <c r="C7985" s="1" t="s">
        <v>14914</v>
      </c>
      <c r="D7985" s="10" t="s">
        <v>5270</v>
      </c>
    </row>
    <row r="7986" spans="1:4" s="9" customFormat="1" x14ac:dyDescent="0.2">
      <c r="A7986" s="2" t="s">
        <v>14915</v>
      </c>
      <c r="B7986" s="1" t="s">
        <v>14916</v>
      </c>
      <c r="C7986" s="1" t="s">
        <v>13619</v>
      </c>
      <c r="D7986" s="10" t="s">
        <v>5270</v>
      </c>
    </row>
    <row r="7987" spans="1:4" s="9" customFormat="1" x14ac:dyDescent="0.2">
      <c r="A7987" s="2" t="s">
        <v>14921</v>
      </c>
      <c r="B7987" s="1" t="s">
        <v>14918</v>
      </c>
      <c r="C7987" s="1" t="s">
        <v>13372</v>
      </c>
      <c r="D7987" s="3">
        <v>1000</v>
      </c>
    </row>
    <row r="7988" spans="1:4" s="9" customFormat="1" x14ac:dyDescent="0.2">
      <c r="A7988" s="2" t="s">
        <v>14923</v>
      </c>
      <c r="B7988" s="1" t="s">
        <v>14918</v>
      </c>
      <c r="C7988" s="1" t="s">
        <v>14875</v>
      </c>
      <c r="D7988" s="3">
        <v>2500</v>
      </c>
    </row>
    <row r="7989" spans="1:4" s="9" customFormat="1" x14ac:dyDescent="0.2">
      <c r="A7989" s="2" t="s">
        <v>14919</v>
      </c>
      <c r="B7989" s="1" t="s">
        <v>14918</v>
      </c>
      <c r="C7989" s="1" t="s">
        <v>14167</v>
      </c>
      <c r="D7989" s="10" t="s">
        <v>5270</v>
      </c>
    </row>
    <row r="7990" spans="1:4" s="9" customFormat="1" x14ac:dyDescent="0.2">
      <c r="A7990" s="2" t="s">
        <v>14917</v>
      </c>
      <c r="B7990" s="1" t="s">
        <v>14918</v>
      </c>
      <c r="C7990" s="1" t="s">
        <v>39</v>
      </c>
      <c r="D7990" s="10" t="s">
        <v>5270</v>
      </c>
    </row>
    <row r="7991" spans="1:4" s="9" customFormat="1" x14ac:dyDescent="0.2">
      <c r="A7991" s="2" t="s">
        <v>14920</v>
      </c>
      <c r="B7991" s="1" t="s">
        <v>14918</v>
      </c>
      <c r="C7991" s="1" t="s">
        <v>13619</v>
      </c>
      <c r="D7991" s="10" t="s">
        <v>5270</v>
      </c>
    </row>
    <row r="7992" spans="1:4" s="9" customFormat="1" x14ac:dyDescent="0.2">
      <c r="A7992" s="2" t="s">
        <v>14922</v>
      </c>
      <c r="B7992" s="1" t="s">
        <v>14918</v>
      </c>
      <c r="C7992" s="1" t="s">
        <v>13366</v>
      </c>
      <c r="D7992" s="10" t="s">
        <v>5270</v>
      </c>
    </row>
    <row r="7993" spans="1:4" s="9" customFormat="1" x14ac:dyDescent="0.2">
      <c r="A7993" s="2" t="s">
        <v>14924</v>
      </c>
      <c r="B7993" s="1" t="s">
        <v>14918</v>
      </c>
      <c r="C7993" s="1" t="s">
        <v>308</v>
      </c>
      <c r="D7993" s="10" t="s">
        <v>5270</v>
      </c>
    </row>
    <row r="7994" spans="1:4" s="9" customFormat="1" x14ac:dyDescent="0.2">
      <c r="A7994" s="2" t="s">
        <v>14925</v>
      </c>
      <c r="B7994" s="1" t="s">
        <v>14918</v>
      </c>
      <c r="C7994" s="1" t="s">
        <v>13884</v>
      </c>
      <c r="D7994" s="10" t="s">
        <v>5270</v>
      </c>
    </row>
    <row r="7995" spans="1:4" s="9" customFormat="1" x14ac:dyDescent="0.2">
      <c r="A7995" s="2" t="s">
        <v>14926</v>
      </c>
      <c r="B7995" s="1" t="s">
        <v>14927</v>
      </c>
      <c r="C7995" s="1" t="s">
        <v>14875</v>
      </c>
      <c r="D7995" s="10" t="s">
        <v>5270</v>
      </c>
    </row>
    <row r="7996" spans="1:4" s="9" customFormat="1" x14ac:dyDescent="0.2">
      <c r="A7996" s="2" t="s">
        <v>14928</v>
      </c>
      <c r="B7996" s="1" t="s">
        <v>14929</v>
      </c>
      <c r="C7996" s="1" t="s">
        <v>14705</v>
      </c>
      <c r="D7996" s="3">
        <v>2000</v>
      </c>
    </row>
    <row r="7997" spans="1:4" s="9" customFormat="1" x14ac:dyDescent="0.2">
      <c r="A7997" s="2" t="s">
        <v>14933</v>
      </c>
      <c r="B7997" s="1" t="s">
        <v>14931</v>
      </c>
      <c r="C7997" s="1" t="s">
        <v>14167</v>
      </c>
      <c r="D7997" s="3">
        <v>2000</v>
      </c>
    </row>
    <row r="7998" spans="1:4" s="9" customFormat="1" x14ac:dyDescent="0.2">
      <c r="A7998" s="2" t="s">
        <v>14932</v>
      </c>
      <c r="B7998" s="1" t="s">
        <v>14931</v>
      </c>
      <c r="C7998" s="1" t="s">
        <v>39</v>
      </c>
      <c r="D7998" s="3">
        <v>2000</v>
      </c>
    </row>
    <row r="7999" spans="1:4" s="9" customFormat="1" x14ac:dyDescent="0.2">
      <c r="A7999" s="2" t="s">
        <v>14930</v>
      </c>
      <c r="B7999" s="1" t="s">
        <v>14931</v>
      </c>
      <c r="C7999" s="1" t="s">
        <v>14708</v>
      </c>
      <c r="D7999" s="10" t="s">
        <v>5270</v>
      </c>
    </row>
    <row r="8000" spans="1:4" s="9" customFormat="1" x14ac:dyDescent="0.2">
      <c r="A8000" s="2" t="s">
        <v>14935</v>
      </c>
      <c r="B8000" s="1" t="s">
        <v>14931</v>
      </c>
      <c r="C8000" s="1" t="s">
        <v>308</v>
      </c>
      <c r="D8000" s="10" t="s">
        <v>5270</v>
      </c>
    </row>
    <row r="8001" spans="1:4" s="9" customFormat="1" x14ac:dyDescent="0.2">
      <c r="A8001" s="2" t="s">
        <v>14936</v>
      </c>
      <c r="B8001" s="1" t="s">
        <v>14931</v>
      </c>
      <c r="C8001" s="1" t="s">
        <v>308</v>
      </c>
      <c r="D8001" s="10" t="s">
        <v>5270</v>
      </c>
    </row>
    <row r="8002" spans="1:4" s="9" customFormat="1" x14ac:dyDescent="0.2">
      <c r="A8002" s="2" t="s">
        <v>14937</v>
      </c>
      <c r="B8002" s="1" t="s">
        <v>14931</v>
      </c>
      <c r="C8002" s="1" t="s">
        <v>14740</v>
      </c>
      <c r="D8002" s="10" t="s">
        <v>5270</v>
      </c>
    </row>
    <row r="8003" spans="1:4" s="9" customFormat="1" x14ac:dyDescent="0.2">
      <c r="A8003" s="2" t="s">
        <v>14934</v>
      </c>
      <c r="B8003" s="1" t="s">
        <v>14931</v>
      </c>
      <c r="C8003" s="1" t="s">
        <v>14873</v>
      </c>
      <c r="D8003" s="10" t="s">
        <v>5270</v>
      </c>
    </row>
    <row r="8004" spans="1:4" s="9" customFormat="1" x14ac:dyDescent="0.2">
      <c r="A8004" s="2" t="s">
        <v>14938</v>
      </c>
      <c r="B8004" s="1" t="s">
        <v>14939</v>
      </c>
      <c r="C8004" s="1" t="s">
        <v>14879</v>
      </c>
      <c r="D8004" s="3">
        <v>2000</v>
      </c>
    </row>
    <row r="8005" spans="1:4" s="9" customFormat="1" x14ac:dyDescent="0.2">
      <c r="A8005" s="2" t="s">
        <v>14940</v>
      </c>
      <c r="B8005" s="1" t="s">
        <v>14941</v>
      </c>
      <c r="C8005" s="1" t="s">
        <v>13619</v>
      </c>
      <c r="D8005" s="10" t="s">
        <v>5270</v>
      </c>
    </row>
    <row r="8006" spans="1:4" s="9" customFormat="1" x14ac:dyDescent="0.2">
      <c r="A8006" s="2" t="s">
        <v>14942</v>
      </c>
      <c r="B8006" s="1" t="s">
        <v>14943</v>
      </c>
      <c r="C8006" s="1" t="s">
        <v>14738</v>
      </c>
      <c r="D8006" s="10" t="s">
        <v>5270</v>
      </c>
    </row>
    <row r="8007" spans="1:4" s="9" customFormat="1" x14ac:dyDescent="0.2">
      <c r="A8007" s="2" t="s">
        <v>14944</v>
      </c>
      <c r="B8007" s="1" t="s">
        <v>14943</v>
      </c>
      <c r="C8007" s="1" t="s">
        <v>14756</v>
      </c>
      <c r="D8007" s="10" t="s">
        <v>5270</v>
      </c>
    </row>
    <row r="8008" spans="1:4" s="9" customFormat="1" x14ac:dyDescent="0.2">
      <c r="A8008" s="2" t="s">
        <v>14945</v>
      </c>
      <c r="B8008" s="1" t="s">
        <v>14943</v>
      </c>
      <c r="C8008" s="1" t="s">
        <v>14756</v>
      </c>
      <c r="D8008" s="10" t="s">
        <v>5270</v>
      </c>
    </row>
    <row r="8009" spans="1:4" s="9" customFormat="1" x14ac:dyDescent="0.2">
      <c r="A8009" s="2" t="s">
        <v>14946</v>
      </c>
      <c r="B8009" s="1" t="s">
        <v>14947</v>
      </c>
      <c r="C8009" s="1" t="s">
        <v>13619</v>
      </c>
      <c r="D8009" s="10" t="s">
        <v>5270</v>
      </c>
    </row>
    <row r="8010" spans="1:4" s="9" customFormat="1" x14ac:dyDescent="0.2">
      <c r="A8010" s="2" t="s">
        <v>14948</v>
      </c>
      <c r="B8010" s="1" t="s">
        <v>14949</v>
      </c>
      <c r="C8010" s="1" t="s">
        <v>14078</v>
      </c>
      <c r="D8010" s="10" t="s">
        <v>5270</v>
      </c>
    </row>
    <row r="8011" spans="1:4" s="9" customFormat="1" x14ac:dyDescent="0.2">
      <c r="A8011" s="2" t="s">
        <v>14950</v>
      </c>
      <c r="B8011" s="1" t="s">
        <v>14951</v>
      </c>
      <c r="C8011" s="1" t="s">
        <v>13619</v>
      </c>
      <c r="D8011" s="10" t="s">
        <v>5270</v>
      </c>
    </row>
    <row r="8012" spans="1:4" s="9" customFormat="1" x14ac:dyDescent="0.2">
      <c r="A8012" s="2" t="s">
        <v>14952</v>
      </c>
      <c r="B8012" s="1" t="s">
        <v>14953</v>
      </c>
      <c r="C8012" s="1" t="s">
        <v>14954</v>
      </c>
      <c r="D8012" s="3">
        <v>50</v>
      </c>
    </row>
    <row r="8013" spans="1:4" s="9" customFormat="1" x14ac:dyDescent="0.2">
      <c r="A8013" s="2" t="s">
        <v>14960</v>
      </c>
      <c r="B8013" s="1" t="s">
        <v>14956</v>
      </c>
      <c r="C8013" s="1" t="s">
        <v>14078</v>
      </c>
      <c r="D8013" s="3">
        <v>50</v>
      </c>
    </row>
    <row r="8014" spans="1:4" s="9" customFormat="1" x14ac:dyDescent="0.2">
      <c r="A8014" s="2" t="s">
        <v>14955</v>
      </c>
      <c r="B8014" s="1" t="s">
        <v>14956</v>
      </c>
      <c r="C8014" s="1" t="s">
        <v>14957</v>
      </c>
      <c r="D8014" s="3">
        <v>250</v>
      </c>
    </row>
    <row r="8015" spans="1:4" s="9" customFormat="1" x14ac:dyDescent="0.2">
      <c r="A8015" s="2" t="s">
        <v>14959</v>
      </c>
      <c r="B8015" s="1" t="s">
        <v>14956</v>
      </c>
      <c r="C8015" s="1" t="s">
        <v>2345</v>
      </c>
      <c r="D8015" s="3">
        <v>500</v>
      </c>
    </row>
    <row r="8016" spans="1:4" s="9" customFormat="1" x14ac:dyDescent="0.2">
      <c r="A8016" s="2" t="s">
        <v>14958</v>
      </c>
      <c r="B8016" s="1" t="s">
        <v>14956</v>
      </c>
      <c r="C8016" s="1" t="s">
        <v>13372</v>
      </c>
      <c r="D8016" s="10" t="s">
        <v>5270</v>
      </c>
    </row>
    <row r="8017" spans="1:4" s="9" customFormat="1" x14ac:dyDescent="0.2">
      <c r="A8017" s="2" t="s">
        <v>14961</v>
      </c>
      <c r="B8017" s="1" t="s">
        <v>14962</v>
      </c>
      <c r="C8017" s="1" t="s">
        <v>13619</v>
      </c>
      <c r="D8017" s="10" t="s">
        <v>5270</v>
      </c>
    </row>
    <row r="8018" spans="1:4" s="9" customFormat="1" x14ac:dyDescent="0.2">
      <c r="A8018" s="2" t="s">
        <v>14963</v>
      </c>
      <c r="B8018" s="1" t="s">
        <v>14964</v>
      </c>
      <c r="C8018" s="1" t="s">
        <v>14702</v>
      </c>
      <c r="D8018" s="10" t="s">
        <v>5270</v>
      </c>
    </row>
    <row r="8019" spans="1:4" s="9" customFormat="1" x14ac:dyDescent="0.2">
      <c r="A8019" s="2" t="s">
        <v>14965</v>
      </c>
      <c r="B8019" s="1" t="s">
        <v>14964</v>
      </c>
      <c r="C8019" s="1" t="s">
        <v>39</v>
      </c>
      <c r="D8019" s="10" t="s">
        <v>5270</v>
      </c>
    </row>
    <row r="8020" spans="1:4" s="9" customFormat="1" x14ac:dyDescent="0.2">
      <c r="A8020" s="2" t="s">
        <v>14966</v>
      </c>
      <c r="B8020" s="1" t="s">
        <v>14964</v>
      </c>
      <c r="C8020" s="1" t="s">
        <v>13619</v>
      </c>
      <c r="D8020" s="10" t="s">
        <v>5270</v>
      </c>
    </row>
    <row r="8021" spans="1:4" s="9" customFormat="1" x14ac:dyDescent="0.2">
      <c r="A8021" s="2" t="s">
        <v>14967</v>
      </c>
      <c r="B8021" s="1" t="s">
        <v>14968</v>
      </c>
      <c r="C8021" s="1" t="s">
        <v>2345</v>
      </c>
      <c r="D8021" s="10" t="s">
        <v>5270</v>
      </c>
    </row>
    <row r="8022" spans="1:4" s="9" customFormat="1" x14ac:dyDescent="0.2">
      <c r="A8022" s="2" t="s">
        <v>14969</v>
      </c>
      <c r="B8022" s="1" t="s">
        <v>14970</v>
      </c>
      <c r="C8022" s="1" t="s">
        <v>13619</v>
      </c>
      <c r="D8022" s="10" t="s">
        <v>5270</v>
      </c>
    </row>
    <row r="8023" spans="1:4" s="9" customFormat="1" x14ac:dyDescent="0.2">
      <c r="A8023" s="2" t="s">
        <v>14971</v>
      </c>
      <c r="B8023" s="1" t="s">
        <v>14972</v>
      </c>
      <c r="C8023" s="1" t="s">
        <v>39</v>
      </c>
      <c r="D8023" s="10" t="s">
        <v>5270</v>
      </c>
    </row>
    <row r="8024" spans="1:4" s="9" customFormat="1" x14ac:dyDescent="0.2">
      <c r="A8024" s="2" t="s">
        <v>14973</v>
      </c>
      <c r="B8024" s="1" t="s">
        <v>14974</v>
      </c>
      <c r="C8024" s="1" t="s">
        <v>13619</v>
      </c>
      <c r="D8024" s="10" t="s">
        <v>5270</v>
      </c>
    </row>
    <row r="8025" spans="1:4" s="9" customFormat="1" x14ac:dyDescent="0.2">
      <c r="A8025" s="2" t="s">
        <v>14975</v>
      </c>
      <c r="B8025" s="1" t="s">
        <v>14976</v>
      </c>
      <c r="C8025" s="1" t="s">
        <v>14078</v>
      </c>
      <c r="D8025" s="3">
        <v>200</v>
      </c>
    </row>
    <row r="8026" spans="1:4" s="9" customFormat="1" x14ac:dyDescent="0.2">
      <c r="A8026" s="2" t="s">
        <v>14977</v>
      </c>
      <c r="B8026" s="1" t="s">
        <v>14978</v>
      </c>
      <c r="C8026" s="1" t="s">
        <v>14078</v>
      </c>
      <c r="D8026" s="3">
        <v>100</v>
      </c>
    </row>
    <row r="8027" spans="1:4" s="9" customFormat="1" x14ac:dyDescent="0.2">
      <c r="A8027" s="2" t="s">
        <v>14979</v>
      </c>
      <c r="B8027" s="1" t="s">
        <v>14980</v>
      </c>
      <c r="C8027" s="1" t="s">
        <v>13619</v>
      </c>
      <c r="D8027" s="10" t="s">
        <v>5270</v>
      </c>
    </row>
    <row r="8028" spans="1:4" s="9" customFormat="1" x14ac:dyDescent="0.2">
      <c r="A8028" s="2" t="s">
        <v>14981</v>
      </c>
      <c r="B8028" s="1" t="s">
        <v>14982</v>
      </c>
      <c r="C8028" s="1" t="s">
        <v>14853</v>
      </c>
      <c r="D8028" s="10" t="s">
        <v>5270</v>
      </c>
    </row>
    <row r="8029" spans="1:4" s="9" customFormat="1" x14ac:dyDescent="0.2">
      <c r="A8029" s="2" t="s">
        <v>14983</v>
      </c>
      <c r="B8029" s="1" t="s">
        <v>14984</v>
      </c>
      <c r="C8029" s="1" t="s">
        <v>14702</v>
      </c>
      <c r="D8029" s="10" t="s">
        <v>5270</v>
      </c>
    </row>
    <row r="8030" spans="1:4" s="9" customFormat="1" x14ac:dyDescent="0.2">
      <c r="A8030" s="2" t="s">
        <v>14985</v>
      </c>
      <c r="B8030" s="1" t="s">
        <v>14986</v>
      </c>
      <c r="C8030" s="1" t="s">
        <v>14987</v>
      </c>
      <c r="D8030" s="3">
        <v>1000</v>
      </c>
    </row>
    <row r="8031" spans="1:4" s="9" customFormat="1" x14ac:dyDescent="0.2">
      <c r="A8031" s="2" t="s">
        <v>14989</v>
      </c>
      <c r="B8031" s="1" t="s">
        <v>14986</v>
      </c>
      <c r="C8031" s="1" t="s">
        <v>14873</v>
      </c>
      <c r="D8031" s="10" t="s">
        <v>5270</v>
      </c>
    </row>
    <row r="8032" spans="1:4" s="9" customFormat="1" x14ac:dyDescent="0.2">
      <c r="A8032" s="2" t="s">
        <v>14988</v>
      </c>
      <c r="B8032" s="1" t="s">
        <v>14986</v>
      </c>
      <c r="C8032" s="1" t="s">
        <v>13619</v>
      </c>
      <c r="D8032" s="10" t="s">
        <v>5270</v>
      </c>
    </row>
    <row r="8033" spans="1:4" s="9" customFormat="1" x14ac:dyDescent="0.2">
      <c r="A8033" s="2" t="s">
        <v>14992</v>
      </c>
      <c r="B8033" s="1" t="s">
        <v>14991</v>
      </c>
      <c r="C8033" s="1" t="s">
        <v>14987</v>
      </c>
      <c r="D8033" s="10" t="s">
        <v>5270</v>
      </c>
    </row>
    <row r="8034" spans="1:4" s="9" customFormat="1" x14ac:dyDescent="0.2">
      <c r="A8034" s="2" t="s">
        <v>14990</v>
      </c>
      <c r="B8034" s="1" t="s">
        <v>14991</v>
      </c>
      <c r="C8034" s="1" t="s">
        <v>39</v>
      </c>
      <c r="D8034" s="10" t="s">
        <v>5270</v>
      </c>
    </row>
    <row r="8035" spans="1:4" s="9" customFormat="1" x14ac:dyDescent="0.2">
      <c r="A8035" s="2" t="s">
        <v>14993</v>
      </c>
      <c r="B8035" s="1" t="s">
        <v>14994</v>
      </c>
      <c r="C8035" s="1" t="s">
        <v>11329</v>
      </c>
      <c r="D8035" s="10" t="s">
        <v>5270</v>
      </c>
    </row>
    <row r="8036" spans="1:4" s="9" customFormat="1" x14ac:dyDescent="0.2">
      <c r="A8036" s="2" t="s">
        <v>14998</v>
      </c>
      <c r="B8036" s="1" t="s">
        <v>14996</v>
      </c>
      <c r="C8036" s="1" t="s">
        <v>14078</v>
      </c>
      <c r="D8036" s="3">
        <v>300</v>
      </c>
    </row>
    <row r="8037" spans="1:4" s="9" customFormat="1" x14ac:dyDescent="0.2">
      <c r="A8037" s="2" t="s">
        <v>14995</v>
      </c>
      <c r="B8037" s="1" t="s">
        <v>14996</v>
      </c>
      <c r="C8037" s="1" t="s">
        <v>39</v>
      </c>
      <c r="D8037" s="10" t="s">
        <v>5270</v>
      </c>
    </row>
    <row r="8038" spans="1:4" s="9" customFormat="1" x14ac:dyDescent="0.2">
      <c r="A8038" s="2" t="s">
        <v>14997</v>
      </c>
      <c r="B8038" s="1" t="s">
        <v>14996</v>
      </c>
      <c r="C8038" s="1" t="s">
        <v>13619</v>
      </c>
      <c r="D8038" s="10" t="s">
        <v>5270</v>
      </c>
    </row>
    <row r="8039" spans="1:4" s="9" customFormat="1" x14ac:dyDescent="0.2">
      <c r="A8039" s="2" t="s">
        <v>14999</v>
      </c>
      <c r="B8039" s="1" t="s">
        <v>15000</v>
      </c>
      <c r="C8039" s="1" t="s">
        <v>13619</v>
      </c>
      <c r="D8039" s="3">
        <v>2000</v>
      </c>
    </row>
    <row r="8040" spans="1:4" s="9" customFormat="1" x14ac:dyDescent="0.2">
      <c r="A8040" s="2" t="s">
        <v>15001</v>
      </c>
      <c r="B8040" s="1" t="s">
        <v>15002</v>
      </c>
      <c r="C8040" s="1" t="s">
        <v>39</v>
      </c>
      <c r="D8040" s="10" t="s">
        <v>5270</v>
      </c>
    </row>
    <row r="8041" spans="1:4" s="9" customFormat="1" x14ac:dyDescent="0.2">
      <c r="A8041" s="2" t="s">
        <v>15007</v>
      </c>
      <c r="B8041" s="1" t="s">
        <v>15004</v>
      </c>
      <c r="C8041" s="1" t="s">
        <v>14875</v>
      </c>
      <c r="D8041" s="10" t="s">
        <v>5270</v>
      </c>
    </row>
    <row r="8042" spans="1:4" s="9" customFormat="1" x14ac:dyDescent="0.2">
      <c r="A8042" s="2" t="s">
        <v>15003</v>
      </c>
      <c r="B8042" s="1" t="s">
        <v>15004</v>
      </c>
      <c r="C8042" s="1" t="s">
        <v>14702</v>
      </c>
      <c r="D8042" s="10" t="s">
        <v>5270</v>
      </c>
    </row>
    <row r="8043" spans="1:4" s="9" customFormat="1" x14ac:dyDescent="0.2">
      <c r="A8043" s="2" t="s">
        <v>15005</v>
      </c>
      <c r="B8043" s="1" t="s">
        <v>15004</v>
      </c>
      <c r="C8043" s="1" t="s">
        <v>14167</v>
      </c>
      <c r="D8043" s="10" t="s">
        <v>5270</v>
      </c>
    </row>
    <row r="8044" spans="1:4" s="9" customFormat="1" x14ac:dyDescent="0.2">
      <c r="A8044" s="2" t="s">
        <v>15006</v>
      </c>
      <c r="B8044" s="1" t="s">
        <v>15004</v>
      </c>
      <c r="C8044" s="1" t="s">
        <v>13366</v>
      </c>
      <c r="D8044" s="10" t="s">
        <v>5270</v>
      </c>
    </row>
    <row r="8045" spans="1:4" s="9" customFormat="1" x14ac:dyDescent="0.2">
      <c r="A8045" s="2" t="s">
        <v>15011</v>
      </c>
      <c r="B8045" s="1" t="s">
        <v>15009</v>
      </c>
      <c r="C8045" s="1" t="s">
        <v>14987</v>
      </c>
      <c r="D8045" s="3">
        <v>100</v>
      </c>
    </row>
    <row r="8046" spans="1:4" s="9" customFormat="1" x14ac:dyDescent="0.2">
      <c r="A8046" s="2" t="s">
        <v>15010</v>
      </c>
      <c r="B8046" s="1" t="s">
        <v>15009</v>
      </c>
      <c r="C8046" s="1" t="s">
        <v>39</v>
      </c>
      <c r="D8046" s="3">
        <v>100</v>
      </c>
    </row>
    <row r="8047" spans="1:4" s="9" customFormat="1" x14ac:dyDescent="0.2">
      <c r="A8047" s="2" t="s">
        <v>15012</v>
      </c>
      <c r="B8047" s="1" t="s">
        <v>15009</v>
      </c>
      <c r="C8047" s="1" t="s">
        <v>14987</v>
      </c>
      <c r="D8047" s="3">
        <v>100</v>
      </c>
    </row>
    <row r="8048" spans="1:4" s="9" customFormat="1" x14ac:dyDescent="0.2">
      <c r="A8048" s="2" t="s">
        <v>15020</v>
      </c>
      <c r="B8048" s="1" t="s">
        <v>15009</v>
      </c>
      <c r="C8048" s="1" t="s">
        <v>14723</v>
      </c>
      <c r="D8048" s="3">
        <v>2000</v>
      </c>
    </row>
    <row r="8049" spans="1:4" s="9" customFormat="1" x14ac:dyDescent="0.2">
      <c r="A8049" s="2" t="s">
        <v>15019</v>
      </c>
      <c r="B8049" s="1" t="s">
        <v>15009</v>
      </c>
      <c r="C8049" s="1" t="s">
        <v>14723</v>
      </c>
      <c r="D8049" s="3">
        <v>2000</v>
      </c>
    </row>
    <row r="8050" spans="1:4" s="9" customFormat="1" x14ac:dyDescent="0.2">
      <c r="A8050" s="2" t="s">
        <v>15016</v>
      </c>
      <c r="B8050" s="1" t="s">
        <v>15009</v>
      </c>
      <c r="C8050" s="1" t="s">
        <v>14167</v>
      </c>
      <c r="D8050" s="10" t="s">
        <v>5270</v>
      </c>
    </row>
    <row r="8051" spans="1:4" s="9" customFormat="1" x14ac:dyDescent="0.2">
      <c r="A8051" s="2" t="s">
        <v>15008</v>
      </c>
      <c r="B8051" s="1" t="s">
        <v>15009</v>
      </c>
      <c r="C8051" s="1" t="s">
        <v>14708</v>
      </c>
      <c r="D8051" s="10" t="s">
        <v>5270</v>
      </c>
    </row>
    <row r="8052" spans="1:4" s="9" customFormat="1" x14ac:dyDescent="0.2">
      <c r="A8052" s="2" t="s">
        <v>15015</v>
      </c>
      <c r="B8052" s="1" t="s">
        <v>15009</v>
      </c>
      <c r="C8052" s="1" t="s">
        <v>14167</v>
      </c>
      <c r="D8052" s="10" t="s">
        <v>5270</v>
      </c>
    </row>
    <row r="8053" spans="1:4" s="9" customFormat="1" x14ac:dyDescent="0.2">
      <c r="A8053" s="2" t="s">
        <v>15013</v>
      </c>
      <c r="B8053" s="1" t="s">
        <v>15009</v>
      </c>
      <c r="C8053" s="1" t="s">
        <v>15014</v>
      </c>
      <c r="D8053" s="10" t="s">
        <v>5270</v>
      </c>
    </row>
    <row r="8054" spans="1:4" s="9" customFormat="1" x14ac:dyDescent="0.2">
      <c r="A8054" s="2" t="s">
        <v>15018</v>
      </c>
      <c r="B8054" s="1" t="s">
        <v>15009</v>
      </c>
      <c r="C8054" s="1" t="s">
        <v>13619</v>
      </c>
      <c r="D8054" s="10" t="s">
        <v>5270</v>
      </c>
    </row>
    <row r="8055" spans="1:4" s="9" customFormat="1" x14ac:dyDescent="0.2">
      <c r="A8055" s="2" t="s">
        <v>15017</v>
      </c>
      <c r="B8055" s="1" t="s">
        <v>15009</v>
      </c>
      <c r="C8055" s="1" t="s">
        <v>13619</v>
      </c>
      <c r="D8055" s="10" t="s">
        <v>5270</v>
      </c>
    </row>
    <row r="8056" spans="1:4" s="9" customFormat="1" x14ac:dyDescent="0.2">
      <c r="A8056" s="2" t="s">
        <v>15021</v>
      </c>
      <c r="B8056" s="1" t="s">
        <v>15009</v>
      </c>
      <c r="C8056" s="1" t="s">
        <v>15022</v>
      </c>
      <c r="D8056" s="10" t="s">
        <v>5270</v>
      </c>
    </row>
    <row r="8057" spans="1:4" s="9" customFormat="1" x14ac:dyDescent="0.2">
      <c r="A8057" s="2" t="s">
        <v>15023</v>
      </c>
      <c r="B8057" s="1" t="s">
        <v>15024</v>
      </c>
      <c r="C8057" s="1" t="s">
        <v>308</v>
      </c>
      <c r="D8057" s="10" t="s">
        <v>5270</v>
      </c>
    </row>
    <row r="8058" spans="1:4" s="9" customFormat="1" x14ac:dyDescent="0.2">
      <c r="A8058" s="2" t="s">
        <v>15025</v>
      </c>
      <c r="B8058" s="1" t="s">
        <v>15026</v>
      </c>
      <c r="C8058" s="1" t="s">
        <v>14753</v>
      </c>
      <c r="D8058" s="3">
        <v>2000</v>
      </c>
    </row>
    <row r="8059" spans="1:4" s="9" customFormat="1" x14ac:dyDescent="0.2">
      <c r="A8059" s="2" t="s">
        <v>15027</v>
      </c>
      <c r="B8059" s="1" t="s">
        <v>15028</v>
      </c>
      <c r="C8059" s="1" t="s">
        <v>14078</v>
      </c>
      <c r="D8059" s="3">
        <v>200</v>
      </c>
    </row>
    <row r="8060" spans="1:4" s="9" customFormat="1" x14ac:dyDescent="0.2">
      <c r="A8060" s="2" t="s">
        <v>15029</v>
      </c>
      <c r="B8060" s="1" t="s">
        <v>15028</v>
      </c>
      <c r="C8060" s="1" t="s">
        <v>15030</v>
      </c>
      <c r="D8060" s="10" t="s">
        <v>5270</v>
      </c>
    </row>
    <row r="8061" spans="1:4" s="9" customFormat="1" x14ac:dyDescent="0.2">
      <c r="A8061" s="2" t="s">
        <v>15031</v>
      </c>
      <c r="B8061" s="1" t="s">
        <v>15032</v>
      </c>
      <c r="C8061" s="1" t="s">
        <v>14796</v>
      </c>
      <c r="D8061" s="10" t="s">
        <v>5270</v>
      </c>
    </row>
    <row r="8062" spans="1:4" s="9" customFormat="1" x14ac:dyDescent="0.2">
      <c r="A8062" s="2" t="s">
        <v>15046</v>
      </c>
      <c r="B8062" s="1" t="s">
        <v>15034</v>
      </c>
      <c r="C8062" s="1" t="s">
        <v>14798</v>
      </c>
      <c r="D8062" s="3">
        <v>250</v>
      </c>
    </row>
    <row r="8063" spans="1:4" s="9" customFormat="1" x14ac:dyDescent="0.2">
      <c r="A8063" s="2" t="s">
        <v>15047</v>
      </c>
      <c r="B8063" s="1" t="s">
        <v>15034</v>
      </c>
      <c r="C8063" s="1" t="s">
        <v>14078</v>
      </c>
      <c r="D8063" s="3">
        <v>500</v>
      </c>
    </row>
    <row r="8064" spans="1:4" s="9" customFormat="1" x14ac:dyDescent="0.2">
      <c r="A8064" s="2" t="s">
        <v>15042</v>
      </c>
      <c r="B8064" s="1" t="s">
        <v>15034</v>
      </c>
      <c r="C8064" s="1" t="s">
        <v>14760</v>
      </c>
      <c r="D8064" s="3">
        <v>1000</v>
      </c>
    </row>
    <row r="8065" spans="1:4" s="9" customFormat="1" x14ac:dyDescent="0.2">
      <c r="A8065" s="2" t="s">
        <v>15036</v>
      </c>
      <c r="B8065" s="1" t="s">
        <v>15034</v>
      </c>
      <c r="C8065" s="1" t="s">
        <v>39</v>
      </c>
      <c r="D8065" s="3">
        <v>1000</v>
      </c>
    </row>
    <row r="8066" spans="1:4" s="9" customFormat="1" x14ac:dyDescent="0.2">
      <c r="A8066" s="2" t="s">
        <v>15044</v>
      </c>
      <c r="B8066" s="1" t="s">
        <v>15034</v>
      </c>
      <c r="C8066" s="1" t="s">
        <v>14753</v>
      </c>
      <c r="D8066" s="3">
        <v>1000</v>
      </c>
    </row>
    <row r="8067" spans="1:4" s="9" customFormat="1" x14ac:dyDescent="0.2">
      <c r="A8067" s="2" t="s">
        <v>15043</v>
      </c>
      <c r="B8067" s="1" t="s">
        <v>15034</v>
      </c>
      <c r="C8067" s="1" t="s">
        <v>14763</v>
      </c>
      <c r="D8067" s="3">
        <v>1000</v>
      </c>
    </row>
    <row r="8068" spans="1:4" s="9" customFormat="1" x14ac:dyDescent="0.2">
      <c r="A8068" s="2" t="s">
        <v>15041</v>
      </c>
      <c r="B8068" s="1" t="s">
        <v>15034</v>
      </c>
      <c r="C8068" s="1" t="s">
        <v>14749</v>
      </c>
      <c r="D8068" s="3">
        <v>2500</v>
      </c>
    </row>
    <row r="8069" spans="1:4" s="9" customFormat="1" x14ac:dyDescent="0.2">
      <c r="A8069" s="2" t="s">
        <v>15037</v>
      </c>
      <c r="B8069" s="1" t="s">
        <v>15034</v>
      </c>
      <c r="C8069" s="1" t="s">
        <v>15038</v>
      </c>
      <c r="D8069" s="10" t="s">
        <v>5270</v>
      </c>
    </row>
    <row r="8070" spans="1:4" s="9" customFormat="1" x14ac:dyDescent="0.2">
      <c r="A8070" s="2" t="s">
        <v>15049</v>
      </c>
      <c r="B8070" s="1" t="s">
        <v>15034</v>
      </c>
      <c r="C8070" s="1" t="s">
        <v>14756</v>
      </c>
      <c r="D8070" s="10" t="s">
        <v>5270</v>
      </c>
    </row>
    <row r="8071" spans="1:4" s="9" customFormat="1" x14ac:dyDescent="0.2">
      <c r="A8071" s="2" t="s">
        <v>15045</v>
      </c>
      <c r="B8071" s="1" t="s">
        <v>15034</v>
      </c>
      <c r="C8071" s="1" t="s">
        <v>14726</v>
      </c>
      <c r="D8071" s="10" t="s">
        <v>5270</v>
      </c>
    </row>
    <row r="8072" spans="1:4" s="9" customFormat="1" x14ac:dyDescent="0.2">
      <c r="A8072" s="2" t="s">
        <v>15039</v>
      </c>
      <c r="B8072" s="1" t="s">
        <v>15034</v>
      </c>
      <c r="C8072" s="1" t="s">
        <v>14167</v>
      </c>
      <c r="D8072" s="10" t="s">
        <v>5270</v>
      </c>
    </row>
    <row r="8073" spans="1:4" s="9" customFormat="1" x14ac:dyDescent="0.2">
      <c r="A8073" s="2" t="s">
        <v>15040</v>
      </c>
      <c r="B8073" s="1" t="s">
        <v>15034</v>
      </c>
      <c r="C8073" s="1" t="s">
        <v>13619</v>
      </c>
      <c r="D8073" s="10" t="s">
        <v>5270</v>
      </c>
    </row>
    <row r="8074" spans="1:4" s="9" customFormat="1" x14ac:dyDescent="0.2">
      <c r="A8074" s="2" t="s">
        <v>15033</v>
      </c>
      <c r="B8074" s="1" t="s">
        <v>15034</v>
      </c>
      <c r="C8074" s="1" t="s">
        <v>15035</v>
      </c>
      <c r="D8074" s="10" t="s">
        <v>5270</v>
      </c>
    </row>
    <row r="8075" spans="1:4" s="9" customFormat="1" x14ac:dyDescent="0.2">
      <c r="A8075" s="2" t="s">
        <v>15048</v>
      </c>
      <c r="B8075" s="1" t="s">
        <v>15034</v>
      </c>
      <c r="C8075" s="1" t="s">
        <v>308</v>
      </c>
      <c r="D8075" s="10" t="s">
        <v>5270</v>
      </c>
    </row>
    <row r="8076" spans="1:4" s="9" customFormat="1" x14ac:dyDescent="0.2">
      <c r="A8076" s="2" t="s">
        <v>15050</v>
      </c>
      <c r="B8076" s="1" t="s">
        <v>15051</v>
      </c>
      <c r="C8076" s="1" t="s">
        <v>14743</v>
      </c>
      <c r="D8076" s="10" t="s">
        <v>5270</v>
      </c>
    </row>
    <row r="8077" spans="1:4" s="9" customFormat="1" x14ac:dyDescent="0.2">
      <c r="A8077" s="2" t="s">
        <v>15054</v>
      </c>
      <c r="B8077" s="1" t="s">
        <v>15053</v>
      </c>
      <c r="C8077" s="1" t="s">
        <v>14167</v>
      </c>
      <c r="D8077" s="10" t="s">
        <v>5270</v>
      </c>
    </row>
    <row r="8078" spans="1:4" s="9" customFormat="1" x14ac:dyDescent="0.2">
      <c r="A8078" s="2" t="s">
        <v>15055</v>
      </c>
      <c r="B8078" s="1" t="s">
        <v>15053</v>
      </c>
      <c r="C8078" s="1" t="s">
        <v>13619</v>
      </c>
      <c r="D8078" s="10" t="s">
        <v>5270</v>
      </c>
    </row>
    <row r="8079" spans="1:4" s="9" customFormat="1" x14ac:dyDescent="0.2">
      <c r="A8079" s="2" t="s">
        <v>15052</v>
      </c>
      <c r="B8079" s="1" t="s">
        <v>15053</v>
      </c>
      <c r="C8079" s="1" t="s">
        <v>14987</v>
      </c>
      <c r="D8079" s="10" t="s">
        <v>5270</v>
      </c>
    </row>
    <row r="8080" spans="1:4" s="9" customFormat="1" x14ac:dyDescent="0.2">
      <c r="A8080" s="2" t="s">
        <v>15056</v>
      </c>
      <c r="B8080" s="1" t="s">
        <v>15057</v>
      </c>
      <c r="C8080" s="1" t="s">
        <v>13619</v>
      </c>
      <c r="D8080" s="10" t="s">
        <v>5270</v>
      </c>
    </row>
    <row r="8081" spans="1:4" s="9" customFormat="1" x14ac:dyDescent="0.2">
      <c r="A8081" s="2" t="s">
        <v>15058</v>
      </c>
      <c r="B8081" s="1" t="s">
        <v>15059</v>
      </c>
      <c r="C8081" s="1" t="s">
        <v>13619</v>
      </c>
      <c r="D8081" s="10" t="s">
        <v>5270</v>
      </c>
    </row>
    <row r="8082" spans="1:4" s="9" customFormat="1" x14ac:dyDescent="0.2">
      <c r="A8082" s="2" t="s">
        <v>15060</v>
      </c>
      <c r="B8082" s="1" t="s">
        <v>15059</v>
      </c>
      <c r="C8082" s="1" t="s">
        <v>14798</v>
      </c>
      <c r="D8082" s="10" t="s">
        <v>5270</v>
      </c>
    </row>
    <row r="8083" spans="1:4" s="9" customFormat="1" x14ac:dyDescent="0.2">
      <c r="A8083" s="2" t="s">
        <v>15061</v>
      </c>
      <c r="B8083" s="1" t="s">
        <v>15062</v>
      </c>
      <c r="C8083" s="1" t="s">
        <v>39</v>
      </c>
      <c r="D8083" s="3">
        <v>250</v>
      </c>
    </row>
    <row r="8084" spans="1:4" s="9" customFormat="1" x14ac:dyDescent="0.2">
      <c r="A8084" s="2" t="s">
        <v>15070</v>
      </c>
      <c r="B8084" s="1" t="s">
        <v>15062</v>
      </c>
      <c r="C8084" s="1" t="s">
        <v>14723</v>
      </c>
      <c r="D8084" s="3">
        <v>300</v>
      </c>
    </row>
    <row r="8085" spans="1:4" s="9" customFormat="1" x14ac:dyDescent="0.2">
      <c r="A8085" s="2" t="s">
        <v>15064</v>
      </c>
      <c r="B8085" s="1" t="s">
        <v>15062</v>
      </c>
      <c r="C8085" s="1" t="s">
        <v>14167</v>
      </c>
      <c r="D8085" s="10" t="s">
        <v>5270</v>
      </c>
    </row>
    <row r="8086" spans="1:4" s="9" customFormat="1" x14ac:dyDescent="0.2">
      <c r="A8086" s="2" t="s">
        <v>15068</v>
      </c>
      <c r="B8086" s="1" t="s">
        <v>15062</v>
      </c>
      <c r="C8086" s="1" t="s">
        <v>15069</v>
      </c>
      <c r="D8086" s="10" t="s">
        <v>5270</v>
      </c>
    </row>
    <row r="8087" spans="1:4" s="9" customFormat="1" x14ac:dyDescent="0.2">
      <c r="A8087" s="2" t="s">
        <v>15071</v>
      </c>
      <c r="B8087" s="1" t="s">
        <v>15062</v>
      </c>
      <c r="C8087" s="1" t="s">
        <v>2752</v>
      </c>
      <c r="D8087" s="10" t="s">
        <v>5270</v>
      </c>
    </row>
    <row r="8088" spans="1:4" s="9" customFormat="1" x14ac:dyDescent="0.2">
      <c r="A8088" s="2" t="s">
        <v>15065</v>
      </c>
      <c r="B8088" s="1" t="s">
        <v>15062</v>
      </c>
      <c r="C8088" s="1" t="s">
        <v>13619</v>
      </c>
      <c r="D8088" s="10" t="s">
        <v>5270</v>
      </c>
    </row>
    <row r="8089" spans="1:4" s="9" customFormat="1" x14ac:dyDescent="0.2">
      <c r="A8089" s="2" t="s">
        <v>15063</v>
      </c>
      <c r="B8089" s="1" t="s">
        <v>15062</v>
      </c>
      <c r="C8089" s="1" t="s">
        <v>39</v>
      </c>
      <c r="D8089" s="10" t="s">
        <v>5270</v>
      </c>
    </row>
    <row r="8090" spans="1:4" s="9" customFormat="1" x14ac:dyDescent="0.2">
      <c r="A8090" s="2" t="s">
        <v>15066</v>
      </c>
      <c r="B8090" s="1" t="s">
        <v>15062</v>
      </c>
      <c r="C8090" s="1" t="s">
        <v>15067</v>
      </c>
      <c r="D8090" s="10" t="s">
        <v>5270</v>
      </c>
    </row>
    <row r="8091" spans="1:4" s="9" customFormat="1" x14ac:dyDescent="0.2">
      <c r="A8091" s="2" t="s">
        <v>15072</v>
      </c>
      <c r="B8091" s="1" t="s">
        <v>15073</v>
      </c>
      <c r="C8091" s="1" t="s">
        <v>14753</v>
      </c>
      <c r="D8091" s="10" t="s">
        <v>5270</v>
      </c>
    </row>
    <row r="8092" spans="1:4" s="9" customFormat="1" x14ac:dyDescent="0.2">
      <c r="A8092" s="2" t="s">
        <v>15074</v>
      </c>
      <c r="B8092" s="1" t="s">
        <v>15075</v>
      </c>
      <c r="C8092" s="1" t="s">
        <v>308</v>
      </c>
      <c r="D8092" s="10" t="s">
        <v>5270</v>
      </c>
    </row>
    <row r="8093" spans="1:4" s="9" customFormat="1" x14ac:dyDescent="0.2">
      <c r="A8093" s="2" t="s">
        <v>15076</v>
      </c>
      <c r="B8093" s="1" t="s">
        <v>15077</v>
      </c>
      <c r="C8093" s="1" t="s">
        <v>14987</v>
      </c>
      <c r="D8093" s="10" t="s">
        <v>5270</v>
      </c>
    </row>
    <row r="8094" spans="1:4" s="9" customFormat="1" x14ac:dyDescent="0.2">
      <c r="A8094" s="2" t="s">
        <v>15078</v>
      </c>
      <c r="B8094" s="1" t="s">
        <v>15077</v>
      </c>
      <c r="C8094" s="1" t="s">
        <v>13619</v>
      </c>
      <c r="D8094" s="10" t="s">
        <v>5270</v>
      </c>
    </row>
    <row r="8095" spans="1:4" s="9" customFormat="1" x14ac:dyDescent="0.2">
      <c r="A8095" s="2" t="s">
        <v>15079</v>
      </c>
      <c r="B8095" s="1" t="s">
        <v>15077</v>
      </c>
      <c r="C8095" s="1" t="s">
        <v>13884</v>
      </c>
      <c r="D8095" s="10" t="s">
        <v>5270</v>
      </c>
    </row>
    <row r="8096" spans="1:4" s="9" customFormat="1" x14ac:dyDescent="0.2">
      <c r="A8096" s="2" t="s">
        <v>15080</v>
      </c>
      <c r="B8096" s="1" t="s">
        <v>15081</v>
      </c>
      <c r="C8096" s="1" t="s">
        <v>308</v>
      </c>
      <c r="D8096" s="10" t="s">
        <v>5270</v>
      </c>
    </row>
    <row r="8097" spans="1:4" s="9" customFormat="1" x14ac:dyDescent="0.2">
      <c r="A8097" s="2" t="s">
        <v>15082</v>
      </c>
      <c r="B8097" s="1" t="s">
        <v>15083</v>
      </c>
      <c r="C8097" s="1" t="s">
        <v>14796</v>
      </c>
      <c r="D8097" s="10" t="s">
        <v>5270</v>
      </c>
    </row>
    <row r="8098" spans="1:4" s="9" customFormat="1" x14ac:dyDescent="0.2">
      <c r="A8098" s="2" t="s">
        <v>15084</v>
      </c>
      <c r="B8098" s="1" t="s">
        <v>15083</v>
      </c>
      <c r="C8098" s="1" t="s">
        <v>14735</v>
      </c>
      <c r="D8098" s="10" t="s">
        <v>5270</v>
      </c>
    </row>
    <row r="8099" spans="1:4" s="9" customFormat="1" x14ac:dyDescent="0.2">
      <c r="A8099" s="2" t="s">
        <v>15085</v>
      </c>
      <c r="B8099" s="1" t="s">
        <v>15086</v>
      </c>
      <c r="C8099" s="1" t="s">
        <v>14796</v>
      </c>
      <c r="D8099" s="10" t="s">
        <v>5270</v>
      </c>
    </row>
    <row r="8100" spans="1:4" s="9" customFormat="1" x14ac:dyDescent="0.2">
      <c r="A8100" s="2" t="s">
        <v>15087</v>
      </c>
      <c r="B8100" s="1" t="s">
        <v>15088</v>
      </c>
      <c r="C8100" s="1" t="s">
        <v>14708</v>
      </c>
      <c r="D8100" s="10" t="s">
        <v>5270</v>
      </c>
    </row>
    <row r="8101" spans="1:4" s="9" customFormat="1" x14ac:dyDescent="0.2">
      <c r="A8101" s="2" t="s">
        <v>15089</v>
      </c>
      <c r="B8101" s="1" t="s">
        <v>15088</v>
      </c>
      <c r="C8101" s="1" t="s">
        <v>39</v>
      </c>
      <c r="D8101" s="10" t="s">
        <v>5270</v>
      </c>
    </row>
    <row r="8102" spans="1:4" s="9" customFormat="1" x14ac:dyDescent="0.2">
      <c r="A8102" s="2" t="s">
        <v>15090</v>
      </c>
      <c r="B8102" s="1" t="s">
        <v>15088</v>
      </c>
      <c r="C8102" s="1" t="s">
        <v>66</v>
      </c>
      <c r="D8102" s="10" t="s">
        <v>5270</v>
      </c>
    </row>
    <row r="8103" spans="1:4" s="9" customFormat="1" x14ac:dyDescent="0.2">
      <c r="A8103" s="2" t="s">
        <v>15091</v>
      </c>
      <c r="B8103" s="1" t="s">
        <v>15092</v>
      </c>
      <c r="C8103" s="1" t="s">
        <v>13619</v>
      </c>
      <c r="D8103" s="10" t="s">
        <v>5270</v>
      </c>
    </row>
    <row r="8104" spans="1:4" s="9" customFormat="1" x14ac:dyDescent="0.2">
      <c r="A8104" s="2" t="s">
        <v>15093</v>
      </c>
      <c r="B8104" s="1" t="s">
        <v>15094</v>
      </c>
      <c r="C8104" s="1" t="s">
        <v>14078</v>
      </c>
      <c r="D8104" s="10" t="s">
        <v>5270</v>
      </c>
    </row>
    <row r="8105" spans="1:4" s="9" customFormat="1" x14ac:dyDescent="0.2">
      <c r="A8105" s="2" t="s">
        <v>15095</v>
      </c>
      <c r="B8105" s="1" t="s">
        <v>15096</v>
      </c>
      <c r="C8105" s="1" t="s">
        <v>308</v>
      </c>
      <c r="D8105" s="10" t="s">
        <v>5270</v>
      </c>
    </row>
    <row r="8106" spans="1:4" s="9" customFormat="1" x14ac:dyDescent="0.2">
      <c r="A8106" s="2" t="s">
        <v>15097</v>
      </c>
      <c r="B8106" s="1" t="s">
        <v>15098</v>
      </c>
      <c r="C8106" s="1" t="s">
        <v>39</v>
      </c>
      <c r="D8106" s="10" t="s">
        <v>5270</v>
      </c>
    </row>
    <row r="8107" spans="1:4" s="9" customFormat="1" x14ac:dyDescent="0.2">
      <c r="A8107" s="2" t="s">
        <v>15099</v>
      </c>
      <c r="B8107" s="1" t="s">
        <v>15098</v>
      </c>
      <c r="C8107" s="1" t="s">
        <v>14831</v>
      </c>
      <c r="D8107" s="10" t="s">
        <v>5270</v>
      </c>
    </row>
    <row r="8108" spans="1:4" s="9" customFormat="1" x14ac:dyDescent="0.2">
      <c r="A8108" s="2" t="s">
        <v>15106</v>
      </c>
      <c r="B8108" s="1" t="s">
        <v>15101</v>
      </c>
      <c r="C8108" s="1" t="s">
        <v>13372</v>
      </c>
      <c r="D8108" s="3">
        <v>1500</v>
      </c>
    </row>
    <row r="8109" spans="1:4" s="9" customFormat="1" x14ac:dyDescent="0.2">
      <c r="A8109" s="2" t="s">
        <v>15109</v>
      </c>
      <c r="B8109" s="1" t="s">
        <v>15101</v>
      </c>
      <c r="C8109" s="1" t="s">
        <v>15110</v>
      </c>
      <c r="D8109" s="10" t="s">
        <v>5270</v>
      </c>
    </row>
    <row r="8110" spans="1:4" s="9" customFormat="1" x14ac:dyDescent="0.2">
      <c r="A8110" s="2" t="s">
        <v>15100</v>
      </c>
      <c r="B8110" s="1" t="s">
        <v>15101</v>
      </c>
      <c r="C8110" s="1" t="s">
        <v>39</v>
      </c>
      <c r="D8110" s="10" t="s">
        <v>5270</v>
      </c>
    </row>
    <row r="8111" spans="1:4" s="9" customFormat="1" x14ac:dyDescent="0.2">
      <c r="A8111" s="2" t="s">
        <v>15103</v>
      </c>
      <c r="B8111" s="1" t="s">
        <v>15101</v>
      </c>
      <c r="C8111" s="1" t="s">
        <v>13619</v>
      </c>
      <c r="D8111" s="10" t="s">
        <v>5270</v>
      </c>
    </row>
    <row r="8112" spans="1:4" s="9" customFormat="1" x14ac:dyDescent="0.2">
      <c r="A8112" s="2" t="s">
        <v>15105</v>
      </c>
      <c r="B8112" s="1" t="s">
        <v>15101</v>
      </c>
      <c r="C8112" s="1" t="s">
        <v>13619</v>
      </c>
      <c r="D8112" s="10" t="s">
        <v>5270</v>
      </c>
    </row>
    <row r="8113" spans="1:4" s="9" customFormat="1" x14ac:dyDescent="0.2">
      <c r="A8113" s="2" t="s">
        <v>15108</v>
      </c>
      <c r="B8113" s="1" t="s">
        <v>15101</v>
      </c>
      <c r="C8113" s="1" t="s">
        <v>308</v>
      </c>
      <c r="D8113" s="10" t="s">
        <v>5270</v>
      </c>
    </row>
    <row r="8114" spans="1:4" s="9" customFormat="1" x14ac:dyDescent="0.2">
      <c r="A8114" s="2" t="s">
        <v>15111</v>
      </c>
      <c r="B8114" s="1" t="s">
        <v>15101</v>
      </c>
      <c r="C8114" s="1" t="s">
        <v>13884</v>
      </c>
      <c r="D8114" s="10" t="s">
        <v>5270</v>
      </c>
    </row>
    <row r="8115" spans="1:4" s="9" customFormat="1" x14ac:dyDescent="0.2">
      <c r="A8115" s="2" t="s">
        <v>15107</v>
      </c>
      <c r="B8115" s="1" t="s">
        <v>15101</v>
      </c>
      <c r="C8115" s="1" t="s">
        <v>14796</v>
      </c>
      <c r="D8115" s="10" t="s">
        <v>5270</v>
      </c>
    </row>
    <row r="8116" spans="1:4" s="9" customFormat="1" x14ac:dyDescent="0.2">
      <c r="A8116" s="2" t="s">
        <v>15102</v>
      </c>
      <c r="B8116" s="1" t="s">
        <v>15101</v>
      </c>
      <c r="C8116" s="1" t="s">
        <v>14167</v>
      </c>
      <c r="D8116" s="10" t="s">
        <v>5270</v>
      </c>
    </row>
    <row r="8117" spans="1:4" s="9" customFormat="1" x14ac:dyDescent="0.2">
      <c r="A8117" s="2" t="s">
        <v>15104</v>
      </c>
      <c r="B8117" s="1" t="s">
        <v>15101</v>
      </c>
      <c r="C8117" s="1" t="s">
        <v>13619</v>
      </c>
      <c r="D8117" s="10" t="s">
        <v>5270</v>
      </c>
    </row>
    <row r="8118" spans="1:4" s="9" customFormat="1" x14ac:dyDescent="0.2">
      <c r="A8118" s="2" t="s">
        <v>15112</v>
      </c>
      <c r="B8118" s="1" t="s">
        <v>15113</v>
      </c>
      <c r="C8118" s="1" t="s">
        <v>14702</v>
      </c>
      <c r="D8118" s="3">
        <v>1500</v>
      </c>
    </row>
    <row r="8119" spans="1:4" s="9" customFormat="1" x14ac:dyDescent="0.2">
      <c r="A8119" s="2" t="s">
        <v>15114</v>
      </c>
      <c r="B8119" s="1" t="s">
        <v>15113</v>
      </c>
      <c r="C8119" s="1" t="s">
        <v>15110</v>
      </c>
      <c r="D8119" s="10" t="s">
        <v>5270</v>
      </c>
    </row>
    <row r="8120" spans="1:4" s="9" customFormat="1" x14ac:dyDescent="0.2">
      <c r="A8120" s="2" t="s">
        <v>15117</v>
      </c>
      <c r="B8120" s="1" t="s">
        <v>15116</v>
      </c>
      <c r="C8120" s="1" t="s">
        <v>39</v>
      </c>
      <c r="D8120" s="3">
        <v>500</v>
      </c>
    </row>
    <row r="8121" spans="1:4" s="9" customFormat="1" x14ac:dyDescent="0.2">
      <c r="A8121" s="2" t="s">
        <v>15119</v>
      </c>
      <c r="B8121" s="1" t="s">
        <v>15116</v>
      </c>
      <c r="C8121" s="1" t="s">
        <v>13372</v>
      </c>
      <c r="D8121" s="3">
        <v>1000</v>
      </c>
    </row>
    <row r="8122" spans="1:4" s="9" customFormat="1" x14ac:dyDescent="0.2">
      <c r="A8122" s="2" t="s">
        <v>15121</v>
      </c>
      <c r="B8122" s="1" t="s">
        <v>15116</v>
      </c>
      <c r="C8122" s="1" t="s">
        <v>14763</v>
      </c>
      <c r="D8122" s="3">
        <v>1000</v>
      </c>
    </row>
    <row r="8123" spans="1:4" s="9" customFormat="1" x14ac:dyDescent="0.2">
      <c r="A8123" s="2" t="s">
        <v>15123</v>
      </c>
      <c r="B8123" s="1" t="s">
        <v>15116</v>
      </c>
      <c r="C8123" s="1" t="s">
        <v>15030</v>
      </c>
      <c r="D8123" s="10" t="s">
        <v>5270</v>
      </c>
    </row>
    <row r="8124" spans="1:4" s="9" customFormat="1" x14ac:dyDescent="0.2">
      <c r="A8124" s="2" t="s">
        <v>15115</v>
      </c>
      <c r="B8124" s="1" t="s">
        <v>15116</v>
      </c>
      <c r="C8124" s="1" t="s">
        <v>14708</v>
      </c>
      <c r="D8124" s="10" t="s">
        <v>5270</v>
      </c>
    </row>
    <row r="8125" spans="1:4" s="9" customFormat="1" x14ac:dyDescent="0.2">
      <c r="A8125" s="2" t="s">
        <v>15122</v>
      </c>
      <c r="B8125" s="1" t="s">
        <v>15116</v>
      </c>
      <c r="C8125" s="1" t="s">
        <v>14796</v>
      </c>
      <c r="D8125" s="10" t="s">
        <v>5270</v>
      </c>
    </row>
    <row r="8126" spans="1:4" s="9" customFormat="1" x14ac:dyDescent="0.2">
      <c r="A8126" s="2" t="s">
        <v>15120</v>
      </c>
      <c r="B8126" s="1" t="s">
        <v>15116</v>
      </c>
      <c r="C8126" s="1" t="s">
        <v>14873</v>
      </c>
      <c r="D8126" s="10" t="s">
        <v>5270</v>
      </c>
    </row>
    <row r="8127" spans="1:4" s="9" customFormat="1" x14ac:dyDescent="0.2">
      <c r="A8127" s="2" t="s">
        <v>15118</v>
      </c>
      <c r="B8127" s="1" t="s">
        <v>15116</v>
      </c>
      <c r="C8127" s="1" t="s">
        <v>13619</v>
      </c>
      <c r="D8127" s="10" t="s">
        <v>5270</v>
      </c>
    </row>
    <row r="8128" spans="1:4" s="9" customFormat="1" x14ac:dyDescent="0.2">
      <c r="A8128" s="2" t="s">
        <v>15124</v>
      </c>
      <c r="B8128" s="1" t="s">
        <v>15125</v>
      </c>
      <c r="C8128" s="1" t="s">
        <v>15110</v>
      </c>
      <c r="D8128" s="10" t="s">
        <v>5270</v>
      </c>
    </row>
    <row r="8129" spans="1:4" s="9" customFormat="1" x14ac:dyDescent="0.2">
      <c r="A8129" s="2" t="s">
        <v>15126</v>
      </c>
      <c r="B8129" s="1" t="s">
        <v>15127</v>
      </c>
      <c r="C8129" s="1" t="s">
        <v>14167</v>
      </c>
      <c r="D8129" s="10" t="s">
        <v>5270</v>
      </c>
    </row>
    <row r="8130" spans="1:4" s="9" customFormat="1" x14ac:dyDescent="0.2">
      <c r="A8130" s="2" t="s">
        <v>15132</v>
      </c>
      <c r="B8130" s="1" t="s">
        <v>15129</v>
      </c>
      <c r="C8130" s="1" t="s">
        <v>14796</v>
      </c>
      <c r="D8130" s="3">
        <v>200</v>
      </c>
    </row>
    <row r="8131" spans="1:4" s="9" customFormat="1" x14ac:dyDescent="0.2">
      <c r="A8131" s="2" t="s">
        <v>15133</v>
      </c>
      <c r="B8131" s="1" t="s">
        <v>15129</v>
      </c>
      <c r="C8131" s="1" t="s">
        <v>14796</v>
      </c>
      <c r="D8131" s="3">
        <v>200</v>
      </c>
    </row>
    <row r="8132" spans="1:4" s="9" customFormat="1" x14ac:dyDescent="0.2">
      <c r="A8132" s="2" t="s">
        <v>15138</v>
      </c>
      <c r="B8132" s="1" t="s">
        <v>15129</v>
      </c>
      <c r="C8132" s="1" t="s">
        <v>15139</v>
      </c>
      <c r="D8132" s="3">
        <v>250</v>
      </c>
    </row>
    <row r="8133" spans="1:4" s="9" customFormat="1" x14ac:dyDescent="0.2">
      <c r="A8133" s="2" t="s">
        <v>15140</v>
      </c>
      <c r="B8133" s="1" t="s">
        <v>15129</v>
      </c>
      <c r="C8133" s="1" t="s">
        <v>15139</v>
      </c>
      <c r="D8133" s="3">
        <v>250</v>
      </c>
    </row>
    <row r="8134" spans="1:4" s="9" customFormat="1" x14ac:dyDescent="0.2">
      <c r="A8134" s="2" t="s">
        <v>15128</v>
      </c>
      <c r="B8134" s="1" t="s">
        <v>15129</v>
      </c>
      <c r="C8134" s="1" t="s">
        <v>14708</v>
      </c>
      <c r="D8134" s="3">
        <v>500</v>
      </c>
    </row>
    <row r="8135" spans="1:4" s="9" customFormat="1" x14ac:dyDescent="0.2">
      <c r="A8135" s="2" t="s">
        <v>15134</v>
      </c>
      <c r="B8135" s="1" t="s">
        <v>15129</v>
      </c>
      <c r="C8135" s="1" t="s">
        <v>2345</v>
      </c>
      <c r="D8135" s="10" t="s">
        <v>5270</v>
      </c>
    </row>
    <row r="8136" spans="1:4" s="9" customFormat="1" x14ac:dyDescent="0.2">
      <c r="A8136" s="2" t="s">
        <v>15135</v>
      </c>
      <c r="B8136" s="1" t="s">
        <v>15129</v>
      </c>
      <c r="C8136" s="1" t="s">
        <v>15136</v>
      </c>
      <c r="D8136" s="10" t="s">
        <v>5270</v>
      </c>
    </row>
    <row r="8137" spans="1:4" s="9" customFormat="1" x14ac:dyDescent="0.2">
      <c r="A8137" s="2" t="s">
        <v>15137</v>
      </c>
      <c r="B8137" s="1" t="s">
        <v>15129</v>
      </c>
      <c r="C8137" s="1" t="s">
        <v>13884</v>
      </c>
      <c r="D8137" s="10" t="s">
        <v>5270</v>
      </c>
    </row>
    <row r="8138" spans="1:4" s="9" customFormat="1" x14ac:dyDescent="0.2">
      <c r="A8138" s="2" t="s">
        <v>15130</v>
      </c>
      <c r="B8138" s="1" t="s">
        <v>15129</v>
      </c>
      <c r="C8138" s="1" t="s">
        <v>39</v>
      </c>
      <c r="D8138" s="10" t="s">
        <v>5270</v>
      </c>
    </row>
    <row r="8139" spans="1:4" s="9" customFormat="1" x14ac:dyDescent="0.2">
      <c r="A8139" s="2" t="s">
        <v>15131</v>
      </c>
      <c r="B8139" s="1" t="s">
        <v>15129</v>
      </c>
      <c r="C8139" s="1" t="s">
        <v>14987</v>
      </c>
      <c r="D8139" s="10" t="s">
        <v>5270</v>
      </c>
    </row>
    <row r="8140" spans="1:4" s="9" customFormat="1" x14ac:dyDescent="0.2">
      <c r="A8140" s="2" t="s">
        <v>15141</v>
      </c>
      <c r="B8140" s="1" t="s">
        <v>15142</v>
      </c>
      <c r="C8140" s="1" t="s">
        <v>13372</v>
      </c>
      <c r="D8140" s="10" t="s">
        <v>5270</v>
      </c>
    </row>
    <row r="8141" spans="1:4" s="9" customFormat="1" x14ac:dyDescent="0.2">
      <c r="A8141" s="2" t="s">
        <v>15143</v>
      </c>
      <c r="B8141" s="1" t="s">
        <v>15144</v>
      </c>
      <c r="C8141" s="1" t="s">
        <v>14702</v>
      </c>
      <c r="D8141" s="10" t="s">
        <v>5270</v>
      </c>
    </row>
    <row r="8142" spans="1:4" s="9" customFormat="1" x14ac:dyDescent="0.2">
      <c r="A8142" s="2" t="s">
        <v>15145</v>
      </c>
      <c r="B8142" s="1" t="s">
        <v>15144</v>
      </c>
      <c r="C8142" s="1" t="s">
        <v>14753</v>
      </c>
      <c r="D8142" s="10" t="s">
        <v>5270</v>
      </c>
    </row>
    <row r="8143" spans="1:4" s="9" customFormat="1" x14ac:dyDescent="0.2">
      <c r="A8143" s="2" t="s">
        <v>15146</v>
      </c>
      <c r="B8143" s="1" t="s">
        <v>15147</v>
      </c>
      <c r="C8143" s="1" t="s">
        <v>13366</v>
      </c>
      <c r="D8143" s="10" t="s">
        <v>5270</v>
      </c>
    </row>
    <row r="8144" spans="1:4" s="9" customFormat="1" x14ac:dyDescent="0.2">
      <c r="A8144" s="2" t="s">
        <v>15155</v>
      </c>
      <c r="B8144" s="1" t="s">
        <v>15149</v>
      </c>
      <c r="C8144" s="1" t="s">
        <v>15156</v>
      </c>
      <c r="D8144" s="3">
        <v>500</v>
      </c>
    </row>
    <row r="8145" spans="1:4" s="9" customFormat="1" x14ac:dyDescent="0.2">
      <c r="A8145" s="2" t="s">
        <v>15154</v>
      </c>
      <c r="B8145" s="1" t="s">
        <v>15149</v>
      </c>
      <c r="C8145" s="1" t="s">
        <v>13372</v>
      </c>
      <c r="D8145" s="10" t="s">
        <v>5270</v>
      </c>
    </row>
    <row r="8146" spans="1:4" s="9" customFormat="1" x14ac:dyDescent="0.2">
      <c r="A8146" s="2" t="s">
        <v>15151</v>
      </c>
      <c r="B8146" s="1" t="s">
        <v>15149</v>
      </c>
      <c r="C8146" s="1" t="s">
        <v>39</v>
      </c>
      <c r="D8146" s="10" t="s">
        <v>5270</v>
      </c>
    </row>
    <row r="8147" spans="1:4" s="9" customFormat="1" x14ac:dyDescent="0.2">
      <c r="A8147" s="2" t="s">
        <v>15152</v>
      </c>
      <c r="B8147" s="1" t="s">
        <v>15149</v>
      </c>
      <c r="C8147" s="1" t="s">
        <v>14167</v>
      </c>
      <c r="D8147" s="10" t="s">
        <v>5270</v>
      </c>
    </row>
    <row r="8148" spans="1:4" s="9" customFormat="1" x14ac:dyDescent="0.2">
      <c r="A8148" s="2" t="s">
        <v>15148</v>
      </c>
      <c r="B8148" s="1" t="s">
        <v>15149</v>
      </c>
      <c r="C8148" s="1" t="s">
        <v>15150</v>
      </c>
      <c r="D8148" s="10" t="s">
        <v>5270</v>
      </c>
    </row>
    <row r="8149" spans="1:4" s="9" customFormat="1" x14ac:dyDescent="0.2">
      <c r="A8149" s="2" t="s">
        <v>15153</v>
      </c>
      <c r="B8149" s="1" t="s">
        <v>15149</v>
      </c>
      <c r="C8149" s="1" t="s">
        <v>13619</v>
      </c>
      <c r="D8149" s="10" t="s">
        <v>5270</v>
      </c>
    </row>
    <row r="8150" spans="1:4" s="9" customFormat="1" x14ac:dyDescent="0.2">
      <c r="A8150" s="2" t="s">
        <v>15157</v>
      </c>
      <c r="B8150" s="1" t="s">
        <v>15158</v>
      </c>
      <c r="C8150" s="1" t="s">
        <v>15035</v>
      </c>
      <c r="D8150" s="3">
        <v>500</v>
      </c>
    </row>
    <row r="8151" spans="1:4" s="9" customFormat="1" x14ac:dyDescent="0.2">
      <c r="A8151" s="2" t="s">
        <v>15159</v>
      </c>
      <c r="B8151" s="1" t="s">
        <v>15158</v>
      </c>
      <c r="C8151" s="1" t="s">
        <v>14987</v>
      </c>
      <c r="D8151" s="10" t="s">
        <v>5270</v>
      </c>
    </row>
    <row r="8152" spans="1:4" s="9" customFormat="1" x14ac:dyDescent="0.2">
      <c r="A8152" s="2" t="s">
        <v>15160</v>
      </c>
      <c r="B8152" s="1" t="s">
        <v>15161</v>
      </c>
      <c r="C8152" s="1" t="s">
        <v>14987</v>
      </c>
      <c r="D8152" s="3">
        <v>500</v>
      </c>
    </row>
    <row r="8153" spans="1:4" s="9" customFormat="1" x14ac:dyDescent="0.2">
      <c r="A8153" s="2" t="s">
        <v>15162</v>
      </c>
      <c r="B8153" s="1" t="s">
        <v>15163</v>
      </c>
      <c r="C8153" s="1" t="s">
        <v>39</v>
      </c>
      <c r="D8153" s="3">
        <v>500</v>
      </c>
    </row>
    <row r="8154" spans="1:4" s="9" customFormat="1" x14ac:dyDescent="0.2">
      <c r="A8154" s="2" t="s">
        <v>15164</v>
      </c>
      <c r="B8154" s="1" t="s">
        <v>15163</v>
      </c>
      <c r="C8154" s="1" t="s">
        <v>13619</v>
      </c>
      <c r="D8154" s="10" t="s">
        <v>5270</v>
      </c>
    </row>
    <row r="8155" spans="1:4" s="9" customFormat="1" x14ac:dyDescent="0.2">
      <c r="A8155" s="2" t="s">
        <v>15165</v>
      </c>
      <c r="B8155" s="1" t="s">
        <v>15163</v>
      </c>
      <c r="C8155" s="1" t="s">
        <v>308</v>
      </c>
      <c r="D8155" s="10" t="s">
        <v>5270</v>
      </c>
    </row>
    <row r="8156" spans="1:4" s="9" customFormat="1" x14ac:dyDescent="0.2">
      <c r="A8156" s="2" t="s">
        <v>15166</v>
      </c>
      <c r="B8156" s="1" t="s">
        <v>15167</v>
      </c>
      <c r="C8156" s="1" t="s">
        <v>13352</v>
      </c>
      <c r="D8156" s="10" t="s">
        <v>5270</v>
      </c>
    </row>
    <row r="8157" spans="1:4" s="9" customFormat="1" x14ac:dyDescent="0.2">
      <c r="A8157" s="2" t="s">
        <v>15171</v>
      </c>
      <c r="B8157" s="1" t="s">
        <v>15169</v>
      </c>
      <c r="C8157" s="1" t="s">
        <v>13619</v>
      </c>
      <c r="D8157" s="3">
        <v>500</v>
      </c>
    </row>
    <row r="8158" spans="1:4" s="9" customFormat="1" x14ac:dyDescent="0.2">
      <c r="A8158" s="2" t="s">
        <v>15168</v>
      </c>
      <c r="B8158" s="1" t="s">
        <v>15169</v>
      </c>
      <c r="C8158" s="1" t="s">
        <v>14702</v>
      </c>
      <c r="D8158" s="10" t="s">
        <v>5270</v>
      </c>
    </row>
    <row r="8159" spans="1:4" s="9" customFormat="1" x14ac:dyDescent="0.2">
      <c r="A8159" s="2" t="s">
        <v>15170</v>
      </c>
      <c r="B8159" s="1" t="s">
        <v>15169</v>
      </c>
      <c r="C8159" s="1" t="s">
        <v>39</v>
      </c>
      <c r="D8159" s="10" t="s">
        <v>5270</v>
      </c>
    </row>
    <row r="8160" spans="1:4" s="9" customFormat="1" x14ac:dyDescent="0.2">
      <c r="A8160" s="2" t="s">
        <v>15174</v>
      </c>
      <c r="B8160" s="1" t="s">
        <v>15173</v>
      </c>
      <c r="C8160" s="1" t="s">
        <v>13619</v>
      </c>
      <c r="D8160" s="3">
        <v>500</v>
      </c>
    </row>
    <row r="8161" spans="1:4" s="9" customFormat="1" x14ac:dyDescent="0.2">
      <c r="A8161" s="2" t="s">
        <v>15172</v>
      </c>
      <c r="B8161" s="1" t="s">
        <v>15173</v>
      </c>
      <c r="C8161" s="1" t="s">
        <v>39</v>
      </c>
      <c r="D8161" s="10" t="s">
        <v>5270</v>
      </c>
    </row>
    <row r="8162" spans="1:4" s="9" customFormat="1" x14ac:dyDescent="0.2">
      <c r="A8162" s="2" t="s">
        <v>15175</v>
      </c>
      <c r="B8162" s="1" t="s">
        <v>15176</v>
      </c>
      <c r="C8162" s="1" t="s">
        <v>13619</v>
      </c>
      <c r="D8162" s="3">
        <v>500</v>
      </c>
    </row>
    <row r="8163" spans="1:4" s="9" customFormat="1" x14ac:dyDescent="0.2">
      <c r="A8163" s="2" t="s">
        <v>15182</v>
      </c>
      <c r="B8163" s="1" t="s">
        <v>15178</v>
      </c>
      <c r="C8163" s="1" t="s">
        <v>14796</v>
      </c>
      <c r="D8163" s="3">
        <v>200</v>
      </c>
    </row>
    <row r="8164" spans="1:4" s="9" customFormat="1" x14ac:dyDescent="0.2">
      <c r="A8164" s="2" t="s">
        <v>15177</v>
      </c>
      <c r="B8164" s="1" t="s">
        <v>15178</v>
      </c>
      <c r="C8164" s="1" t="s">
        <v>39</v>
      </c>
      <c r="D8164" s="10" t="s">
        <v>5270</v>
      </c>
    </row>
    <row r="8165" spans="1:4" s="9" customFormat="1" x14ac:dyDescent="0.2">
      <c r="A8165" s="2" t="s">
        <v>15179</v>
      </c>
      <c r="B8165" s="1" t="s">
        <v>15178</v>
      </c>
      <c r="C8165" s="1" t="s">
        <v>14167</v>
      </c>
      <c r="D8165" s="10" t="s">
        <v>5270</v>
      </c>
    </row>
    <row r="8166" spans="1:4" s="9" customFormat="1" x14ac:dyDescent="0.2">
      <c r="A8166" s="2" t="s">
        <v>15181</v>
      </c>
      <c r="B8166" s="1" t="s">
        <v>15178</v>
      </c>
      <c r="C8166" s="1" t="s">
        <v>13366</v>
      </c>
      <c r="D8166" s="10" t="s">
        <v>5270</v>
      </c>
    </row>
    <row r="8167" spans="1:4" s="9" customFormat="1" x14ac:dyDescent="0.2">
      <c r="A8167" s="2" t="s">
        <v>15180</v>
      </c>
      <c r="B8167" s="1" t="s">
        <v>15178</v>
      </c>
      <c r="C8167" s="1" t="s">
        <v>13372</v>
      </c>
      <c r="D8167" s="10" t="s">
        <v>5270</v>
      </c>
    </row>
    <row r="8168" spans="1:4" s="9" customFormat="1" x14ac:dyDescent="0.2">
      <c r="A8168" s="2" t="s">
        <v>15183</v>
      </c>
      <c r="B8168" s="1" t="s">
        <v>15184</v>
      </c>
      <c r="C8168" s="1" t="s">
        <v>14167</v>
      </c>
      <c r="D8168" s="10" t="s">
        <v>5270</v>
      </c>
    </row>
    <row r="8169" spans="1:4" s="9" customFormat="1" x14ac:dyDescent="0.2">
      <c r="A8169" s="2" t="s">
        <v>15185</v>
      </c>
      <c r="B8169" s="1" t="s">
        <v>15186</v>
      </c>
      <c r="C8169" s="1" t="s">
        <v>14708</v>
      </c>
      <c r="D8169" s="10" t="s">
        <v>5270</v>
      </c>
    </row>
    <row r="8170" spans="1:4" s="9" customFormat="1" x14ac:dyDescent="0.2">
      <c r="A8170" s="2" t="s">
        <v>15189</v>
      </c>
      <c r="B8170" s="1" t="s">
        <v>15188</v>
      </c>
      <c r="C8170" s="1" t="s">
        <v>2345</v>
      </c>
      <c r="D8170" s="3">
        <v>100</v>
      </c>
    </row>
    <row r="8171" spans="1:4" s="9" customFormat="1" x14ac:dyDescent="0.2">
      <c r="A8171" s="2" t="s">
        <v>15187</v>
      </c>
      <c r="B8171" s="1" t="s">
        <v>15188</v>
      </c>
      <c r="C8171" s="1" t="s">
        <v>13619</v>
      </c>
      <c r="D8171" s="10" t="s">
        <v>5270</v>
      </c>
    </row>
    <row r="8172" spans="1:4" s="9" customFormat="1" x14ac:dyDescent="0.2">
      <c r="A8172" s="2" t="s">
        <v>15190</v>
      </c>
      <c r="B8172" s="1" t="s">
        <v>15191</v>
      </c>
      <c r="C8172" s="1" t="s">
        <v>14756</v>
      </c>
      <c r="D8172" s="10" t="s">
        <v>5270</v>
      </c>
    </row>
    <row r="8173" spans="1:4" s="9" customFormat="1" x14ac:dyDescent="0.2">
      <c r="A8173" s="2" t="s">
        <v>15197</v>
      </c>
      <c r="B8173" s="1" t="s">
        <v>15193</v>
      </c>
      <c r="C8173" s="1" t="s">
        <v>15139</v>
      </c>
      <c r="D8173" s="3">
        <v>100</v>
      </c>
    </row>
    <row r="8174" spans="1:4" s="9" customFormat="1" x14ac:dyDescent="0.2">
      <c r="A8174" s="2" t="s">
        <v>15196</v>
      </c>
      <c r="B8174" s="1" t="s">
        <v>15193</v>
      </c>
      <c r="C8174" s="1" t="s">
        <v>39</v>
      </c>
      <c r="D8174" s="3">
        <v>150</v>
      </c>
    </row>
    <row r="8175" spans="1:4" s="9" customFormat="1" x14ac:dyDescent="0.2">
      <c r="A8175" s="2" t="s">
        <v>15194</v>
      </c>
      <c r="B8175" s="1" t="s">
        <v>15193</v>
      </c>
      <c r="C8175" s="1" t="s">
        <v>15195</v>
      </c>
      <c r="D8175" s="3">
        <v>200</v>
      </c>
    </row>
    <row r="8176" spans="1:4" s="9" customFormat="1" x14ac:dyDescent="0.2">
      <c r="A8176" s="2" t="s">
        <v>15192</v>
      </c>
      <c r="B8176" s="1" t="s">
        <v>15193</v>
      </c>
      <c r="C8176" s="1" t="s">
        <v>14708</v>
      </c>
      <c r="D8176" s="3">
        <v>200</v>
      </c>
    </row>
    <row r="8177" spans="1:4" s="9" customFormat="1" x14ac:dyDescent="0.2">
      <c r="A8177" s="2" t="s">
        <v>15198</v>
      </c>
      <c r="B8177" s="1" t="s">
        <v>15199</v>
      </c>
      <c r="C8177" s="1" t="s">
        <v>14753</v>
      </c>
      <c r="D8177" s="10" t="s">
        <v>5270</v>
      </c>
    </row>
    <row r="8178" spans="1:4" s="9" customFormat="1" x14ac:dyDescent="0.2">
      <c r="A8178" s="2" t="s">
        <v>15202</v>
      </c>
      <c r="B8178" s="1" t="s">
        <v>15201</v>
      </c>
      <c r="C8178" s="1" t="s">
        <v>14914</v>
      </c>
      <c r="D8178" s="3">
        <v>100</v>
      </c>
    </row>
    <row r="8179" spans="1:4" s="9" customFormat="1" x14ac:dyDescent="0.2">
      <c r="A8179" s="2" t="s">
        <v>15204</v>
      </c>
      <c r="B8179" s="1" t="s">
        <v>15201</v>
      </c>
      <c r="C8179" s="1" t="s">
        <v>2345</v>
      </c>
      <c r="D8179" s="3">
        <v>100</v>
      </c>
    </row>
    <row r="8180" spans="1:4" s="9" customFormat="1" x14ac:dyDescent="0.2">
      <c r="A8180" s="2" t="s">
        <v>15200</v>
      </c>
      <c r="B8180" s="1" t="s">
        <v>15201</v>
      </c>
      <c r="C8180" s="1" t="s">
        <v>13619</v>
      </c>
      <c r="D8180" s="10" t="s">
        <v>5270</v>
      </c>
    </row>
    <row r="8181" spans="1:4" s="9" customFormat="1" x14ac:dyDescent="0.2">
      <c r="A8181" s="2" t="s">
        <v>15203</v>
      </c>
      <c r="B8181" s="1" t="s">
        <v>15201</v>
      </c>
      <c r="C8181" s="1" t="s">
        <v>14106</v>
      </c>
      <c r="D8181" s="10" t="s">
        <v>5270</v>
      </c>
    </row>
    <row r="8182" spans="1:4" s="9" customFormat="1" x14ac:dyDescent="0.2">
      <c r="A8182" s="2" t="s">
        <v>15205</v>
      </c>
      <c r="B8182" s="1" t="s">
        <v>15206</v>
      </c>
      <c r="C8182" s="1" t="s">
        <v>14078</v>
      </c>
      <c r="D8182" s="10" t="s">
        <v>5270</v>
      </c>
    </row>
    <row r="8183" spans="1:4" s="9" customFormat="1" x14ac:dyDescent="0.2">
      <c r="A8183" s="2" t="s">
        <v>15207</v>
      </c>
      <c r="B8183" s="1" t="s">
        <v>15208</v>
      </c>
      <c r="C8183" s="1" t="s">
        <v>13619</v>
      </c>
      <c r="D8183" s="10" t="s">
        <v>5270</v>
      </c>
    </row>
    <row r="8184" spans="1:4" s="9" customFormat="1" x14ac:dyDescent="0.2">
      <c r="A8184" s="2" t="s">
        <v>15218</v>
      </c>
      <c r="B8184" s="1" t="s">
        <v>15210</v>
      </c>
      <c r="C8184" s="1" t="s">
        <v>14798</v>
      </c>
      <c r="D8184" s="3">
        <v>100</v>
      </c>
    </row>
    <row r="8185" spans="1:4" s="9" customFormat="1" x14ac:dyDescent="0.2">
      <c r="A8185" s="2" t="s">
        <v>15220</v>
      </c>
      <c r="B8185" s="1" t="s">
        <v>15210</v>
      </c>
      <c r="C8185" s="1" t="s">
        <v>13884</v>
      </c>
      <c r="D8185" s="3">
        <v>100</v>
      </c>
    </row>
    <row r="8186" spans="1:4" s="9" customFormat="1" x14ac:dyDescent="0.2">
      <c r="A8186" s="2" t="s">
        <v>15212</v>
      </c>
      <c r="B8186" s="1" t="s">
        <v>15210</v>
      </c>
      <c r="C8186" s="1" t="s">
        <v>14167</v>
      </c>
      <c r="D8186" s="10" t="s">
        <v>5270</v>
      </c>
    </row>
    <row r="8187" spans="1:4" s="9" customFormat="1" x14ac:dyDescent="0.2">
      <c r="A8187" s="2" t="s">
        <v>15209</v>
      </c>
      <c r="B8187" s="1" t="s">
        <v>15210</v>
      </c>
      <c r="C8187" s="1" t="s">
        <v>39</v>
      </c>
      <c r="D8187" s="10" t="s">
        <v>5270</v>
      </c>
    </row>
    <row r="8188" spans="1:4" s="9" customFormat="1" x14ac:dyDescent="0.2">
      <c r="A8188" s="2" t="s">
        <v>15211</v>
      </c>
      <c r="B8188" s="1" t="s">
        <v>15210</v>
      </c>
      <c r="C8188" s="1" t="s">
        <v>14853</v>
      </c>
      <c r="D8188" s="10" t="s">
        <v>5270</v>
      </c>
    </row>
    <row r="8189" spans="1:4" s="9" customFormat="1" x14ac:dyDescent="0.2">
      <c r="A8189" s="2" t="s">
        <v>15216</v>
      </c>
      <c r="B8189" s="1" t="s">
        <v>15210</v>
      </c>
      <c r="C8189" s="1" t="s">
        <v>14106</v>
      </c>
      <c r="D8189" s="10" t="s">
        <v>5270</v>
      </c>
    </row>
    <row r="8190" spans="1:4" s="9" customFormat="1" x14ac:dyDescent="0.2">
      <c r="A8190" s="2" t="s">
        <v>15219</v>
      </c>
      <c r="B8190" s="1" t="s">
        <v>15210</v>
      </c>
      <c r="C8190" s="1" t="s">
        <v>14738</v>
      </c>
      <c r="D8190" s="10" t="s">
        <v>5270</v>
      </c>
    </row>
    <row r="8191" spans="1:4" s="9" customFormat="1" x14ac:dyDescent="0.2">
      <c r="A8191" s="2" t="s">
        <v>15217</v>
      </c>
      <c r="B8191" s="1" t="s">
        <v>15210</v>
      </c>
      <c r="C8191" s="1" t="s">
        <v>14723</v>
      </c>
      <c r="D8191" s="10" t="s">
        <v>5270</v>
      </c>
    </row>
    <row r="8192" spans="1:4" s="9" customFormat="1" x14ac:dyDescent="0.2">
      <c r="A8192" s="2" t="s">
        <v>15214</v>
      </c>
      <c r="B8192" s="1" t="s">
        <v>15210</v>
      </c>
      <c r="C8192" s="1" t="s">
        <v>15215</v>
      </c>
      <c r="D8192" s="10" t="s">
        <v>5270</v>
      </c>
    </row>
    <row r="8193" spans="1:4" s="9" customFormat="1" x14ac:dyDescent="0.2">
      <c r="A8193" s="2" t="s">
        <v>15213</v>
      </c>
      <c r="B8193" s="1" t="s">
        <v>15210</v>
      </c>
      <c r="C8193" s="1" t="s">
        <v>13619</v>
      </c>
      <c r="D8193" s="10" t="s">
        <v>5270</v>
      </c>
    </row>
    <row r="8194" spans="1:4" s="9" customFormat="1" x14ac:dyDescent="0.2">
      <c r="A8194" s="2" t="s">
        <v>15221</v>
      </c>
      <c r="B8194" s="1" t="s">
        <v>15222</v>
      </c>
      <c r="C8194" s="1" t="s">
        <v>14702</v>
      </c>
      <c r="D8194" s="3">
        <v>2000</v>
      </c>
    </row>
    <row r="8195" spans="1:4" s="9" customFormat="1" x14ac:dyDescent="0.2">
      <c r="A8195" s="2" t="s">
        <v>15225</v>
      </c>
      <c r="B8195" s="1" t="s">
        <v>15224</v>
      </c>
      <c r="C8195" s="1" t="s">
        <v>14756</v>
      </c>
      <c r="D8195" s="10" t="s">
        <v>5270</v>
      </c>
    </row>
    <row r="8196" spans="1:4" s="9" customFormat="1" x14ac:dyDescent="0.2">
      <c r="A8196" s="2" t="s">
        <v>15223</v>
      </c>
      <c r="B8196" s="1" t="s">
        <v>15224</v>
      </c>
      <c r="C8196" s="1" t="s">
        <v>14167</v>
      </c>
      <c r="D8196" s="10" t="s">
        <v>5270</v>
      </c>
    </row>
    <row r="8197" spans="1:4" s="9" customFormat="1" x14ac:dyDescent="0.2">
      <c r="A8197" s="2" t="s">
        <v>15229</v>
      </c>
      <c r="B8197" s="1" t="s">
        <v>15227</v>
      </c>
      <c r="C8197" s="1" t="s">
        <v>14716</v>
      </c>
      <c r="D8197" s="3">
        <v>500</v>
      </c>
    </row>
    <row r="8198" spans="1:4" s="9" customFormat="1" x14ac:dyDescent="0.2">
      <c r="A8198" s="2" t="s">
        <v>15228</v>
      </c>
      <c r="B8198" s="1" t="s">
        <v>15227</v>
      </c>
      <c r="C8198" s="1" t="s">
        <v>14879</v>
      </c>
      <c r="D8198" s="10" t="s">
        <v>5270</v>
      </c>
    </row>
    <row r="8199" spans="1:4" s="9" customFormat="1" x14ac:dyDescent="0.2">
      <c r="A8199" s="2" t="s">
        <v>15226</v>
      </c>
      <c r="B8199" s="1" t="s">
        <v>15227</v>
      </c>
      <c r="C8199" s="1" t="s">
        <v>39</v>
      </c>
      <c r="D8199" s="10" t="s">
        <v>5270</v>
      </c>
    </row>
    <row r="8200" spans="1:4" s="9" customFormat="1" x14ac:dyDescent="0.2">
      <c r="A8200" s="2" t="s">
        <v>15230</v>
      </c>
      <c r="B8200" s="1" t="s">
        <v>15231</v>
      </c>
      <c r="C8200" s="1" t="s">
        <v>13619</v>
      </c>
      <c r="D8200" s="10" t="s">
        <v>5270</v>
      </c>
    </row>
    <row r="8201" spans="1:4" s="9" customFormat="1" x14ac:dyDescent="0.2">
      <c r="A8201" s="2" t="s">
        <v>15232</v>
      </c>
      <c r="B8201" s="1" t="s">
        <v>15233</v>
      </c>
      <c r="C8201" s="1" t="s">
        <v>14954</v>
      </c>
      <c r="D8201" s="3">
        <v>50</v>
      </c>
    </row>
    <row r="8202" spans="1:4" s="9" customFormat="1" x14ac:dyDescent="0.2">
      <c r="A8202" s="2" t="s">
        <v>15234</v>
      </c>
      <c r="B8202" s="1" t="s">
        <v>15235</v>
      </c>
      <c r="C8202" s="1" t="s">
        <v>39</v>
      </c>
      <c r="D8202" s="10" t="s">
        <v>5270</v>
      </c>
    </row>
    <row r="8203" spans="1:4" s="9" customFormat="1" x14ac:dyDescent="0.2">
      <c r="A8203" s="2" t="s">
        <v>15236</v>
      </c>
      <c r="B8203" s="1" t="s">
        <v>15237</v>
      </c>
      <c r="C8203" s="1" t="s">
        <v>14702</v>
      </c>
      <c r="D8203" s="10" t="s">
        <v>5270</v>
      </c>
    </row>
    <row r="8204" spans="1:4" s="9" customFormat="1" x14ac:dyDescent="0.2">
      <c r="A8204" s="2" t="s">
        <v>15238</v>
      </c>
      <c r="B8204" s="1" t="s">
        <v>15239</v>
      </c>
      <c r="C8204" s="1" t="s">
        <v>2345</v>
      </c>
      <c r="D8204" s="10" t="s">
        <v>5270</v>
      </c>
    </row>
    <row r="8205" spans="1:4" s="9" customFormat="1" x14ac:dyDescent="0.2">
      <c r="A8205" s="2" t="s">
        <v>15240</v>
      </c>
      <c r="B8205" s="1" t="s">
        <v>15241</v>
      </c>
      <c r="C8205" s="1" t="s">
        <v>13366</v>
      </c>
      <c r="D8205" s="10" t="s">
        <v>5270</v>
      </c>
    </row>
    <row r="8206" spans="1:4" s="9" customFormat="1" x14ac:dyDescent="0.2">
      <c r="A8206" s="2" t="s">
        <v>15245</v>
      </c>
      <c r="B8206" s="1" t="s">
        <v>15243</v>
      </c>
      <c r="C8206" s="1" t="s">
        <v>14796</v>
      </c>
      <c r="D8206" s="3">
        <v>200</v>
      </c>
    </row>
    <row r="8207" spans="1:4" s="9" customFormat="1" x14ac:dyDescent="0.2">
      <c r="A8207" s="2" t="s">
        <v>15242</v>
      </c>
      <c r="B8207" s="1" t="s">
        <v>15243</v>
      </c>
      <c r="C8207" s="1" t="s">
        <v>15244</v>
      </c>
      <c r="D8207" s="3">
        <v>1000</v>
      </c>
    </row>
    <row r="8208" spans="1:4" s="9" customFormat="1" x14ac:dyDescent="0.2">
      <c r="A8208" s="2" t="s">
        <v>15246</v>
      </c>
      <c r="B8208" s="1" t="s">
        <v>15247</v>
      </c>
      <c r="C8208" s="1" t="s">
        <v>14708</v>
      </c>
      <c r="D8208" s="10" t="s">
        <v>5270</v>
      </c>
    </row>
    <row r="8209" spans="1:4" s="9" customFormat="1" x14ac:dyDescent="0.2">
      <c r="A8209" s="2" t="s">
        <v>15248</v>
      </c>
      <c r="B8209" s="1" t="s">
        <v>15249</v>
      </c>
      <c r="C8209" s="1" t="s">
        <v>14702</v>
      </c>
      <c r="D8209" s="10" t="s">
        <v>5270</v>
      </c>
    </row>
    <row r="8210" spans="1:4" s="9" customFormat="1" x14ac:dyDescent="0.2">
      <c r="A8210" s="2" t="s">
        <v>15250</v>
      </c>
      <c r="B8210" s="1" t="s">
        <v>15249</v>
      </c>
      <c r="C8210" s="1" t="s">
        <v>2345</v>
      </c>
      <c r="D8210" s="10" t="s">
        <v>5270</v>
      </c>
    </row>
    <row r="8211" spans="1:4" s="9" customFormat="1" x14ac:dyDescent="0.2">
      <c r="A8211" s="2" t="s">
        <v>15251</v>
      </c>
      <c r="B8211" s="1" t="s">
        <v>15249</v>
      </c>
      <c r="C8211" s="1" t="s">
        <v>14735</v>
      </c>
      <c r="D8211" s="10" t="s">
        <v>5270</v>
      </c>
    </row>
    <row r="8212" spans="1:4" s="9" customFormat="1" x14ac:dyDescent="0.2">
      <c r="A8212" s="2" t="s">
        <v>15252</v>
      </c>
      <c r="B8212" s="1" t="s">
        <v>15249</v>
      </c>
      <c r="C8212" s="1" t="s">
        <v>13884</v>
      </c>
      <c r="D8212" s="10" t="s">
        <v>5270</v>
      </c>
    </row>
    <row r="8213" spans="1:4" s="9" customFormat="1" x14ac:dyDescent="0.2">
      <c r="A8213" s="2" t="s">
        <v>15253</v>
      </c>
      <c r="B8213" s="1" t="s">
        <v>15254</v>
      </c>
      <c r="C8213" s="1" t="s">
        <v>13420</v>
      </c>
      <c r="D8213" s="10" t="s">
        <v>5270</v>
      </c>
    </row>
    <row r="8214" spans="1:4" s="9" customFormat="1" x14ac:dyDescent="0.2">
      <c r="A8214" s="2" t="s">
        <v>15260</v>
      </c>
      <c r="B8214" s="1" t="s">
        <v>15256</v>
      </c>
      <c r="C8214" s="1" t="s">
        <v>14798</v>
      </c>
      <c r="D8214" s="3">
        <v>300</v>
      </c>
    </row>
    <row r="8215" spans="1:4" s="9" customFormat="1" x14ac:dyDescent="0.2">
      <c r="A8215" s="2" t="s">
        <v>15258</v>
      </c>
      <c r="B8215" s="1" t="s">
        <v>15256</v>
      </c>
      <c r="C8215" s="1" t="s">
        <v>13619</v>
      </c>
      <c r="D8215" s="10" t="s">
        <v>5270</v>
      </c>
    </row>
    <row r="8216" spans="1:4" s="9" customFormat="1" x14ac:dyDescent="0.2">
      <c r="A8216" s="2" t="s">
        <v>15259</v>
      </c>
      <c r="B8216" s="1" t="s">
        <v>15256</v>
      </c>
      <c r="C8216" s="1" t="s">
        <v>13372</v>
      </c>
      <c r="D8216" s="10" t="s">
        <v>5270</v>
      </c>
    </row>
    <row r="8217" spans="1:4" s="9" customFormat="1" x14ac:dyDescent="0.2">
      <c r="A8217" s="2" t="s">
        <v>15255</v>
      </c>
      <c r="B8217" s="1" t="s">
        <v>15256</v>
      </c>
      <c r="C8217" s="1" t="s">
        <v>39</v>
      </c>
      <c r="D8217" s="10" t="s">
        <v>5270</v>
      </c>
    </row>
    <row r="8218" spans="1:4" s="9" customFormat="1" x14ac:dyDescent="0.2">
      <c r="A8218" s="2" t="s">
        <v>15257</v>
      </c>
      <c r="B8218" s="1" t="s">
        <v>15256</v>
      </c>
      <c r="C8218" s="1" t="s">
        <v>14987</v>
      </c>
      <c r="D8218" s="10" t="s">
        <v>5270</v>
      </c>
    </row>
    <row r="8219" spans="1:4" s="9" customFormat="1" x14ac:dyDescent="0.2">
      <c r="A8219" s="2" t="s">
        <v>15261</v>
      </c>
      <c r="B8219" s="1" t="s">
        <v>15262</v>
      </c>
      <c r="C8219" s="1" t="s">
        <v>39</v>
      </c>
      <c r="D8219" s="10" t="s">
        <v>5270</v>
      </c>
    </row>
    <row r="8220" spans="1:4" s="9" customFormat="1" x14ac:dyDescent="0.2">
      <c r="A8220" s="2" t="s">
        <v>15265</v>
      </c>
      <c r="B8220" s="1" t="s">
        <v>15264</v>
      </c>
      <c r="C8220" s="1" t="s">
        <v>14078</v>
      </c>
      <c r="D8220" s="3">
        <v>2000</v>
      </c>
    </row>
    <row r="8221" spans="1:4" s="9" customFormat="1" x14ac:dyDescent="0.2">
      <c r="A8221" s="2" t="s">
        <v>15263</v>
      </c>
      <c r="B8221" s="1" t="s">
        <v>15264</v>
      </c>
      <c r="C8221" s="1" t="s">
        <v>14106</v>
      </c>
      <c r="D8221" s="10" t="s">
        <v>5270</v>
      </c>
    </row>
    <row r="8222" spans="1:4" s="9" customFormat="1" x14ac:dyDescent="0.2">
      <c r="A8222" s="2" t="s">
        <v>15266</v>
      </c>
      <c r="B8222" s="1" t="s">
        <v>15264</v>
      </c>
      <c r="C8222" s="1" t="s">
        <v>14740</v>
      </c>
      <c r="D8222" s="10" t="s">
        <v>5270</v>
      </c>
    </row>
    <row r="8223" spans="1:4" s="9" customFormat="1" x14ac:dyDescent="0.2">
      <c r="A8223" s="2" t="s">
        <v>15267</v>
      </c>
      <c r="B8223" s="1" t="s">
        <v>15268</v>
      </c>
      <c r="C8223" s="1" t="s">
        <v>14723</v>
      </c>
      <c r="D8223" s="3">
        <v>45</v>
      </c>
    </row>
    <row r="8224" spans="1:4" s="9" customFormat="1" x14ac:dyDescent="0.2">
      <c r="A8224" s="2" t="s">
        <v>15269</v>
      </c>
      <c r="B8224" s="1" t="s">
        <v>15270</v>
      </c>
      <c r="C8224" s="1" t="s">
        <v>15271</v>
      </c>
      <c r="D8224" s="10" t="s">
        <v>5270</v>
      </c>
    </row>
    <row r="8225" spans="1:4" s="9" customFormat="1" x14ac:dyDescent="0.2">
      <c r="A8225" s="2" t="s">
        <v>15272</v>
      </c>
      <c r="B8225" s="1" t="s">
        <v>15270</v>
      </c>
      <c r="C8225" s="1" t="s">
        <v>13619</v>
      </c>
      <c r="D8225" s="10" t="s">
        <v>5270</v>
      </c>
    </row>
    <row r="8226" spans="1:4" s="9" customFormat="1" x14ac:dyDescent="0.2">
      <c r="A8226" s="2" t="s">
        <v>15273</v>
      </c>
      <c r="B8226" s="1" t="s">
        <v>15274</v>
      </c>
      <c r="C8226" s="1" t="s">
        <v>14879</v>
      </c>
      <c r="D8226" s="3">
        <v>100</v>
      </c>
    </row>
    <row r="8227" spans="1:4" s="9" customFormat="1" x14ac:dyDescent="0.2">
      <c r="A8227" s="2" t="s">
        <v>15275</v>
      </c>
      <c r="B8227" s="1" t="s">
        <v>15276</v>
      </c>
      <c r="C8227" s="1" t="s">
        <v>14796</v>
      </c>
      <c r="D8227" s="3">
        <v>50</v>
      </c>
    </row>
    <row r="8228" spans="1:4" s="9" customFormat="1" x14ac:dyDescent="0.2">
      <c r="A8228" s="2" t="s">
        <v>15277</v>
      </c>
      <c r="B8228" s="1" t="s">
        <v>15278</v>
      </c>
      <c r="C8228" s="1" t="s">
        <v>39</v>
      </c>
      <c r="D8228" s="3">
        <v>50</v>
      </c>
    </row>
    <row r="8229" spans="1:4" s="9" customFormat="1" x14ac:dyDescent="0.2">
      <c r="A8229" s="2" t="s">
        <v>15279</v>
      </c>
      <c r="B8229" s="1" t="s">
        <v>15280</v>
      </c>
      <c r="C8229" s="1" t="s">
        <v>13619</v>
      </c>
      <c r="D8229" s="10" t="s">
        <v>5270</v>
      </c>
    </row>
    <row r="8230" spans="1:4" s="9" customFormat="1" x14ac:dyDescent="0.2">
      <c r="A8230" s="2" t="s">
        <v>15283</v>
      </c>
      <c r="B8230" s="1" t="s">
        <v>15282</v>
      </c>
      <c r="C8230" s="1" t="s">
        <v>14760</v>
      </c>
      <c r="D8230" s="3">
        <v>500</v>
      </c>
    </row>
    <row r="8231" spans="1:4" s="9" customFormat="1" x14ac:dyDescent="0.2">
      <c r="A8231" s="2" t="s">
        <v>15284</v>
      </c>
      <c r="B8231" s="1" t="s">
        <v>15282</v>
      </c>
      <c r="C8231" s="1" t="s">
        <v>13366</v>
      </c>
      <c r="D8231" s="10" t="s">
        <v>5270</v>
      </c>
    </row>
    <row r="8232" spans="1:4" s="9" customFormat="1" x14ac:dyDescent="0.2">
      <c r="A8232" s="2" t="s">
        <v>15285</v>
      </c>
      <c r="B8232" s="1" t="s">
        <v>15282</v>
      </c>
      <c r="C8232" s="1" t="s">
        <v>14723</v>
      </c>
      <c r="D8232" s="10" t="s">
        <v>5270</v>
      </c>
    </row>
    <row r="8233" spans="1:4" s="9" customFormat="1" x14ac:dyDescent="0.2">
      <c r="A8233" s="2" t="s">
        <v>15281</v>
      </c>
      <c r="B8233" s="1" t="s">
        <v>15282</v>
      </c>
      <c r="C8233" s="1" t="s">
        <v>13619</v>
      </c>
      <c r="D8233" s="10" t="s">
        <v>5270</v>
      </c>
    </row>
    <row r="8234" spans="1:4" s="9" customFormat="1" x14ac:dyDescent="0.2">
      <c r="A8234" s="2" t="s">
        <v>15286</v>
      </c>
      <c r="B8234" s="1" t="s">
        <v>15287</v>
      </c>
      <c r="C8234" s="1" t="s">
        <v>14716</v>
      </c>
      <c r="D8234" s="3">
        <v>50</v>
      </c>
    </row>
    <row r="8235" spans="1:4" s="9" customFormat="1" x14ac:dyDescent="0.2">
      <c r="A8235" s="2" t="s">
        <v>15288</v>
      </c>
      <c r="B8235" s="1" t="s">
        <v>15289</v>
      </c>
      <c r="C8235" s="1" t="s">
        <v>2017</v>
      </c>
      <c r="D8235" s="10" t="s">
        <v>5270</v>
      </c>
    </row>
    <row r="8236" spans="1:4" s="9" customFormat="1" x14ac:dyDescent="0.2">
      <c r="A8236" s="2" t="s">
        <v>15290</v>
      </c>
      <c r="B8236" s="1" t="s">
        <v>15291</v>
      </c>
      <c r="C8236" s="1" t="s">
        <v>2017</v>
      </c>
      <c r="D8236" s="3">
        <v>1000</v>
      </c>
    </row>
    <row r="8237" spans="1:4" s="9" customFormat="1" x14ac:dyDescent="0.2">
      <c r="A8237" s="2" t="s">
        <v>15292</v>
      </c>
      <c r="B8237" s="1" t="s">
        <v>15291</v>
      </c>
      <c r="C8237" s="1" t="s">
        <v>14723</v>
      </c>
      <c r="D8237" s="10" t="s">
        <v>5270</v>
      </c>
    </row>
    <row r="8238" spans="1:4" s="9" customFormat="1" x14ac:dyDescent="0.2">
      <c r="A8238" s="2" t="s">
        <v>15293</v>
      </c>
      <c r="B8238" s="1" t="s">
        <v>15291</v>
      </c>
      <c r="C8238" s="1" t="s">
        <v>2345</v>
      </c>
      <c r="D8238" s="10" t="s">
        <v>5270</v>
      </c>
    </row>
    <row r="8239" spans="1:4" s="9" customFormat="1" x14ac:dyDescent="0.2">
      <c r="A8239" s="2" t="s">
        <v>15294</v>
      </c>
      <c r="B8239" s="1" t="s">
        <v>15295</v>
      </c>
      <c r="C8239" s="1" t="s">
        <v>14853</v>
      </c>
      <c r="D8239" s="10" t="s">
        <v>5270</v>
      </c>
    </row>
    <row r="8240" spans="1:4" s="9" customFormat="1" x14ac:dyDescent="0.2">
      <c r="A8240" s="2" t="s">
        <v>15296</v>
      </c>
      <c r="B8240" s="1" t="s">
        <v>15297</v>
      </c>
      <c r="C8240" s="1" t="s">
        <v>13619</v>
      </c>
      <c r="D8240" s="10" t="s">
        <v>5270</v>
      </c>
    </row>
    <row r="8241" spans="1:4" s="9" customFormat="1" x14ac:dyDescent="0.2">
      <c r="A8241" s="2" t="s">
        <v>15298</v>
      </c>
      <c r="B8241" s="1" t="s">
        <v>15299</v>
      </c>
      <c r="C8241" s="1" t="s">
        <v>13619</v>
      </c>
      <c r="D8241" s="10" t="s">
        <v>5270</v>
      </c>
    </row>
    <row r="8242" spans="1:4" s="9" customFormat="1" x14ac:dyDescent="0.2">
      <c r="A8242" s="2" t="s">
        <v>15300</v>
      </c>
      <c r="B8242" s="1" t="s">
        <v>15301</v>
      </c>
      <c r="C8242" s="1" t="s">
        <v>13619</v>
      </c>
      <c r="D8242" s="10" t="s">
        <v>5270</v>
      </c>
    </row>
    <row r="8243" spans="1:4" s="9" customFormat="1" x14ac:dyDescent="0.2">
      <c r="A8243" s="2" t="s">
        <v>15302</v>
      </c>
      <c r="B8243" s="1" t="s">
        <v>15303</v>
      </c>
      <c r="C8243" s="1" t="s">
        <v>13619</v>
      </c>
      <c r="D8243" s="10" t="s">
        <v>5270</v>
      </c>
    </row>
    <row r="8244" spans="1:4" s="9" customFormat="1" x14ac:dyDescent="0.2">
      <c r="A8244" s="2" t="s">
        <v>15304</v>
      </c>
      <c r="B8244" s="1" t="s">
        <v>15305</v>
      </c>
      <c r="C8244" s="1" t="s">
        <v>13619</v>
      </c>
      <c r="D8244" s="10" t="s">
        <v>5270</v>
      </c>
    </row>
    <row r="8245" spans="1:4" s="9" customFormat="1" x14ac:dyDescent="0.2">
      <c r="A8245" s="2" t="s">
        <v>15306</v>
      </c>
      <c r="B8245" s="1" t="s">
        <v>15307</v>
      </c>
      <c r="C8245" s="1" t="s">
        <v>2017</v>
      </c>
      <c r="D8245" s="3">
        <v>200</v>
      </c>
    </row>
    <row r="8246" spans="1:4" s="9" customFormat="1" x14ac:dyDescent="0.2">
      <c r="A8246" s="2" t="s">
        <v>15308</v>
      </c>
      <c r="B8246" s="1" t="s">
        <v>15309</v>
      </c>
      <c r="C8246" s="1" t="s">
        <v>14078</v>
      </c>
      <c r="D8246" s="10" t="s">
        <v>5270</v>
      </c>
    </row>
    <row r="8247" spans="1:4" s="9" customFormat="1" x14ac:dyDescent="0.2">
      <c r="A8247" s="2" t="s">
        <v>15316</v>
      </c>
      <c r="B8247" s="1" t="s">
        <v>15311</v>
      </c>
      <c r="C8247" s="1" t="s">
        <v>14078</v>
      </c>
      <c r="D8247" s="3">
        <v>100</v>
      </c>
    </row>
    <row r="8248" spans="1:4" s="9" customFormat="1" x14ac:dyDescent="0.2">
      <c r="A8248" s="2" t="s">
        <v>15314</v>
      </c>
      <c r="B8248" s="1" t="s">
        <v>15311</v>
      </c>
      <c r="C8248" s="1" t="s">
        <v>15315</v>
      </c>
      <c r="D8248" s="3">
        <v>500</v>
      </c>
    </row>
    <row r="8249" spans="1:4" s="9" customFormat="1" x14ac:dyDescent="0.2">
      <c r="A8249" s="2" t="s">
        <v>15310</v>
      </c>
      <c r="B8249" s="1" t="s">
        <v>15311</v>
      </c>
      <c r="C8249" s="1" t="s">
        <v>39</v>
      </c>
      <c r="D8249" s="10" t="s">
        <v>5270</v>
      </c>
    </row>
    <row r="8250" spans="1:4" s="9" customFormat="1" x14ac:dyDescent="0.2">
      <c r="A8250" s="2" t="s">
        <v>15312</v>
      </c>
      <c r="B8250" s="1" t="s">
        <v>15311</v>
      </c>
      <c r="C8250" s="1" t="s">
        <v>14873</v>
      </c>
      <c r="D8250" s="10" t="s">
        <v>5270</v>
      </c>
    </row>
    <row r="8251" spans="1:4" s="9" customFormat="1" x14ac:dyDescent="0.2">
      <c r="A8251" s="2" t="s">
        <v>15313</v>
      </c>
      <c r="B8251" s="1" t="s">
        <v>15311</v>
      </c>
      <c r="C8251" s="1" t="s">
        <v>287</v>
      </c>
      <c r="D8251" s="10" t="s">
        <v>5270</v>
      </c>
    </row>
    <row r="8252" spans="1:4" s="9" customFormat="1" x14ac:dyDescent="0.2">
      <c r="A8252" s="2" t="s">
        <v>15317</v>
      </c>
      <c r="B8252" s="1" t="s">
        <v>15311</v>
      </c>
      <c r="C8252" s="1" t="s">
        <v>308</v>
      </c>
      <c r="D8252" s="10" t="s">
        <v>5270</v>
      </c>
    </row>
    <row r="8253" spans="1:4" s="9" customFormat="1" x14ac:dyDescent="0.2">
      <c r="A8253" s="2" t="s">
        <v>15318</v>
      </c>
      <c r="B8253" s="1" t="s">
        <v>15319</v>
      </c>
      <c r="C8253" s="1" t="s">
        <v>14735</v>
      </c>
      <c r="D8253" s="10" t="s">
        <v>5270</v>
      </c>
    </row>
    <row r="8254" spans="1:4" s="9" customFormat="1" x14ac:dyDescent="0.2">
      <c r="A8254" s="2" t="s">
        <v>15320</v>
      </c>
      <c r="B8254" s="1" t="s">
        <v>15321</v>
      </c>
      <c r="C8254" s="1" t="s">
        <v>15139</v>
      </c>
      <c r="D8254" s="3">
        <v>100</v>
      </c>
    </row>
    <row r="8255" spans="1:4" s="9" customFormat="1" x14ac:dyDescent="0.2">
      <c r="A8255" s="2" t="s">
        <v>15322</v>
      </c>
      <c r="B8255" s="1" t="s">
        <v>15323</v>
      </c>
      <c r="C8255" s="1" t="s">
        <v>14763</v>
      </c>
      <c r="D8255" s="3">
        <v>2200</v>
      </c>
    </row>
    <row r="8256" spans="1:4" s="9" customFormat="1" x14ac:dyDescent="0.2">
      <c r="A8256" s="2" t="s">
        <v>15324</v>
      </c>
      <c r="B8256" s="1" t="s">
        <v>15325</v>
      </c>
      <c r="C8256" s="1" t="s">
        <v>14735</v>
      </c>
      <c r="D8256" s="3">
        <v>100</v>
      </c>
    </row>
    <row r="8257" spans="1:4" s="9" customFormat="1" x14ac:dyDescent="0.2">
      <c r="A8257" s="2" t="s">
        <v>15326</v>
      </c>
      <c r="B8257" s="1" t="s">
        <v>15327</v>
      </c>
      <c r="C8257" s="1" t="s">
        <v>39</v>
      </c>
      <c r="D8257" s="10" t="s">
        <v>5270</v>
      </c>
    </row>
    <row r="8258" spans="1:4" s="9" customFormat="1" x14ac:dyDescent="0.2">
      <c r="A8258" s="2" t="s">
        <v>15328</v>
      </c>
      <c r="B8258" s="1" t="s">
        <v>15327</v>
      </c>
      <c r="C8258" s="1" t="s">
        <v>14740</v>
      </c>
      <c r="D8258" s="10" t="s">
        <v>5270</v>
      </c>
    </row>
    <row r="8259" spans="1:4" s="9" customFormat="1" x14ac:dyDescent="0.2">
      <c r="A8259" s="2" t="s">
        <v>15332</v>
      </c>
      <c r="B8259" s="1" t="s">
        <v>15330</v>
      </c>
      <c r="C8259" s="1" t="s">
        <v>13366</v>
      </c>
      <c r="D8259" s="3">
        <v>200</v>
      </c>
    </row>
    <row r="8260" spans="1:4" s="9" customFormat="1" x14ac:dyDescent="0.2">
      <c r="A8260" s="2" t="s">
        <v>15331</v>
      </c>
      <c r="B8260" s="1" t="s">
        <v>15330</v>
      </c>
      <c r="C8260" s="1" t="s">
        <v>39</v>
      </c>
      <c r="D8260" s="3">
        <v>300</v>
      </c>
    </row>
    <row r="8261" spans="1:4" s="9" customFormat="1" x14ac:dyDescent="0.2">
      <c r="A8261" s="2" t="s">
        <v>15333</v>
      </c>
      <c r="B8261" s="1" t="s">
        <v>15330</v>
      </c>
      <c r="C8261" s="1" t="s">
        <v>14078</v>
      </c>
      <c r="D8261" s="10" t="s">
        <v>5270</v>
      </c>
    </row>
    <row r="8262" spans="1:4" s="9" customFormat="1" x14ac:dyDescent="0.2">
      <c r="A8262" s="2" t="s">
        <v>15329</v>
      </c>
      <c r="B8262" s="1" t="s">
        <v>15330</v>
      </c>
      <c r="C8262" s="1" t="s">
        <v>14702</v>
      </c>
      <c r="D8262" s="10" t="s">
        <v>5270</v>
      </c>
    </row>
    <row r="8263" spans="1:4" s="9" customFormat="1" x14ac:dyDescent="0.2">
      <c r="A8263" s="2" t="s">
        <v>15334</v>
      </c>
      <c r="B8263" s="1" t="s">
        <v>15335</v>
      </c>
      <c r="C8263" s="1" t="s">
        <v>14853</v>
      </c>
      <c r="D8263" s="10" t="s">
        <v>5270</v>
      </c>
    </row>
    <row r="8264" spans="1:4" s="9" customFormat="1" x14ac:dyDescent="0.2">
      <c r="A8264" s="2" t="s">
        <v>15336</v>
      </c>
      <c r="B8264" s="1" t="s">
        <v>15335</v>
      </c>
      <c r="C8264" s="1" t="s">
        <v>13619</v>
      </c>
      <c r="D8264" s="10" t="s">
        <v>5270</v>
      </c>
    </row>
    <row r="8265" spans="1:4" s="9" customFormat="1" x14ac:dyDescent="0.2">
      <c r="A8265" s="2" t="s">
        <v>15337</v>
      </c>
      <c r="B8265" s="1" t="s">
        <v>15335</v>
      </c>
      <c r="C8265" s="1" t="s">
        <v>14756</v>
      </c>
      <c r="D8265" s="10" t="s">
        <v>5270</v>
      </c>
    </row>
    <row r="8266" spans="1:4" s="9" customFormat="1" x14ac:dyDescent="0.2">
      <c r="A8266" s="2" t="s">
        <v>15338</v>
      </c>
      <c r="B8266" s="1" t="s">
        <v>15339</v>
      </c>
      <c r="C8266" s="1" t="s">
        <v>14708</v>
      </c>
      <c r="D8266" s="10" t="s">
        <v>5270</v>
      </c>
    </row>
    <row r="8267" spans="1:4" s="9" customFormat="1" x14ac:dyDescent="0.2">
      <c r="A8267" s="2" t="s">
        <v>15340</v>
      </c>
      <c r="B8267" s="1" t="s">
        <v>15341</v>
      </c>
      <c r="C8267" s="1" t="s">
        <v>14106</v>
      </c>
      <c r="D8267" s="10" t="s">
        <v>5270</v>
      </c>
    </row>
    <row r="8268" spans="1:4" s="9" customFormat="1" x14ac:dyDescent="0.2">
      <c r="A8268" s="2" t="s">
        <v>15342</v>
      </c>
      <c r="B8268" s="1" t="s">
        <v>15343</v>
      </c>
      <c r="C8268" s="1" t="s">
        <v>14796</v>
      </c>
      <c r="D8268" s="10" t="s">
        <v>5270</v>
      </c>
    </row>
    <row r="8269" spans="1:4" s="9" customFormat="1" x14ac:dyDescent="0.2">
      <c r="A8269" s="2" t="s">
        <v>15344</v>
      </c>
      <c r="B8269" s="1" t="s">
        <v>15345</v>
      </c>
      <c r="C8269" s="1" t="s">
        <v>14796</v>
      </c>
      <c r="D8269" s="10" t="s">
        <v>5270</v>
      </c>
    </row>
    <row r="8270" spans="1:4" s="9" customFormat="1" x14ac:dyDescent="0.2">
      <c r="A8270" s="2" t="s">
        <v>15348</v>
      </c>
      <c r="B8270" s="1" t="s">
        <v>15347</v>
      </c>
      <c r="C8270" s="1" t="s">
        <v>14708</v>
      </c>
      <c r="D8270" s="10" t="s">
        <v>5270</v>
      </c>
    </row>
    <row r="8271" spans="1:4" s="9" customFormat="1" x14ac:dyDescent="0.2">
      <c r="A8271" s="2" t="s">
        <v>15349</v>
      </c>
      <c r="B8271" s="1" t="s">
        <v>15347</v>
      </c>
      <c r="C8271" s="1" t="s">
        <v>14987</v>
      </c>
      <c r="D8271" s="10" t="s">
        <v>5270</v>
      </c>
    </row>
    <row r="8272" spans="1:4" s="9" customFormat="1" x14ac:dyDescent="0.2">
      <c r="A8272" s="2" t="s">
        <v>15346</v>
      </c>
      <c r="B8272" s="1" t="s">
        <v>15347</v>
      </c>
      <c r="C8272" s="1" t="s">
        <v>15035</v>
      </c>
      <c r="D8272" s="10" t="s">
        <v>5270</v>
      </c>
    </row>
    <row r="8273" spans="1:4" s="9" customFormat="1" x14ac:dyDescent="0.2">
      <c r="A8273" s="2" t="s">
        <v>15352</v>
      </c>
      <c r="B8273" s="1" t="s">
        <v>15347</v>
      </c>
      <c r="C8273" s="1" t="s">
        <v>14760</v>
      </c>
      <c r="D8273" s="10" t="s">
        <v>5270</v>
      </c>
    </row>
    <row r="8274" spans="1:4" s="9" customFormat="1" x14ac:dyDescent="0.2">
      <c r="A8274" s="2" t="s">
        <v>15350</v>
      </c>
      <c r="B8274" s="1" t="s">
        <v>15347</v>
      </c>
      <c r="C8274" s="1" t="s">
        <v>2017</v>
      </c>
      <c r="D8274" s="10" t="s">
        <v>5270</v>
      </c>
    </row>
    <row r="8275" spans="1:4" s="9" customFormat="1" x14ac:dyDescent="0.2">
      <c r="A8275" s="2" t="s">
        <v>15353</v>
      </c>
      <c r="B8275" s="1" t="s">
        <v>15347</v>
      </c>
      <c r="C8275" s="1" t="s">
        <v>13366</v>
      </c>
      <c r="D8275" s="10" t="s">
        <v>5270</v>
      </c>
    </row>
    <row r="8276" spans="1:4" s="9" customFormat="1" x14ac:dyDescent="0.2">
      <c r="A8276" s="2" t="s">
        <v>15351</v>
      </c>
      <c r="B8276" s="1" t="s">
        <v>15347</v>
      </c>
      <c r="C8276" s="1" t="s">
        <v>13619</v>
      </c>
      <c r="D8276" s="10" t="s">
        <v>5270</v>
      </c>
    </row>
    <row r="8277" spans="1:4" s="9" customFormat="1" x14ac:dyDescent="0.2">
      <c r="A8277" s="2" t="s">
        <v>15354</v>
      </c>
      <c r="B8277" s="1" t="s">
        <v>15355</v>
      </c>
      <c r="C8277" s="1" t="s">
        <v>13366</v>
      </c>
      <c r="D8277" s="10" t="s">
        <v>5270</v>
      </c>
    </row>
    <row r="8278" spans="1:4" s="9" customFormat="1" x14ac:dyDescent="0.2">
      <c r="A8278" s="2" t="s">
        <v>15358</v>
      </c>
      <c r="B8278" s="1" t="s">
        <v>15357</v>
      </c>
      <c r="C8278" s="1" t="s">
        <v>14879</v>
      </c>
      <c r="D8278" s="10" t="s">
        <v>5270</v>
      </c>
    </row>
    <row r="8279" spans="1:4" s="9" customFormat="1" x14ac:dyDescent="0.2">
      <c r="A8279" s="2" t="s">
        <v>15356</v>
      </c>
      <c r="B8279" s="1" t="s">
        <v>15357</v>
      </c>
      <c r="C8279" s="1" t="s">
        <v>13366</v>
      </c>
      <c r="D8279" s="10" t="s">
        <v>5270</v>
      </c>
    </row>
    <row r="8280" spans="1:4" s="9" customFormat="1" x14ac:dyDescent="0.2">
      <c r="A8280" s="2" t="s">
        <v>15359</v>
      </c>
      <c r="B8280" s="1" t="s">
        <v>15360</v>
      </c>
      <c r="C8280" s="1" t="s">
        <v>14798</v>
      </c>
      <c r="D8280" s="10" t="s">
        <v>5270</v>
      </c>
    </row>
    <row r="8281" spans="1:4" s="9" customFormat="1" x14ac:dyDescent="0.2">
      <c r="A8281" s="2" t="s">
        <v>15361</v>
      </c>
      <c r="B8281" s="1" t="s">
        <v>15362</v>
      </c>
      <c r="C8281" s="1" t="s">
        <v>13619</v>
      </c>
      <c r="D8281" s="10" t="s">
        <v>5270</v>
      </c>
    </row>
    <row r="8282" spans="1:4" s="9" customFormat="1" x14ac:dyDescent="0.2">
      <c r="A8282" s="2" t="s">
        <v>15363</v>
      </c>
      <c r="B8282" s="1" t="s">
        <v>15364</v>
      </c>
      <c r="C8282" s="1" t="s">
        <v>39</v>
      </c>
      <c r="D8282" s="10" t="s">
        <v>5270</v>
      </c>
    </row>
    <row r="8283" spans="1:4" s="9" customFormat="1" x14ac:dyDescent="0.2">
      <c r="A8283" s="2" t="s">
        <v>15365</v>
      </c>
      <c r="B8283" s="1" t="s">
        <v>15364</v>
      </c>
      <c r="C8283" s="1" t="s">
        <v>14873</v>
      </c>
      <c r="D8283" s="10" t="s">
        <v>5270</v>
      </c>
    </row>
    <row r="8284" spans="1:4" s="9" customFormat="1" x14ac:dyDescent="0.2">
      <c r="A8284" s="2" t="s">
        <v>15366</v>
      </c>
      <c r="B8284" s="1" t="s">
        <v>15364</v>
      </c>
      <c r="C8284" s="1" t="s">
        <v>14695</v>
      </c>
      <c r="D8284" s="10" t="s">
        <v>5270</v>
      </c>
    </row>
    <row r="8285" spans="1:4" s="9" customFormat="1" x14ac:dyDescent="0.2">
      <c r="A8285" s="2" t="s">
        <v>15367</v>
      </c>
      <c r="B8285" s="1" t="s">
        <v>15364</v>
      </c>
      <c r="C8285" s="1" t="s">
        <v>14078</v>
      </c>
      <c r="D8285" s="10" t="s">
        <v>5270</v>
      </c>
    </row>
    <row r="8286" spans="1:4" s="9" customFormat="1" x14ac:dyDescent="0.2">
      <c r="A8286" s="2" t="s">
        <v>15368</v>
      </c>
      <c r="B8286" s="1" t="s">
        <v>15369</v>
      </c>
      <c r="C8286" s="1" t="s">
        <v>14702</v>
      </c>
      <c r="D8286" s="3">
        <v>500</v>
      </c>
    </row>
    <row r="8287" spans="1:4" s="9" customFormat="1" x14ac:dyDescent="0.2">
      <c r="A8287" s="2" t="s">
        <v>15371</v>
      </c>
      <c r="B8287" s="1" t="s">
        <v>15369</v>
      </c>
      <c r="C8287" s="1" t="s">
        <v>14735</v>
      </c>
      <c r="D8287" s="10" t="s">
        <v>5270</v>
      </c>
    </row>
    <row r="8288" spans="1:4" s="9" customFormat="1" x14ac:dyDescent="0.2">
      <c r="A8288" s="2" t="s">
        <v>15370</v>
      </c>
      <c r="B8288" s="1" t="s">
        <v>15369</v>
      </c>
      <c r="C8288" s="1" t="s">
        <v>13372</v>
      </c>
      <c r="D8288" s="10" t="s">
        <v>5270</v>
      </c>
    </row>
    <row r="8289" spans="1:4" s="9" customFormat="1" x14ac:dyDescent="0.2">
      <c r="A8289" s="2" t="s">
        <v>15372</v>
      </c>
      <c r="B8289" s="1" t="s">
        <v>15373</v>
      </c>
      <c r="C8289" s="1" t="s">
        <v>15374</v>
      </c>
      <c r="D8289" s="10" t="s">
        <v>5270</v>
      </c>
    </row>
    <row r="8290" spans="1:4" s="9" customFormat="1" x14ac:dyDescent="0.2">
      <c r="A8290" s="2" t="s">
        <v>15375</v>
      </c>
      <c r="B8290" s="1" t="s">
        <v>15373</v>
      </c>
      <c r="C8290" s="1" t="s">
        <v>13366</v>
      </c>
      <c r="D8290" s="10" t="s">
        <v>5270</v>
      </c>
    </row>
    <row r="8291" spans="1:4" s="9" customFormat="1" x14ac:dyDescent="0.2">
      <c r="A8291" s="2" t="s">
        <v>15376</v>
      </c>
      <c r="B8291" s="1" t="s">
        <v>15377</v>
      </c>
      <c r="C8291" s="1" t="s">
        <v>14708</v>
      </c>
      <c r="D8291" s="3">
        <v>1000</v>
      </c>
    </row>
    <row r="8292" spans="1:4" s="9" customFormat="1" x14ac:dyDescent="0.2">
      <c r="A8292" s="2" t="s">
        <v>15379</v>
      </c>
      <c r="B8292" s="1" t="s">
        <v>15377</v>
      </c>
      <c r="C8292" s="1" t="s">
        <v>13372</v>
      </c>
      <c r="D8292" s="10" t="s">
        <v>5270</v>
      </c>
    </row>
    <row r="8293" spans="1:4" s="9" customFormat="1" x14ac:dyDescent="0.2">
      <c r="A8293" s="2" t="s">
        <v>15380</v>
      </c>
      <c r="B8293" s="1" t="s">
        <v>15377</v>
      </c>
      <c r="C8293" s="1" t="s">
        <v>14873</v>
      </c>
      <c r="D8293" s="10" t="s">
        <v>5270</v>
      </c>
    </row>
    <row r="8294" spans="1:4" s="9" customFormat="1" x14ac:dyDescent="0.2">
      <c r="A8294" s="2" t="s">
        <v>15378</v>
      </c>
      <c r="B8294" s="1" t="s">
        <v>15377</v>
      </c>
      <c r="C8294" s="1" t="s">
        <v>39</v>
      </c>
      <c r="D8294" s="10" t="s">
        <v>5270</v>
      </c>
    </row>
    <row r="8295" spans="1:4" s="9" customFormat="1" x14ac:dyDescent="0.2">
      <c r="A8295" s="2" t="s">
        <v>15381</v>
      </c>
      <c r="B8295" s="1" t="s">
        <v>15382</v>
      </c>
      <c r="C8295" s="1" t="s">
        <v>14875</v>
      </c>
      <c r="D8295" s="3">
        <v>1200</v>
      </c>
    </row>
    <row r="8296" spans="1:4" s="9" customFormat="1" x14ac:dyDescent="0.2">
      <c r="A8296" s="2" t="s">
        <v>15383</v>
      </c>
      <c r="B8296" s="1" t="s">
        <v>15382</v>
      </c>
      <c r="C8296" s="1" t="s">
        <v>15384</v>
      </c>
      <c r="D8296" s="10" t="s">
        <v>5270</v>
      </c>
    </row>
    <row r="8297" spans="1:4" s="9" customFormat="1" x14ac:dyDescent="0.2">
      <c r="A8297" s="2" t="s">
        <v>15385</v>
      </c>
      <c r="B8297" s="1" t="s">
        <v>15386</v>
      </c>
      <c r="C8297" s="1" t="s">
        <v>14702</v>
      </c>
      <c r="D8297" s="3">
        <v>1000</v>
      </c>
    </row>
    <row r="8298" spans="1:4" s="9" customFormat="1" x14ac:dyDescent="0.2">
      <c r="A8298" s="2" t="s">
        <v>15387</v>
      </c>
      <c r="B8298" s="1" t="s">
        <v>15386</v>
      </c>
      <c r="C8298" s="1" t="s">
        <v>14705</v>
      </c>
      <c r="D8298" s="3">
        <v>1000</v>
      </c>
    </row>
    <row r="8299" spans="1:4" s="9" customFormat="1" x14ac:dyDescent="0.2">
      <c r="A8299" s="2" t="s">
        <v>15393</v>
      </c>
      <c r="B8299" s="1" t="s">
        <v>15389</v>
      </c>
      <c r="C8299" s="1" t="s">
        <v>15156</v>
      </c>
      <c r="D8299" s="3">
        <v>1000</v>
      </c>
    </row>
    <row r="8300" spans="1:4" s="9" customFormat="1" x14ac:dyDescent="0.2">
      <c r="A8300" s="2" t="s">
        <v>15391</v>
      </c>
      <c r="B8300" s="1" t="s">
        <v>15389</v>
      </c>
      <c r="C8300" s="1" t="s">
        <v>13366</v>
      </c>
      <c r="D8300" s="3">
        <v>2000</v>
      </c>
    </row>
    <row r="8301" spans="1:4" s="9" customFormat="1" x14ac:dyDescent="0.2">
      <c r="A8301" s="2" t="s">
        <v>15392</v>
      </c>
      <c r="B8301" s="1" t="s">
        <v>15389</v>
      </c>
      <c r="C8301" s="1" t="s">
        <v>14873</v>
      </c>
      <c r="D8301" s="10" t="s">
        <v>5270</v>
      </c>
    </row>
    <row r="8302" spans="1:4" s="9" customFormat="1" x14ac:dyDescent="0.2">
      <c r="A8302" s="2" t="s">
        <v>15388</v>
      </c>
      <c r="B8302" s="1" t="s">
        <v>15389</v>
      </c>
      <c r="C8302" s="1" t="s">
        <v>39</v>
      </c>
      <c r="D8302" s="10" t="s">
        <v>5270</v>
      </c>
    </row>
    <row r="8303" spans="1:4" s="9" customFormat="1" x14ac:dyDescent="0.2">
      <c r="A8303" s="2" t="s">
        <v>15394</v>
      </c>
      <c r="B8303" s="1" t="s">
        <v>15389</v>
      </c>
      <c r="C8303" s="1" t="s">
        <v>308</v>
      </c>
      <c r="D8303" s="10" t="s">
        <v>5270</v>
      </c>
    </row>
    <row r="8304" spans="1:4" s="9" customFormat="1" x14ac:dyDescent="0.2">
      <c r="A8304" s="2" t="s">
        <v>15390</v>
      </c>
      <c r="B8304" s="1" t="s">
        <v>15389</v>
      </c>
      <c r="C8304" s="1" t="s">
        <v>13619</v>
      </c>
      <c r="D8304" s="10" t="s">
        <v>5270</v>
      </c>
    </row>
    <row r="8305" spans="1:4" s="9" customFormat="1" x14ac:dyDescent="0.2">
      <c r="A8305" s="2" t="s">
        <v>15395</v>
      </c>
      <c r="B8305" s="1" t="s">
        <v>15396</v>
      </c>
      <c r="C8305" s="1" t="s">
        <v>14167</v>
      </c>
      <c r="D8305" s="3">
        <v>2000</v>
      </c>
    </row>
    <row r="8306" spans="1:4" s="9" customFormat="1" x14ac:dyDescent="0.2">
      <c r="A8306" s="2" t="s">
        <v>15397</v>
      </c>
      <c r="B8306" s="1" t="s">
        <v>15396</v>
      </c>
      <c r="C8306" s="1" t="s">
        <v>13372</v>
      </c>
      <c r="D8306" s="10" t="s">
        <v>5270</v>
      </c>
    </row>
    <row r="8307" spans="1:4" s="9" customFormat="1" x14ac:dyDescent="0.2">
      <c r="A8307" s="2" t="s">
        <v>15398</v>
      </c>
      <c r="B8307" s="1" t="s">
        <v>15396</v>
      </c>
      <c r="C8307" s="1" t="s">
        <v>14723</v>
      </c>
      <c r="D8307" s="10" t="s">
        <v>5270</v>
      </c>
    </row>
    <row r="8308" spans="1:4" s="9" customFormat="1" x14ac:dyDescent="0.2">
      <c r="A8308" s="2" t="s">
        <v>15402</v>
      </c>
      <c r="B8308" s="1" t="s">
        <v>15400</v>
      </c>
      <c r="C8308" s="1" t="s">
        <v>15139</v>
      </c>
      <c r="D8308" s="3">
        <v>500</v>
      </c>
    </row>
    <row r="8309" spans="1:4" s="9" customFormat="1" x14ac:dyDescent="0.2">
      <c r="A8309" s="2" t="s">
        <v>15401</v>
      </c>
      <c r="B8309" s="1" t="s">
        <v>15400</v>
      </c>
      <c r="C8309" s="1" t="s">
        <v>13366</v>
      </c>
      <c r="D8309" s="10" t="s">
        <v>5270</v>
      </c>
    </row>
    <row r="8310" spans="1:4" s="9" customFormat="1" x14ac:dyDescent="0.2">
      <c r="A8310" s="2" t="s">
        <v>15399</v>
      </c>
      <c r="B8310" s="1" t="s">
        <v>15400</v>
      </c>
      <c r="C8310" s="1" t="s">
        <v>13619</v>
      </c>
      <c r="D8310" s="10" t="s">
        <v>5270</v>
      </c>
    </row>
    <row r="8311" spans="1:4" s="9" customFormat="1" x14ac:dyDescent="0.2">
      <c r="A8311" s="2" t="s">
        <v>15403</v>
      </c>
      <c r="B8311" s="1" t="s">
        <v>15404</v>
      </c>
      <c r="C8311" s="1" t="s">
        <v>14705</v>
      </c>
      <c r="D8311" s="10" t="s">
        <v>5270</v>
      </c>
    </row>
    <row r="8312" spans="1:4" s="9" customFormat="1" x14ac:dyDescent="0.2">
      <c r="A8312" s="2" t="s">
        <v>15405</v>
      </c>
      <c r="B8312" s="1" t="s">
        <v>15406</v>
      </c>
      <c r="C8312" s="1" t="s">
        <v>287</v>
      </c>
      <c r="D8312" s="10" t="s">
        <v>5270</v>
      </c>
    </row>
    <row r="8313" spans="1:4" s="9" customFormat="1" x14ac:dyDescent="0.2">
      <c r="A8313" s="2" t="s">
        <v>15407</v>
      </c>
      <c r="B8313" s="1" t="s">
        <v>15408</v>
      </c>
      <c r="C8313" s="1" t="s">
        <v>13619</v>
      </c>
      <c r="D8313" s="10" t="s">
        <v>5270</v>
      </c>
    </row>
    <row r="8314" spans="1:4" s="9" customFormat="1" x14ac:dyDescent="0.2">
      <c r="A8314" s="2" t="s">
        <v>15409</v>
      </c>
      <c r="B8314" s="1" t="s">
        <v>15410</v>
      </c>
      <c r="C8314" s="1" t="s">
        <v>14723</v>
      </c>
      <c r="D8314" s="10" t="s">
        <v>5270</v>
      </c>
    </row>
    <row r="8315" spans="1:4" s="9" customFormat="1" x14ac:dyDescent="0.2">
      <c r="A8315" s="2" t="s">
        <v>15411</v>
      </c>
      <c r="B8315" s="1" t="s">
        <v>15412</v>
      </c>
      <c r="C8315" s="1" t="s">
        <v>13372</v>
      </c>
      <c r="D8315" s="3">
        <v>200</v>
      </c>
    </row>
    <row r="8316" spans="1:4" s="9" customFormat="1" x14ac:dyDescent="0.2">
      <c r="A8316" s="2" t="s">
        <v>15413</v>
      </c>
      <c r="B8316" s="1" t="s">
        <v>15414</v>
      </c>
      <c r="C8316" s="1" t="s">
        <v>13619</v>
      </c>
      <c r="D8316" s="10" t="s">
        <v>5270</v>
      </c>
    </row>
    <row r="8317" spans="1:4" s="9" customFormat="1" x14ac:dyDescent="0.2">
      <c r="A8317" s="2" t="s">
        <v>15415</v>
      </c>
      <c r="B8317" s="1" t="s">
        <v>15416</v>
      </c>
      <c r="C8317" s="1" t="s">
        <v>14702</v>
      </c>
      <c r="D8317" s="10" t="s">
        <v>5270</v>
      </c>
    </row>
    <row r="8318" spans="1:4" s="9" customFormat="1" x14ac:dyDescent="0.2">
      <c r="A8318" s="2" t="s">
        <v>15417</v>
      </c>
      <c r="B8318" s="1" t="s">
        <v>15416</v>
      </c>
      <c r="C8318" s="1" t="s">
        <v>14954</v>
      </c>
      <c r="D8318" s="10" t="s">
        <v>5270</v>
      </c>
    </row>
    <row r="8319" spans="1:4" s="9" customFormat="1" x14ac:dyDescent="0.2">
      <c r="A8319" s="2" t="s">
        <v>15418</v>
      </c>
      <c r="B8319" s="1" t="s">
        <v>15419</v>
      </c>
      <c r="C8319" s="1" t="s">
        <v>14726</v>
      </c>
      <c r="D8319" s="10" t="s">
        <v>5270</v>
      </c>
    </row>
    <row r="8320" spans="1:4" s="9" customFormat="1" x14ac:dyDescent="0.2">
      <c r="A8320" s="2" t="s">
        <v>15420</v>
      </c>
      <c r="B8320" s="1" t="s">
        <v>15421</v>
      </c>
      <c r="C8320" s="1" t="s">
        <v>13619</v>
      </c>
      <c r="D8320" s="10" t="s">
        <v>5270</v>
      </c>
    </row>
    <row r="8321" spans="1:4" s="9" customFormat="1" x14ac:dyDescent="0.2">
      <c r="A8321" s="2" t="s">
        <v>15422</v>
      </c>
      <c r="B8321" s="1" t="s">
        <v>15423</v>
      </c>
      <c r="C8321" s="1" t="s">
        <v>14798</v>
      </c>
      <c r="D8321" s="10" t="s">
        <v>5270</v>
      </c>
    </row>
    <row r="8322" spans="1:4" s="9" customFormat="1" x14ac:dyDescent="0.2">
      <c r="A8322" s="2" t="s">
        <v>15424</v>
      </c>
      <c r="B8322" s="1" t="s">
        <v>15425</v>
      </c>
      <c r="C8322" s="1" t="s">
        <v>14702</v>
      </c>
      <c r="D8322" s="3">
        <v>50</v>
      </c>
    </row>
    <row r="8323" spans="1:4" s="9" customFormat="1" x14ac:dyDescent="0.2">
      <c r="A8323" s="2" t="s">
        <v>15426</v>
      </c>
      <c r="B8323" s="1" t="s">
        <v>15425</v>
      </c>
      <c r="C8323" s="1" t="s">
        <v>14078</v>
      </c>
      <c r="D8323" s="3">
        <v>50</v>
      </c>
    </row>
    <row r="8324" spans="1:4" s="9" customFormat="1" x14ac:dyDescent="0.2">
      <c r="A8324" s="2" t="s">
        <v>15427</v>
      </c>
      <c r="B8324" s="1" t="s">
        <v>15428</v>
      </c>
      <c r="C8324" s="1" t="s">
        <v>13619</v>
      </c>
      <c r="D8324" s="10" t="s">
        <v>5270</v>
      </c>
    </row>
    <row r="8325" spans="1:4" s="9" customFormat="1" x14ac:dyDescent="0.2">
      <c r="A8325" s="2" t="s">
        <v>15429</v>
      </c>
      <c r="B8325" s="1" t="s">
        <v>15430</v>
      </c>
      <c r="C8325" s="1" t="s">
        <v>39</v>
      </c>
      <c r="D8325" s="3">
        <v>500</v>
      </c>
    </row>
    <row r="8326" spans="1:4" s="9" customFormat="1" x14ac:dyDescent="0.2">
      <c r="A8326" s="2" t="s">
        <v>15431</v>
      </c>
      <c r="B8326" s="1" t="s">
        <v>15430</v>
      </c>
      <c r="C8326" s="1" t="s">
        <v>13619</v>
      </c>
      <c r="D8326" s="3">
        <v>1000</v>
      </c>
    </row>
    <row r="8327" spans="1:4" s="9" customFormat="1" x14ac:dyDescent="0.2">
      <c r="A8327" s="2" t="s">
        <v>15432</v>
      </c>
      <c r="B8327" s="1" t="s">
        <v>15430</v>
      </c>
      <c r="C8327" s="1" t="s">
        <v>14875</v>
      </c>
      <c r="D8327" s="3">
        <v>1200</v>
      </c>
    </row>
    <row r="8328" spans="1:4" s="9" customFormat="1" x14ac:dyDescent="0.2">
      <c r="A8328" s="2" t="s">
        <v>15434</v>
      </c>
      <c r="B8328" s="1" t="s">
        <v>15430</v>
      </c>
      <c r="C8328" s="1" t="s">
        <v>14756</v>
      </c>
      <c r="D8328" s="10" t="s">
        <v>5270</v>
      </c>
    </row>
    <row r="8329" spans="1:4" s="9" customFormat="1" x14ac:dyDescent="0.2">
      <c r="A8329" s="2" t="s">
        <v>15433</v>
      </c>
      <c r="B8329" s="1" t="s">
        <v>15430</v>
      </c>
      <c r="C8329" s="1" t="s">
        <v>14723</v>
      </c>
      <c r="D8329" s="10" t="s">
        <v>5270</v>
      </c>
    </row>
    <row r="8330" spans="1:4" s="9" customFormat="1" x14ac:dyDescent="0.2">
      <c r="A8330" s="2" t="s">
        <v>15435</v>
      </c>
      <c r="B8330" s="1" t="s">
        <v>15436</v>
      </c>
      <c r="C8330" s="1" t="s">
        <v>15437</v>
      </c>
      <c r="D8330" s="10" t="s">
        <v>5270</v>
      </c>
    </row>
    <row r="8331" spans="1:4" s="9" customFormat="1" x14ac:dyDescent="0.2">
      <c r="A8331" s="2" t="s">
        <v>15450</v>
      </c>
      <c r="B8331" s="1" t="s">
        <v>15439</v>
      </c>
      <c r="C8331" s="1" t="s">
        <v>2345</v>
      </c>
      <c r="D8331" s="3">
        <v>200</v>
      </c>
    </row>
    <row r="8332" spans="1:4" s="9" customFormat="1" x14ac:dyDescent="0.2">
      <c r="A8332" s="2" t="s">
        <v>15438</v>
      </c>
      <c r="B8332" s="1" t="s">
        <v>15439</v>
      </c>
      <c r="C8332" s="1" t="s">
        <v>39</v>
      </c>
      <c r="D8332" s="3">
        <v>500</v>
      </c>
    </row>
    <row r="8333" spans="1:4" s="9" customFormat="1" x14ac:dyDescent="0.2">
      <c r="A8333" s="2" t="s">
        <v>15442</v>
      </c>
      <c r="B8333" s="1" t="s">
        <v>15439</v>
      </c>
      <c r="C8333" s="1" t="s">
        <v>13619</v>
      </c>
      <c r="D8333" s="3">
        <v>1000</v>
      </c>
    </row>
    <row r="8334" spans="1:4" s="9" customFormat="1" x14ac:dyDescent="0.2">
      <c r="A8334" s="2" t="s">
        <v>15445</v>
      </c>
      <c r="B8334" s="1" t="s">
        <v>15439</v>
      </c>
      <c r="C8334" s="1" t="s">
        <v>13372</v>
      </c>
      <c r="D8334" s="3">
        <v>1000</v>
      </c>
    </row>
    <row r="8335" spans="1:4" s="9" customFormat="1" x14ac:dyDescent="0.2">
      <c r="A8335" s="2" t="s">
        <v>15448</v>
      </c>
      <c r="B8335" s="1" t="s">
        <v>15439</v>
      </c>
      <c r="C8335" s="1" t="s">
        <v>14873</v>
      </c>
      <c r="D8335" s="3">
        <v>1000</v>
      </c>
    </row>
    <row r="8336" spans="1:4" s="9" customFormat="1" x14ac:dyDescent="0.2">
      <c r="A8336" s="2" t="s">
        <v>15446</v>
      </c>
      <c r="B8336" s="1" t="s">
        <v>15439</v>
      </c>
      <c r="C8336" s="1" t="s">
        <v>13372</v>
      </c>
      <c r="D8336" s="3">
        <v>1000</v>
      </c>
    </row>
    <row r="8337" spans="1:4" s="9" customFormat="1" x14ac:dyDescent="0.2">
      <c r="A8337" s="2" t="s">
        <v>15443</v>
      </c>
      <c r="B8337" s="1" t="s">
        <v>15439</v>
      </c>
      <c r="C8337" s="1" t="s">
        <v>15444</v>
      </c>
      <c r="D8337" s="10" t="s">
        <v>5270</v>
      </c>
    </row>
    <row r="8338" spans="1:4" s="9" customFormat="1" x14ac:dyDescent="0.2">
      <c r="A8338" s="2" t="s">
        <v>15449</v>
      </c>
      <c r="B8338" s="1" t="s">
        <v>15439</v>
      </c>
      <c r="C8338" s="1" t="s">
        <v>14796</v>
      </c>
      <c r="D8338" s="10" t="s">
        <v>5270</v>
      </c>
    </row>
    <row r="8339" spans="1:4" s="9" customFormat="1" x14ac:dyDescent="0.2">
      <c r="A8339" s="2" t="s">
        <v>15447</v>
      </c>
      <c r="B8339" s="1" t="s">
        <v>15439</v>
      </c>
      <c r="C8339" s="1" t="s">
        <v>10874</v>
      </c>
      <c r="D8339" s="10" t="s">
        <v>5270</v>
      </c>
    </row>
    <row r="8340" spans="1:4" s="9" customFormat="1" x14ac:dyDescent="0.2">
      <c r="A8340" s="2" t="s">
        <v>15451</v>
      </c>
      <c r="B8340" s="1" t="s">
        <v>15439</v>
      </c>
      <c r="C8340" s="1" t="s">
        <v>15452</v>
      </c>
      <c r="D8340" s="10" t="s">
        <v>5270</v>
      </c>
    </row>
    <row r="8341" spans="1:4" s="9" customFormat="1" x14ac:dyDescent="0.2">
      <c r="A8341" s="2" t="s">
        <v>15441</v>
      </c>
      <c r="B8341" s="1" t="s">
        <v>15439</v>
      </c>
      <c r="C8341" s="1" t="s">
        <v>14167</v>
      </c>
      <c r="D8341" s="10" t="s">
        <v>5270</v>
      </c>
    </row>
    <row r="8342" spans="1:4" s="9" customFormat="1" x14ac:dyDescent="0.2">
      <c r="A8342" s="2" t="s">
        <v>15440</v>
      </c>
      <c r="B8342" s="1" t="s">
        <v>15439</v>
      </c>
      <c r="C8342" s="1" t="s">
        <v>14853</v>
      </c>
      <c r="D8342" s="10" t="s">
        <v>5270</v>
      </c>
    </row>
    <row r="8343" spans="1:4" s="9" customFormat="1" x14ac:dyDescent="0.2">
      <c r="A8343" s="2" t="s">
        <v>15453</v>
      </c>
      <c r="B8343" s="1" t="s">
        <v>15454</v>
      </c>
      <c r="C8343" s="1" t="s">
        <v>377</v>
      </c>
      <c r="D8343" s="10" t="s">
        <v>5270</v>
      </c>
    </row>
    <row r="8344" spans="1:4" s="9" customFormat="1" x14ac:dyDescent="0.2">
      <c r="A8344" s="2" t="s">
        <v>15455</v>
      </c>
      <c r="B8344" s="1" t="s">
        <v>15456</v>
      </c>
      <c r="C8344" s="1" t="s">
        <v>13619</v>
      </c>
      <c r="D8344" s="10" t="s">
        <v>5270</v>
      </c>
    </row>
    <row r="8345" spans="1:4" s="9" customFormat="1" x14ac:dyDescent="0.2">
      <c r="A8345" s="2" t="s">
        <v>15459</v>
      </c>
      <c r="B8345" s="1" t="s">
        <v>15458</v>
      </c>
      <c r="C8345" s="1" t="s">
        <v>15035</v>
      </c>
      <c r="D8345" s="3">
        <v>250</v>
      </c>
    </row>
    <row r="8346" spans="1:4" s="9" customFormat="1" x14ac:dyDescent="0.2">
      <c r="A8346" s="2" t="s">
        <v>15457</v>
      </c>
      <c r="B8346" s="1" t="s">
        <v>15458</v>
      </c>
      <c r="C8346" s="1" t="s">
        <v>15035</v>
      </c>
      <c r="D8346" s="3">
        <v>600</v>
      </c>
    </row>
    <row r="8347" spans="1:4" s="9" customFormat="1" x14ac:dyDescent="0.2">
      <c r="A8347" s="2" t="s">
        <v>15460</v>
      </c>
      <c r="B8347" s="1" t="s">
        <v>15458</v>
      </c>
      <c r="C8347" s="1" t="s">
        <v>14702</v>
      </c>
      <c r="D8347" s="10" t="s">
        <v>5270</v>
      </c>
    </row>
    <row r="8348" spans="1:4" s="9" customFormat="1" x14ac:dyDescent="0.2">
      <c r="A8348" s="2" t="s">
        <v>15461</v>
      </c>
      <c r="B8348" s="1" t="s">
        <v>15458</v>
      </c>
      <c r="C8348" s="1" t="s">
        <v>39</v>
      </c>
      <c r="D8348" s="10" t="s">
        <v>5270</v>
      </c>
    </row>
    <row r="8349" spans="1:4" s="9" customFormat="1" x14ac:dyDescent="0.2">
      <c r="A8349" s="2" t="s">
        <v>15462</v>
      </c>
      <c r="B8349" s="1" t="s">
        <v>15458</v>
      </c>
      <c r="C8349" s="1" t="s">
        <v>39</v>
      </c>
      <c r="D8349" s="10" t="s">
        <v>5270</v>
      </c>
    </row>
    <row r="8350" spans="1:4" s="9" customFormat="1" x14ac:dyDescent="0.2">
      <c r="A8350" s="2" t="s">
        <v>15463</v>
      </c>
      <c r="B8350" s="1" t="s">
        <v>15458</v>
      </c>
      <c r="C8350" s="1" t="s">
        <v>39</v>
      </c>
      <c r="D8350" s="10" t="s">
        <v>5270</v>
      </c>
    </row>
    <row r="8351" spans="1:4" s="9" customFormat="1" x14ac:dyDescent="0.2">
      <c r="A8351" s="2" t="s">
        <v>15465</v>
      </c>
      <c r="B8351" s="1" t="s">
        <v>15458</v>
      </c>
      <c r="C8351" s="1" t="s">
        <v>13619</v>
      </c>
      <c r="D8351" s="10" t="s">
        <v>5270</v>
      </c>
    </row>
    <row r="8352" spans="1:4" s="9" customFormat="1" x14ac:dyDescent="0.2">
      <c r="A8352" s="2" t="s">
        <v>15466</v>
      </c>
      <c r="B8352" s="1" t="s">
        <v>15458</v>
      </c>
      <c r="C8352" s="1" t="s">
        <v>14796</v>
      </c>
      <c r="D8352" s="10" t="s">
        <v>5270</v>
      </c>
    </row>
    <row r="8353" spans="1:4" s="9" customFormat="1" x14ac:dyDescent="0.2">
      <c r="A8353" s="2" t="s">
        <v>15467</v>
      </c>
      <c r="B8353" s="1" t="s">
        <v>15458</v>
      </c>
      <c r="C8353" s="1" t="s">
        <v>14756</v>
      </c>
      <c r="D8353" s="10" t="s">
        <v>5270</v>
      </c>
    </row>
    <row r="8354" spans="1:4" s="9" customFormat="1" x14ac:dyDescent="0.2">
      <c r="A8354" s="2" t="s">
        <v>15468</v>
      </c>
      <c r="B8354" s="1" t="s">
        <v>15458</v>
      </c>
      <c r="C8354" s="1" t="s">
        <v>15469</v>
      </c>
      <c r="D8354" s="10" t="s">
        <v>5270</v>
      </c>
    </row>
    <row r="8355" spans="1:4" s="9" customFormat="1" x14ac:dyDescent="0.2">
      <c r="A8355" s="2" t="s">
        <v>15470</v>
      </c>
      <c r="B8355" s="1" t="s">
        <v>15458</v>
      </c>
      <c r="C8355" s="1" t="s">
        <v>15469</v>
      </c>
      <c r="D8355" s="10" t="s">
        <v>5270</v>
      </c>
    </row>
    <row r="8356" spans="1:4" s="9" customFormat="1" x14ac:dyDescent="0.2">
      <c r="A8356" s="2" t="s">
        <v>15464</v>
      </c>
      <c r="B8356" s="1" t="s">
        <v>15458</v>
      </c>
      <c r="C8356" s="1" t="s">
        <v>14167</v>
      </c>
      <c r="D8356" s="10" t="s">
        <v>5270</v>
      </c>
    </row>
    <row r="8357" spans="1:4" s="9" customFormat="1" x14ac:dyDescent="0.2">
      <c r="A8357" s="2" t="s">
        <v>15471</v>
      </c>
      <c r="B8357" s="1" t="s">
        <v>15472</v>
      </c>
      <c r="C8357" s="1" t="s">
        <v>14853</v>
      </c>
      <c r="D8357" s="10" t="s">
        <v>5270</v>
      </c>
    </row>
    <row r="8358" spans="1:4" s="9" customFormat="1" x14ac:dyDescent="0.2">
      <c r="A8358" s="2" t="s">
        <v>15474</v>
      </c>
      <c r="B8358" s="1" t="s">
        <v>15472</v>
      </c>
      <c r="C8358" s="1" t="s">
        <v>14796</v>
      </c>
      <c r="D8358" s="10" t="s">
        <v>5270</v>
      </c>
    </row>
    <row r="8359" spans="1:4" s="9" customFormat="1" x14ac:dyDescent="0.2">
      <c r="A8359" s="2" t="s">
        <v>15473</v>
      </c>
      <c r="B8359" s="1" t="s">
        <v>15472</v>
      </c>
      <c r="C8359" s="1" t="s">
        <v>14723</v>
      </c>
      <c r="D8359" s="10" t="s">
        <v>5270</v>
      </c>
    </row>
    <row r="8360" spans="1:4" s="9" customFormat="1" x14ac:dyDescent="0.2">
      <c r="A8360" s="2" t="s">
        <v>15475</v>
      </c>
      <c r="B8360" s="1" t="s">
        <v>15476</v>
      </c>
      <c r="C8360" s="1" t="s">
        <v>14735</v>
      </c>
      <c r="D8360" s="10" t="s">
        <v>5270</v>
      </c>
    </row>
    <row r="8361" spans="1:4" s="9" customFormat="1" x14ac:dyDescent="0.2">
      <c r="A8361" s="2" t="s">
        <v>15477</v>
      </c>
      <c r="B8361" s="1" t="s">
        <v>15478</v>
      </c>
      <c r="C8361" s="1" t="s">
        <v>13853</v>
      </c>
      <c r="D8361" s="10" t="s">
        <v>5270</v>
      </c>
    </row>
    <row r="8362" spans="1:4" s="9" customFormat="1" x14ac:dyDescent="0.2">
      <c r="A8362" s="2" t="s">
        <v>15479</v>
      </c>
      <c r="B8362" s="1" t="s">
        <v>15480</v>
      </c>
      <c r="C8362" s="1" t="s">
        <v>14853</v>
      </c>
      <c r="D8362" s="10" t="s">
        <v>5270</v>
      </c>
    </row>
    <row r="8363" spans="1:4" s="9" customFormat="1" x14ac:dyDescent="0.2">
      <c r="A8363" s="2" t="s">
        <v>15481</v>
      </c>
      <c r="B8363" s="1" t="s">
        <v>15482</v>
      </c>
      <c r="C8363" s="1" t="s">
        <v>14853</v>
      </c>
      <c r="D8363" s="10" t="s">
        <v>5270</v>
      </c>
    </row>
    <row r="8364" spans="1:4" s="9" customFormat="1" x14ac:dyDescent="0.2">
      <c r="A8364" s="2" t="s">
        <v>15483</v>
      </c>
      <c r="B8364" s="1" t="s">
        <v>15484</v>
      </c>
      <c r="C8364" s="1" t="s">
        <v>14167</v>
      </c>
      <c r="D8364" s="10" t="s">
        <v>5270</v>
      </c>
    </row>
    <row r="8365" spans="1:4" s="9" customFormat="1" x14ac:dyDescent="0.2">
      <c r="A8365" s="2" t="s">
        <v>15485</v>
      </c>
      <c r="B8365" s="1" t="s">
        <v>15484</v>
      </c>
      <c r="C8365" s="1" t="s">
        <v>13619</v>
      </c>
      <c r="D8365" s="10" t="s">
        <v>5270</v>
      </c>
    </row>
    <row r="8366" spans="1:4" s="9" customFormat="1" x14ac:dyDescent="0.2">
      <c r="A8366" s="2" t="s">
        <v>15486</v>
      </c>
      <c r="B8366" s="1" t="s">
        <v>15487</v>
      </c>
      <c r="C8366" s="1" t="s">
        <v>39</v>
      </c>
      <c r="D8366" s="10" t="s">
        <v>5270</v>
      </c>
    </row>
    <row r="8367" spans="1:4" s="9" customFormat="1" x14ac:dyDescent="0.2">
      <c r="A8367" s="2" t="s">
        <v>15488</v>
      </c>
      <c r="B8367" s="1" t="s">
        <v>15489</v>
      </c>
      <c r="C8367" s="1" t="s">
        <v>39</v>
      </c>
      <c r="D8367" s="3">
        <v>100</v>
      </c>
    </row>
    <row r="8368" spans="1:4" s="9" customFormat="1" x14ac:dyDescent="0.2">
      <c r="A8368" s="2" t="s">
        <v>15490</v>
      </c>
      <c r="B8368" s="1" t="s">
        <v>15489</v>
      </c>
      <c r="C8368" s="1" t="s">
        <v>14716</v>
      </c>
      <c r="D8368" s="3">
        <v>200</v>
      </c>
    </row>
    <row r="8369" spans="1:4" s="9" customFormat="1" x14ac:dyDescent="0.2">
      <c r="A8369" s="2" t="s">
        <v>15491</v>
      </c>
      <c r="B8369" s="1" t="s">
        <v>15492</v>
      </c>
      <c r="C8369" s="1" t="s">
        <v>14726</v>
      </c>
      <c r="D8369" s="3">
        <v>200</v>
      </c>
    </row>
    <row r="8370" spans="1:4" s="9" customFormat="1" x14ac:dyDescent="0.2">
      <c r="A8370" s="2" t="s">
        <v>15493</v>
      </c>
      <c r="B8370" s="1" t="s">
        <v>15494</v>
      </c>
      <c r="C8370" s="1" t="s">
        <v>14078</v>
      </c>
      <c r="D8370" s="3">
        <v>2000</v>
      </c>
    </row>
    <row r="8371" spans="1:4" s="9" customFormat="1" x14ac:dyDescent="0.2">
      <c r="A8371" s="2" t="s">
        <v>15495</v>
      </c>
      <c r="B8371" s="1" t="s">
        <v>15496</v>
      </c>
      <c r="C8371" s="1" t="s">
        <v>14167</v>
      </c>
      <c r="D8371" s="3">
        <v>500</v>
      </c>
    </row>
    <row r="8372" spans="1:4" s="9" customFormat="1" x14ac:dyDescent="0.2">
      <c r="A8372" s="2" t="s">
        <v>15503</v>
      </c>
      <c r="B8372" s="1" t="s">
        <v>15498</v>
      </c>
      <c r="C8372" s="1" t="s">
        <v>377</v>
      </c>
      <c r="D8372" s="3">
        <v>800</v>
      </c>
    </row>
    <row r="8373" spans="1:4" s="9" customFormat="1" x14ac:dyDescent="0.2">
      <c r="A8373" s="2" t="s">
        <v>15497</v>
      </c>
      <c r="B8373" s="1" t="s">
        <v>15498</v>
      </c>
      <c r="C8373" s="1" t="s">
        <v>14167</v>
      </c>
      <c r="D8373" s="3">
        <v>1000</v>
      </c>
    </row>
    <row r="8374" spans="1:4" s="9" customFormat="1" x14ac:dyDescent="0.2">
      <c r="A8374" s="2" t="s">
        <v>15501</v>
      </c>
      <c r="B8374" s="1" t="s">
        <v>15498</v>
      </c>
      <c r="C8374" s="1" t="s">
        <v>15156</v>
      </c>
      <c r="D8374" s="3">
        <v>1000</v>
      </c>
    </row>
    <row r="8375" spans="1:4" s="9" customFormat="1" x14ac:dyDescent="0.2">
      <c r="A8375" s="2" t="s">
        <v>15499</v>
      </c>
      <c r="B8375" s="1" t="s">
        <v>15498</v>
      </c>
      <c r="C8375" s="1" t="s">
        <v>13372</v>
      </c>
      <c r="D8375" s="3">
        <v>1000</v>
      </c>
    </row>
    <row r="8376" spans="1:4" s="9" customFormat="1" x14ac:dyDescent="0.2">
      <c r="A8376" s="2" t="s">
        <v>15500</v>
      </c>
      <c r="B8376" s="1" t="s">
        <v>15498</v>
      </c>
      <c r="C8376" s="1" t="s">
        <v>14873</v>
      </c>
      <c r="D8376" s="3">
        <v>2000</v>
      </c>
    </row>
    <row r="8377" spans="1:4" s="9" customFormat="1" x14ac:dyDescent="0.2">
      <c r="A8377" s="2" t="s">
        <v>15502</v>
      </c>
      <c r="B8377" s="1" t="s">
        <v>15498</v>
      </c>
      <c r="C8377" s="1" t="s">
        <v>14879</v>
      </c>
      <c r="D8377" s="10" t="s">
        <v>5270</v>
      </c>
    </row>
    <row r="8378" spans="1:4" s="9" customFormat="1" x14ac:dyDescent="0.2">
      <c r="A8378" s="2" t="s">
        <v>15504</v>
      </c>
      <c r="B8378" s="1" t="s">
        <v>15505</v>
      </c>
      <c r="C8378" s="1" t="s">
        <v>14702</v>
      </c>
      <c r="D8378" s="3">
        <v>200</v>
      </c>
    </row>
    <row r="8379" spans="1:4" s="9" customFormat="1" x14ac:dyDescent="0.2">
      <c r="A8379" s="2" t="s">
        <v>15509</v>
      </c>
      <c r="B8379" s="1" t="s">
        <v>15505</v>
      </c>
      <c r="C8379" s="1" t="s">
        <v>14716</v>
      </c>
      <c r="D8379" s="3">
        <v>200</v>
      </c>
    </row>
    <row r="8380" spans="1:4" s="9" customFormat="1" x14ac:dyDescent="0.2">
      <c r="A8380" s="2" t="s">
        <v>15506</v>
      </c>
      <c r="B8380" s="1" t="s">
        <v>15505</v>
      </c>
      <c r="C8380" s="1" t="s">
        <v>13619</v>
      </c>
      <c r="D8380" s="3">
        <v>250</v>
      </c>
    </row>
    <row r="8381" spans="1:4" s="9" customFormat="1" x14ac:dyDescent="0.2">
      <c r="A8381" s="2" t="s">
        <v>15507</v>
      </c>
      <c r="B8381" s="1" t="s">
        <v>15505</v>
      </c>
      <c r="C8381" s="1" t="s">
        <v>14705</v>
      </c>
      <c r="D8381" s="10" t="s">
        <v>5270</v>
      </c>
    </row>
    <row r="8382" spans="1:4" s="9" customFormat="1" x14ac:dyDescent="0.2">
      <c r="A8382" s="2" t="s">
        <v>15508</v>
      </c>
      <c r="B8382" s="1" t="s">
        <v>15505</v>
      </c>
      <c r="C8382" s="1" t="s">
        <v>13372</v>
      </c>
      <c r="D8382" s="10" t="s">
        <v>5270</v>
      </c>
    </row>
    <row r="8383" spans="1:4" s="9" customFormat="1" x14ac:dyDescent="0.2">
      <c r="A8383" s="2" t="s">
        <v>15512</v>
      </c>
      <c r="B8383" s="1" t="s">
        <v>15511</v>
      </c>
      <c r="C8383" s="1" t="s">
        <v>39</v>
      </c>
      <c r="D8383" s="10" t="s">
        <v>5270</v>
      </c>
    </row>
    <row r="8384" spans="1:4" s="9" customFormat="1" x14ac:dyDescent="0.2">
      <c r="A8384" s="2" t="s">
        <v>15510</v>
      </c>
      <c r="B8384" s="1" t="s">
        <v>15511</v>
      </c>
      <c r="C8384" s="1" t="s">
        <v>14702</v>
      </c>
      <c r="D8384" s="10" t="s">
        <v>5270</v>
      </c>
    </row>
    <row r="8385" spans="1:4" s="9" customFormat="1" x14ac:dyDescent="0.2">
      <c r="A8385" s="2" t="s">
        <v>15515</v>
      </c>
      <c r="B8385" s="1" t="s">
        <v>15511</v>
      </c>
      <c r="C8385" s="1" t="s">
        <v>15516</v>
      </c>
      <c r="D8385" s="10" t="s">
        <v>5270</v>
      </c>
    </row>
    <row r="8386" spans="1:4" s="9" customFormat="1" x14ac:dyDescent="0.2">
      <c r="A8386" s="2" t="s">
        <v>15514</v>
      </c>
      <c r="B8386" s="1" t="s">
        <v>15511</v>
      </c>
      <c r="C8386" s="1" t="s">
        <v>13619</v>
      </c>
      <c r="D8386" s="10" t="s">
        <v>5270</v>
      </c>
    </row>
    <row r="8387" spans="1:4" s="9" customFormat="1" x14ac:dyDescent="0.2">
      <c r="A8387" s="2" t="s">
        <v>15513</v>
      </c>
      <c r="B8387" s="1" t="s">
        <v>15511</v>
      </c>
      <c r="C8387" s="1" t="s">
        <v>14167</v>
      </c>
      <c r="D8387" s="10" t="s">
        <v>5270</v>
      </c>
    </row>
    <row r="8388" spans="1:4" s="9" customFormat="1" x14ac:dyDescent="0.2">
      <c r="A8388" s="2" t="s">
        <v>15517</v>
      </c>
      <c r="B8388" s="1" t="s">
        <v>15511</v>
      </c>
      <c r="C8388" s="1" t="s">
        <v>14873</v>
      </c>
      <c r="D8388" s="10" t="s">
        <v>5270</v>
      </c>
    </row>
    <row r="8389" spans="1:4" s="9" customFormat="1" x14ac:dyDescent="0.2">
      <c r="A8389" s="2" t="s">
        <v>15518</v>
      </c>
      <c r="B8389" s="1" t="s">
        <v>15519</v>
      </c>
      <c r="C8389" s="1" t="s">
        <v>14763</v>
      </c>
      <c r="D8389" s="3">
        <v>2200</v>
      </c>
    </row>
    <row r="8390" spans="1:4" s="9" customFormat="1" x14ac:dyDescent="0.2">
      <c r="A8390" s="2" t="s">
        <v>15522</v>
      </c>
      <c r="B8390" s="1" t="s">
        <v>15521</v>
      </c>
      <c r="C8390" s="1" t="s">
        <v>14763</v>
      </c>
      <c r="D8390" s="10" t="s">
        <v>5270</v>
      </c>
    </row>
    <row r="8391" spans="1:4" s="9" customFormat="1" x14ac:dyDescent="0.2">
      <c r="A8391" s="2" t="s">
        <v>15523</v>
      </c>
      <c r="B8391" s="1" t="s">
        <v>15521</v>
      </c>
      <c r="C8391" s="1" t="s">
        <v>14879</v>
      </c>
      <c r="D8391" s="10" t="s">
        <v>5270</v>
      </c>
    </row>
    <row r="8392" spans="1:4" s="9" customFormat="1" x14ac:dyDescent="0.2">
      <c r="A8392" s="2" t="s">
        <v>15520</v>
      </c>
      <c r="B8392" s="1" t="s">
        <v>15521</v>
      </c>
      <c r="C8392" s="1" t="s">
        <v>14760</v>
      </c>
      <c r="D8392" s="10" t="s">
        <v>5270</v>
      </c>
    </row>
    <row r="8393" spans="1:4" s="9" customFormat="1" x14ac:dyDescent="0.2">
      <c r="A8393" s="2" t="s">
        <v>15526</v>
      </c>
      <c r="B8393" s="1" t="s">
        <v>15525</v>
      </c>
      <c r="C8393" s="1" t="s">
        <v>13619</v>
      </c>
      <c r="D8393" s="10" t="s">
        <v>5270</v>
      </c>
    </row>
    <row r="8394" spans="1:4" s="9" customFormat="1" x14ac:dyDescent="0.2">
      <c r="A8394" s="2" t="s">
        <v>15528</v>
      </c>
      <c r="B8394" s="1" t="s">
        <v>15525</v>
      </c>
      <c r="C8394" s="1" t="s">
        <v>14879</v>
      </c>
      <c r="D8394" s="10" t="s">
        <v>5270</v>
      </c>
    </row>
    <row r="8395" spans="1:4" s="9" customFormat="1" x14ac:dyDescent="0.2">
      <c r="A8395" s="2" t="s">
        <v>15527</v>
      </c>
      <c r="B8395" s="1" t="s">
        <v>15525</v>
      </c>
      <c r="C8395" s="1" t="s">
        <v>13853</v>
      </c>
      <c r="D8395" s="10" t="s">
        <v>5270</v>
      </c>
    </row>
    <row r="8396" spans="1:4" s="9" customFormat="1" x14ac:dyDescent="0.2">
      <c r="A8396" s="2" t="s">
        <v>15529</v>
      </c>
      <c r="B8396" s="1" t="s">
        <v>15525</v>
      </c>
      <c r="C8396" s="1" t="s">
        <v>15022</v>
      </c>
      <c r="D8396" s="10" t="s">
        <v>5270</v>
      </c>
    </row>
    <row r="8397" spans="1:4" s="9" customFormat="1" x14ac:dyDescent="0.2">
      <c r="A8397" s="2" t="s">
        <v>15524</v>
      </c>
      <c r="B8397" s="1" t="s">
        <v>15525</v>
      </c>
      <c r="C8397" s="1" t="s">
        <v>39</v>
      </c>
      <c r="D8397" s="10" t="s">
        <v>5270</v>
      </c>
    </row>
    <row r="8398" spans="1:4" s="9" customFormat="1" x14ac:dyDescent="0.2">
      <c r="A8398" s="2" t="s">
        <v>15530</v>
      </c>
      <c r="B8398" s="1" t="s">
        <v>15531</v>
      </c>
      <c r="C8398" s="1" t="s">
        <v>14749</v>
      </c>
      <c r="D8398" s="10" t="s">
        <v>5270</v>
      </c>
    </row>
    <row r="8399" spans="1:4" s="9" customFormat="1" x14ac:dyDescent="0.2">
      <c r="A8399" s="2" t="s">
        <v>15532</v>
      </c>
      <c r="B8399" s="1" t="s">
        <v>15533</v>
      </c>
      <c r="C8399" s="1" t="s">
        <v>14078</v>
      </c>
      <c r="D8399" s="10" t="s">
        <v>5270</v>
      </c>
    </row>
    <row r="8400" spans="1:4" s="9" customFormat="1" x14ac:dyDescent="0.2">
      <c r="A8400" s="2" t="s">
        <v>15536</v>
      </c>
      <c r="B8400" s="1" t="s">
        <v>15535</v>
      </c>
      <c r="C8400" s="1" t="s">
        <v>15537</v>
      </c>
      <c r="D8400" s="3">
        <v>300</v>
      </c>
    </row>
    <row r="8401" spans="1:4" s="9" customFormat="1" x14ac:dyDescent="0.2">
      <c r="A8401" s="2" t="s">
        <v>15538</v>
      </c>
      <c r="B8401" s="1" t="s">
        <v>15535</v>
      </c>
      <c r="C8401" s="1" t="s">
        <v>14875</v>
      </c>
      <c r="D8401" s="10" t="s">
        <v>5270</v>
      </c>
    </row>
    <row r="8402" spans="1:4" s="9" customFormat="1" x14ac:dyDescent="0.2">
      <c r="A8402" s="2" t="s">
        <v>15534</v>
      </c>
      <c r="B8402" s="1" t="s">
        <v>15535</v>
      </c>
      <c r="C8402" s="1" t="s">
        <v>39</v>
      </c>
      <c r="D8402" s="10" t="s">
        <v>5270</v>
      </c>
    </row>
    <row r="8403" spans="1:4" s="9" customFormat="1" x14ac:dyDescent="0.2">
      <c r="A8403" s="2" t="s">
        <v>15539</v>
      </c>
      <c r="B8403" s="1" t="s">
        <v>15540</v>
      </c>
      <c r="C8403" s="1" t="s">
        <v>13619</v>
      </c>
      <c r="D8403" s="10" t="s">
        <v>5270</v>
      </c>
    </row>
    <row r="8404" spans="1:4" s="9" customFormat="1" x14ac:dyDescent="0.2">
      <c r="A8404" s="2" t="s">
        <v>15543</v>
      </c>
      <c r="B8404" s="1" t="s">
        <v>15542</v>
      </c>
      <c r="C8404" s="1" t="s">
        <v>13416</v>
      </c>
      <c r="D8404" s="3">
        <v>250</v>
      </c>
    </row>
    <row r="8405" spans="1:4" s="9" customFormat="1" x14ac:dyDescent="0.2">
      <c r="A8405" s="2" t="s">
        <v>15541</v>
      </c>
      <c r="B8405" s="1" t="s">
        <v>15542</v>
      </c>
      <c r="C8405" s="1" t="s">
        <v>13619</v>
      </c>
      <c r="D8405" s="10" t="s">
        <v>5270</v>
      </c>
    </row>
    <row r="8406" spans="1:4" s="9" customFormat="1" x14ac:dyDescent="0.2">
      <c r="A8406" s="2" t="s">
        <v>15544</v>
      </c>
      <c r="B8406" s="1" t="s">
        <v>15545</v>
      </c>
      <c r="C8406" s="1" t="s">
        <v>39</v>
      </c>
      <c r="D8406" s="3">
        <v>800</v>
      </c>
    </row>
    <row r="8407" spans="1:4" s="9" customFormat="1" x14ac:dyDescent="0.2">
      <c r="A8407" s="2" t="s">
        <v>15547</v>
      </c>
      <c r="B8407" s="1" t="s">
        <v>15545</v>
      </c>
      <c r="C8407" s="1" t="s">
        <v>14763</v>
      </c>
      <c r="D8407" s="10" t="s">
        <v>5270</v>
      </c>
    </row>
    <row r="8408" spans="1:4" s="9" customFormat="1" x14ac:dyDescent="0.2">
      <c r="A8408" s="2" t="s">
        <v>15546</v>
      </c>
      <c r="B8408" s="1" t="s">
        <v>15545</v>
      </c>
      <c r="C8408" s="1" t="s">
        <v>13619</v>
      </c>
      <c r="D8408" s="10" t="s">
        <v>5270</v>
      </c>
    </row>
    <row r="8409" spans="1:4" s="9" customFormat="1" x14ac:dyDescent="0.2">
      <c r="A8409" s="2" t="s">
        <v>15553</v>
      </c>
      <c r="B8409" s="1" t="s">
        <v>15549</v>
      </c>
      <c r="C8409" s="1" t="s">
        <v>14760</v>
      </c>
      <c r="D8409" s="3">
        <v>1000</v>
      </c>
    </row>
    <row r="8410" spans="1:4" s="9" customFormat="1" x14ac:dyDescent="0.2">
      <c r="A8410" s="2" t="s">
        <v>15555</v>
      </c>
      <c r="B8410" s="1" t="s">
        <v>15549</v>
      </c>
      <c r="C8410" s="1" t="s">
        <v>14831</v>
      </c>
      <c r="D8410" s="3">
        <v>2000</v>
      </c>
    </row>
    <row r="8411" spans="1:4" s="9" customFormat="1" x14ac:dyDescent="0.2">
      <c r="A8411" s="2" t="s">
        <v>15552</v>
      </c>
      <c r="B8411" s="1" t="s">
        <v>15549</v>
      </c>
      <c r="C8411" s="1" t="s">
        <v>14914</v>
      </c>
      <c r="D8411" s="10" t="s">
        <v>5270</v>
      </c>
    </row>
    <row r="8412" spans="1:4" s="9" customFormat="1" x14ac:dyDescent="0.2">
      <c r="A8412" s="2" t="s">
        <v>15556</v>
      </c>
      <c r="B8412" s="1" t="s">
        <v>15549</v>
      </c>
      <c r="C8412" s="1" t="s">
        <v>15384</v>
      </c>
      <c r="D8412" s="10" t="s">
        <v>5270</v>
      </c>
    </row>
    <row r="8413" spans="1:4" s="9" customFormat="1" x14ac:dyDescent="0.2">
      <c r="A8413" s="2" t="s">
        <v>15551</v>
      </c>
      <c r="B8413" s="1" t="s">
        <v>15549</v>
      </c>
      <c r="C8413" s="1" t="s">
        <v>13619</v>
      </c>
      <c r="D8413" s="10" t="s">
        <v>5270</v>
      </c>
    </row>
    <row r="8414" spans="1:4" s="9" customFormat="1" x14ac:dyDescent="0.2">
      <c r="A8414" s="2" t="s">
        <v>15548</v>
      </c>
      <c r="B8414" s="1" t="s">
        <v>15549</v>
      </c>
      <c r="C8414" s="1" t="s">
        <v>39</v>
      </c>
      <c r="D8414" s="10" t="s">
        <v>5270</v>
      </c>
    </row>
    <row r="8415" spans="1:4" s="9" customFormat="1" x14ac:dyDescent="0.2">
      <c r="A8415" s="2" t="s">
        <v>15550</v>
      </c>
      <c r="B8415" s="1" t="s">
        <v>15549</v>
      </c>
      <c r="C8415" s="1" t="s">
        <v>14167</v>
      </c>
      <c r="D8415" s="10" t="s">
        <v>5270</v>
      </c>
    </row>
    <row r="8416" spans="1:4" s="9" customFormat="1" x14ac:dyDescent="0.2">
      <c r="A8416" s="2" t="s">
        <v>15557</v>
      </c>
      <c r="B8416" s="1" t="s">
        <v>15549</v>
      </c>
      <c r="C8416" s="1" t="s">
        <v>13884</v>
      </c>
      <c r="D8416" s="10" t="s">
        <v>5270</v>
      </c>
    </row>
    <row r="8417" spans="1:4" s="9" customFormat="1" x14ac:dyDescent="0.2">
      <c r="A8417" s="2" t="s">
        <v>15554</v>
      </c>
      <c r="B8417" s="1" t="s">
        <v>15549</v>
      </c>
      <c r="C8417" s="1" t="s">
        <v>14873</v>
      </c>
      <c r="D8417" s="10" t="s">
        <v>5270</v>
      </c>
    </row>
    <row r="8418" spans="1:4" s="9" customFormat="1" x14ac:dyDescent="0.2">
      <c r="A8418" s="2" t="s">
        <v>15558</v>
      </c>
      <c r="B8418" s="1" t="s">
        <v>15549</v>
      </c>
      <c r="C8418" s="1" t="s">
        <v>15559</v>
      </c>
      <c r="D8418" s="10" t="s">
        <v>5270</v>
      </c>
    </row>
    <row r="8419" spans="1:4" s="9" customFormat="1" x14ac:dyDescent="0.2">
      <c r="A8419" s="2" t="s">
        <v>15560</v>
      </c>
      <c r="B8419" s="1" t="s">
        <v>15561</v>
      </c>
      <c r="C8419" s="1" t="s">
        <v>14702</v>
      </c>
      <c r="D8419" s="10" t="s">
        <v>5270</v>
      </c>
    </row>
    <row r="8420" spans="1:4" s="9" customFormat="1" x14ac:dyDescent="0.2">
      <c r="A8420" s="2" t="s">
        <v>15562</v>
      </c>
      <c r="B8420" s="1" t="s">
        <v>15563</v>
      </c>
      <c r="C8420" s="1" t="s">
        <v>14879</v>
      </c>
      <c r="D8420" s="10" t="s">
        <v>5270</v>
      </c>
    </row>
    <row r="8421" spans="1:4" s="9" customFormat="1" x14ac:dyDescent="0.2">
      <c r="A8421" s="2" t="s">
        <v>15564</v>
      </c>
      <c r="B8421" s="1" t="s">
        <v>15563</v>
      </c>
      <c r="C8421" s="1" t="s">
        <v>13352</v>
      </c>
      <c r="D8421" s="10" t="s">
        <v>5270</v>
      </c>
    </row>
    <row r="8422" spans="1:4" s="9" customFormat="1" x14ac:dyDescent="0.2">
      <c r="A8422" s="2" t="s">
        <v>15567</v>
      </c>
      <c r="B8422" s="1" t="s">
        <v>15566</v>
      </c>
      <c r="C8422" s="1" t="s">
        <v>14873</v>
      </c>
      <c r="D8422" s="3">
        <v>1000</v>
      </c>
    </row>
    <row r="8423" spans="1:4" s="9" customFormat="1" x14ac:dyDescent="0.2">
      <c r="A8423" s="2" t="s">
        <v>15565</v>
      </c>
      <c r="B8423" s="1" t="s">
        <v>15566</v>
      </c>
      <c r="C8423" s="1" t="s">
        <v>13619</v>
      </c>
      <c r="D8423" s="10" t="s">
        <v>5270</v>
      </c>
    </row>
    <row r="8424" spans="1:4" s="9" customFormat="1" x14ac:dyDescent="0.2">
      <c r="A8424" s="2" t="s">
        <v>15568</v>
      </c>
      <c r="B8424" s="1" t="s">
        <v>15566</v>
      </c>
      <c r="C8424" s="1" t="s">
        <v>308</v>
      </c>
      <c r="D8424" s="10" t="s">
        <v>5270</v>
      </c>
    </row>
    <row r="8425" spans="1:4" s="9" customFormat="1" x14ac:dyDescent="0.2">
      <c r="A8425" s="2" t="s">
        <v>15569</v>
      </c>
      <c r="B8425" s="1" t="s">
        <v>15570</v>
      </c>
      <c r="C8425" s="1" t="s">
        <v>14798</v>
      </c>
      <c r="D8425" s="10" t="s">
        <v>5270</v>
      </c>
    </row>
    <row r="8426" spans="1:4" s="9" customFormat="1" x14ac:dyDescent="0.2">
      <c r="A8426" s="2" t="s">
        <v>15571</v>
      </c>
      <c r="B8426" s="1" t="s">
        <v>15572</v>
      </c>
      <c r="C8426" s="1" t="s">
        <v>14798</v>
      </c>
      <c r="D8426" s="10" t="s">
        <v>5270</v>
      </c>
    </row>
    <row r="8427" spans="1:4" s="9" customFormat="1" x14ac:dyDescent="0.2">
      <c r="A8427" s="2" t="s">
        <v>15573</v>
      </c>
      <c r="B8427" s="1" t="s">
        <v>15574</v>
      </c>
      <c r="C8427" s="1" t="s">
        <v>14078</v>
      </c>
      <c r="D8427" s="10" t="s">
        <v>5270</v>
      </c>
    </row>
    <row r="8428" spans="1:4" s="9" customFormat="1" x14ac:dyDescent="0.2">
      <c r="A8428" s="2" t="s">
        <v>15575</v>
      </c>
      <c r="B8428" s="1" t="s">
        <v>15576</v>
      </c>
      <c r="C8428" s="1" t="s">
        <v>39</v>
      </c>
      <c r="D8428" s="3">
        <v>1500</v>
      </c>
    </row>
    <row r="8429" spans="1:4" s="9" customFormat="1" x14ac:dyDescent="0.2">
      <c r="A8429" s="2" t="s">
        <v>15577</v>
      </c>
      <c r="B8429" s="1" t="s">
        <v>15578</v>
      </c>
      <c r="C8429" s="1" t="s">
        <v>14078</v>
      </c>
      <c r="D8429" s="3">
        <v>300</v>
      </c>
    </row>
    <row r="8430" spans="1:4" s="9" customFormat="1" x14ac:dyDescent="0.2">
      <c r="A8430" s="2" t="s">
        <v>15579</v>
      </c>
      <c r="B8430" s="1" t="s">
        <v>15580</v>
      </c>
      <c r="C8430" s="1" t="s">
        <v>14716</v>
      </c>
      <c r="D8430" s="3">
        <v>250</v>
      </c>
    </row>
    <row r="8431" spans="1:4" s="9" customFormat="1" x14ac:dyDescent="0.2">
      <c r="A8431" s="2" t="s">
        <v>15581</v>
      </c>
      <c r="B8431" s="1" t="s">
        <v>15582</v>
      </c>
      <c r="C8431" s="1" t="s">
        <v>13619</v>
      </c>
      <c r="D8431" s="10" t="s">
        <v>5270</v>
      </c>
    </row>
    <row r="8432" spans="1:4" s="9" customFormat="1" x14ac:dyDescent="0.2">
      <c r="A8432" s="2" t="s">
        <v>15583</v>
      </c>
      <c r="B8432" s="1" t="s">
        <v>15584</v>
      </c>
      <c r="C8432" s="1" t="s">
        <v>14738</v>
      </c>
      <c r="D8432" s="10" t="s">
        <v>5270</v>
      </c>
    </row>
    <row r="8433" spans="1:4" s="9" customFormat="1" x14ac:dyDescent="0.2">
      <c r="A8433" s="2" t="s">
        <v>15585</v>
      </c>
      <c r="B8433" s="1" t="s">
        <v>15584</v>
      </c>
      <c r="C8433" s="1" t="s">
        <v>14740</v>
      </c>
      <c r="D8433" s="10" t="s">
        <v>5270</v>
      </c>
    </row>
    <row r="8434" spans="1:4" s="9" customFormat="1" x14ac:dyDescent="0.2">
      <c r="A8434" s="2" t="s">
        <v>15586</v>
      </c>
      <c r="B8434" s="1" t="s">
        <v>15587</v>
      </c>
      <c r="C8434" s="1" t="s">
        <v>14078</v>
      </c>
      <c r="D8434" s="3">
        <v>100</v>
      </c>
    </row>
    <row r="8435" spans="1:4" s="9" customFormat="1" x14ac:dyDescent="0.2">
      <c r="A8435" s="2" t="s">
        <v>15588</v>
      </c>
      <c r="B8435" s="1" t="s">
        <v>15589</v>
      </c>
      <c r="C8435" s="1" t="s">
        <v>14078</v>
      </c>
      <c r="D8435" s="3">
        <v>50</v>
      </c>
    </row>
    <row r="8436" spans="1:4" s="9" customFormat="1" x14ac:dyDescent="0.2">
      <c r="A8436" s="2" t="s">
        <v>15590</v>
      </c>
      <c r="B8436" s="1" t="s">
        <v>15591</v>
      </c>
      <c r="C8436" s="1" t="s">
        <v>14726</v>
      </c>
      <c r="D8436" s="10" t="s">
        <v>5270</v>
      </c>
    </row>
    <row r="8437" spans="1:4" s="9" customFormat="1" x14ac:dyDescent="0.2">
      <c r="A8437" s="2" t="s">
        <v>15592</v>
      </c>
      <c r="B8437" s="1" t="s">
        <v>15593</v>
      </c>
      <c r="C8437" s="1" t="s">
        <v>15594</v>
      </c>
      <c r="D8437" s="3">
        <v>1000</v>
      </c>
    </row>
    <row r="8438" spans="1:4" s="9" customFormat="1" x14ac:dyDescent="0.2">
      <c r="A8438" s="2" t="s">
        <v>15595</v>
      </c>
      <c r="B8438" s="1" t="s">
        <v>15596</v>
      </c>
      <c r="C8438" s="1" t="s">
        <v>15597</v>
      </c>
      <c r="D8438" s="10" t="s">
        <v>5270</v>
      </c>
    </row>
    <row r="8439" spans="1:4" s="9" customFormat="1" x14ac:dyDescent="0.2">
      <c r="A8439" s="2" t="s">
        <v>15598</v>
      </c>
      <c r="B8439" s="1" t="s">
        <v>15599</v>
      </c>
      <c r="C8439" s="1" t="s">
        <v>13619</v>
      </c>
      <c r="D8439" s="10" t="s">
        <v>5270</v>
      </c>
    </row>
    <row r="8440" spans="1:4" s="9" customFormat="1" x14ac:dyDescent="0.2">
      <c r="A8440" s="2" t="s">
        <v>15600</v>
      </c>
      <c r="B8440" s="1" t="s">
        <v>15601</v>
      </c>
      <c r="C8440" s="1" t="s">
        <v>39</v>
      </c>
      <c r="D8440" s="10" t="s">
        <v>5270</v>
      </c>
    </row>
    <row r="8441" spans="1:4" s="9" customFormat="1" x14ac:dyDescent="0.2">
      <c r="A8441" s="2" t="s">
        <v>15604</v>
      </c>
      <c r="B8441" s="1" t="s">
        <v>15603</v>
      </c>
      <c r="C8441" s="1" t="s">
        <v>15594</v>
      </c>
      <c r="D8441" s="3">
        <v>1000</v>
      </c>
    </row>
    <row r="8442" spans="1:4" s="9" customFormat="1" x14ac:dyDescent="0.2">
      <c r="A8442" s="2" t="s">
        <v>15602</v>
      </c>
      <c r="B8442" s="1" t="s">
        <v>15603</v>
      </c>
      <c r="C8442" s="1" t="s">
        <v>14735</v>
      </c>
      <c r="D8442" s="10" t="s">
        <v>5270</v>
      </c>
    </row>
    <row r="8443" spans="1:4" s="9" customFormat="1" x14ac:dyDescent="0.2">
      <c r="A8443" s="2" t="s">
        <v>15605</v>
      </c>
      <c r="B8443" s="1" t="s">
        <v>15606</v>
      </c>
      <c r="C8443" s="1" t="s">
        <v>2017</v>
      </c>
      <c r="D8443" s="10" t="s">
        <v>5270</v>
      </c>
    </row>
    <row r="8444" spans="1:4" s="9" customFormat="1" x14ac:dyDescent="0.2">
      <c r="A8444" s="2" t="s">
        <v>15607</v>
      </c>
      <c r="B8444" s="1" t="s">
        <v>15608</v>
      </c>
      <c r="C8444" s="1" t="s">
        <v>14756</v>
      </c>
      <c r="D8444" s="10" t="s">
        <v>5270</v>
      </c>
    </row>
    <row r="8445" spans="1:4" s="9" customFormat="1" x14ac:dyDescent="0.2">
      <c r="A8445" s="2" t="s">
        <v>15609</v>
      </c>
      <c r="B8445" s="1" t="s">
        <v>15610</v>
      </c>
      <c r="C8445" s="1" t="s">
        <v>14853</v>
      </c>
      <c r="D8445" s="10" t="s">
        <v>5270</v>
      </c>
    </row>
    <row r="8446" spans="1:4" s="9" customFormat="1" x14ac:dyDescent="0.2">
      <c r="A8446" s="2" t="s">
        <v>15611</v>
      </c>
      <c r="B8446" s="1" t="s">
        <v>15612</v>
      </c>
      <c r="C8446" s="1" t="s">
        <v>14853</v>
      </c>
      <c r="D8446" s="10" t="s">
        <v>5270</v>
      </c>
    </row>
    <row r="8447" spans="1:4" s="9" customFormat="1" x14ac:dyDescent="0.2">
      <c r="A8447" s="2" t="s">
        <v>15613</v>
      </c>
      <c r="B8447" s="1" t="s">
        <v>15614</v>
      </c>
      <c r="C8447" s="1" t="s">
        <v>14716</v>
      </c>
      <c r="D8447" s="3">
        <v>50</v>
      </c>
    </row>
    <row r="8448" spans="1:4" s="9" customFormat="1" x14ac:dyDescent="0.2">
      <c r="A8448" s="2" t="s">
        <v>15615</v>
      </c>
      <c r="B8448" s="1" t="s">
        <v>15616</v>
      </c>
      <c r="C8448" s="1" t="s">
        <v>15022</v>
      </c>
      <c r="D8448" s="10" t="s">
        <v>5270</v>
      </c>
    </row>
    <row r="8449" spans="1:4" s="9" customFormat="1" x14ac:dyDescent="0.2">
      <c r="A8449" s="2" t="s">
        <v>15617</v>
      </c>
      <c r="B8449" s="1" t="s">
        <v>15618</v>
      </c>
      <c r="C8449" s="1" t="s">
        <v>15035</v>
      </c>
      <c r="D8449" s="3">
        <v>260</v>
      </c>
    </row>
    <row r="8450" spans="1:4" s="9" customFormat="1" x14ac:dyDescent="0.2">
      <c r="A8450" s="2" t="s">
        <v>15619</v>
      </c>
      <c r="B8450" s="1" t="s">
        <v>15618</v>
      </c>
      <c r="C8450" s="1" t="s">
        <v>13619</v>
      </c>
      <c r="D8450" s="10" t="s">
        <v>5270</v>
      </c>
    </row>
    <row r="8451" spans="1:4" s="9" customFormat="1" x14ac:dyDescent="0.2">
      <c r="A8451" s="2" t="s">
        <v>15623</v>
      </c>
      <c r="B8451" s="1" t="s">
        <v>15621</v>
      </c>
      <c r="C8451" s="1" t="s">
        <v>14726</v>
      </c>
      <c r="D8451" s="3">
        <v>50</v>
      </c>
    </row>
    <row r="8452" spans="1:4" s="9" customFormat="1" x14ac:dyDescent="0.2">
      <c r="A8452" s="2" t="s">
        <v>15620</v>
      </c>
      <c r="B8452" s="1" t="s">
        <v>15621</v>
      </c>
      <c r="C8452" s="1" t="s">
        <v>39</v>
      </c>
      <c r="D8452" s="10" t="s">
        <v>5270</v>
      </c>
    </row>
    <row r="8453" spans="1:4" s="9" customFormat="1" x14ac:dyDescent="0.2">
      <c r="A8453" s="2" t="s">
        <v>15624</v>
      </c>
      <c r="B8453" s="1" t="s">
        <v>15621</v>
      </c>
      <c r="C8453" s="1" t="s">
        <v>14756</v>
      </c>
      <c r="D8453" s="10" t="s">
        <v>5270</v>
      </c>
    </row>
    <row r="8454" spans="1:4" s="9" customFormat="1" x14ac:dyDescent="0.2">
      <c r="A8454" s="2" t="s">
        <v>15622</v>
      </c>
      <c r="B8454" s="1" t="s">
        <v>15621</v>
      </c>
      <c r="C8454" s="1" t="s">
        <v>14705</v>
      </c>
      <c r="D8454" s="10" t="s">
        <v>5270</v>
      </c>
    </row>
    <row r="8455" spans="1:4" s="9" customFormat="1" x14ac:dyDescent="0.2">
      <c r="A8455" s="2" t="s">
        <v>15625</v>
      </c>
      <c r="B8455" s="1" t="s">
        <v>15626</v>
      </c>
      <c r="C8455" s="1" t="s">
        <v>15627</v>
      </c>
      <c r="D8455" s="10" t="s">
        <v>5270</v>
      </c>
    </row>
    <row r="8456" spans="1:4" s="9" customFormat="1" x14ac:dyDescent="0.2">
      <c r="A8456" s="2" t="s">
        <v>15628</v>
      </c>
      <c r="B8456" s="1" t="s">
        <v>15629</v>
      </c>
      <c r="C8456" s="1" t="s">
        <v>14702</v>
      </c>
      <c r="D8456" s="10" t="s">
        <v>5270</v>
      </c>
    </row>
    <row r="8457" spans="1:4" s="9" customFormat="1" x14ac:dyDescent="0.2">
      <c r="A8457" s="2" t="s">
        <v>15630</v>
      </c>
      <c r="B8457" s="1" t="s">
        <v>15631</v>
      </c>
      <c r="C8457" s="1" t="s">
        <v>14853</v>
      </c>
      <c r="D8457" s="10" t="s">
        <v>5270</v>
      </c>
    </row>
    <row r="8458" spans="1:4" s="9" customFormat="1" x14ac:dyDescent="0.2">
      <c r="A8458" s="2" t="s">
        <v>15632</v>
      </c>
      <c r="B8458" s="1" t="s">
        <v>15633</v>
      </c>
      <c r="C8458" s="1" t="s">
        <v>14796</v>
      </c>
      <c r="D8458" s="10" t="s">
        <v>5270</v>
      </c>
    </row>
    <row r="8459" spans="1:4" s="9" customFormat="1" x14ac:dyDescent="0.2">
      <c r="A8459" s="2" t="s">
        <v>15634</v>
      </c>
      <c r="B8459" s="1" t="s">
        <v>15635</v>
      </c>
      <c r="C8459" s="1" t="s">
        <v>39</v>
      </c>
      <c r="D8459" s="3">
        <v>1500</v>
      </c>
    </row>
    <row r="8460" spans="1:4" s="9" customFormat="1" x14ac:dyDescent="0.2">
      <c r="A8460" s="2" t="s">
        <v>15636</v>
      </c>
      <c r="B8460" s="1" t="s">
        <v>15637</v>
      </c>
      <c r="C8460" s="1" t="s">
        <v>39</v>
      </c>
      <c r="D8460" s="10" t="s">
        <v>5270</v>
      </c>
    </row>
    <row r="8461" spans="1:4" s="9" customFormat="1" x14ac:dyDescent="0.2">
      <c r="A8461" s="2" t="s">
        <v>15638</v>
      </c>
      <c r="B8461" s="1" t="s">
        <v>15639</v>
      </c>
      <c r="C8461" s="1" t="s">
        <v>14723</v>
      </c>
      <c r="D8461" s="10" t="s">
        <v>5270</v>
      </c>
    </row>
    <row r="8462" spans="1:4" s="9" customFormat="1" x14ac:dyDescent="0.2">
      <c r="A8462" s="2" t="s">
        <v>15643</v>
      </c>
      <c r="B8462" s="1" t="s">
        <v>15641</v>
      </c>
      <c r="C8462" s="1" t="s">
        <v>14716</v>
      </c>
      <c r="D8462" s="3">
        <v>50</v>
      </c>
    </row>
    <row r="8463" spans="1:4" s="9" customFormat="1" x14ac:dyDescent="0.2">
      <c r="A8463" s="2" t="s">
        <v>15640</v>
      </c>
      <c r="B8463" s="1" t="s">
        <v>15641</v>
      </c>
      <c r="C8463" s="1" t="s">
        <v>14702</v>
      </c>
      <c r="D8463" s="10" t="s">
        <v>5270</v>
      </c>
    </row>
    <row r="8464" spans="1:4" s="9" customFormat="1" x14ac:dyDescent="0.2">
      <c r="A8464" s="2" t="s">
        <v>15642</v>
      </c>
      <c r="B8464" s="1" t="s">
        <v>15641</v>
      </c>
      <c r="C8464" s="1" t="s">
        <v>14756</v>
      </c>
      <c r="D8464" s="10" t="s">
        <v>5270</v>
      </c>
    </row>
    <row r="8465" spans="1:57" s="11" customFormat="1" ht="18.75" x14ac:dyDescent="0.2">
      <c r="A8465" s="16" t="str">
        <f>HYPERLINK("#Indice","Voltar ao inicio")</f>
        <v>Voltar ao inicio</v>
      </c>
      <c r="B8465" s="17"/>
      <c r="C8465" s="17"/>
      <c r="D8465" s="17"/>
      <c r="E8465" s="9"/>
      <c r="F8465" s="9"/>
      <c r="G8465" s="9"/>
      <c r="H8465" s="9"/>
      <c r="I8465" s="9"/>
      <c r="J8465" s="9"/>
      <c r="K8465" s="9"/>
      <c r="L8465" s="9"/>
      <c r="M8465" s="9"/>
      <c r="N8465" s="9"/>
      <c r="O8465" s="9"/>
      <c r="P8465" s="9"/>
      <c r="Q8465" s="9"/>
      <c r="R8465" s="9"/>
      <c r="S8465" s="9"/>
      <c r="T8465" s="9"/>
      <c r="U8465" s="9"/>
      <c r="V8465" s="9"/>
      <c r="W8465" s="9"/>
      <c r="X8465" s="9"/>
      <c r="Y8465" s="9"/>
      <c r="Z8465" s="9"/>
      <c r="AA8465" s="9"/>
      <c r="AB8465" s="9"/>
      <c r="AC8465" s="9"/>
      <c r="AD8465" s="9"/>
      <c r="AE8465" s="9"/>
      <c r="AF8465" s="9"/>
      <c r="AG8465" s="9"/>
      <c r="AH8465" s="9"/>
      <c r="AI8465" s="9"/>
      <c r="AJ8465" s="9"/>
      <c r="AK8465" s="9"/>
      <c r="AL8465" s="9"/>
      <c r="AM8465" s="9"/>
      <c r="AN8465" s="9"/>
      <c r="AO8465" s="9"/>
      <c r="AP8465" s="9"/>
      <c r="AQ8465" s="9"/>
      <c r="AR8465" s="9"/>
      <c r="AS8465" s="9"/>
      <c r="AT8465" s="9"/>
      <c r="AU8465" s="9"/>
      <c r="AV8465" s="9"/>
      <c r="AW8465" s="9"/>
      <c r="AX8465" s="9"/>
      <c r="AY8465" s="9"/>
      <c r="AZ8465" s="9"/>
      <c r="BA8465" s="9"/>
      <c r="BB8465" s="9"/>
      <c r="BC8465" s="9"/>
      <c r="BD8465" s="9"/>
      <c r="BE8465" s="9"/>
    </row>
    <row r="8466" spans="1:57" s="11" customFormat="1" ht="10.5" customHeight="1" x14ac:dyDescent="0.2">
      <c r="A8466" s="12"/>
      <c r="B8466" s="13"/>
      <c r="C8466" s="13"/>
      <c r="D8466" s="13"/>
      <c r="E8466" s="9"/>
      <c r="F8466" s="9"/>
      <c r="G8466" s="9"/>
      <c r="H8466" s="9"/>
      <c r="I8466" s="9"/>
      <c r="J8466" s="9"/>
      <c r="K8466" s="9"/>
      <c r="L8466" s="9"/>
      <c r="M8466" s="9"/>
      <c r="N8466" s="9"/>
      <c r="O8466" s="9"/>
      <c r="P8466" s="9"/>
      <c r="Q8466" s="9"/>
      <c r="R8466" s="9"/>
      <c r="S8466" s="9"/>
      <c r="T8466" s="9"/>
      <c r="U8466" s="9"/>
      <c r="V8466" s="9"/>
      <c r="W8466" s="9"/>
      <c r="X8466" s="9"/>
      <c r="Y8466" s="9"/>
      <c r="Z8466" s="9"/>
      <c r="AA8466" s="9"/>
      <c r="AB8466" s="9"/>
      <c r="AC8466" s="9"/>
      <c r="AD8466" s="9"/>
      <c r="AE8466" s="9"/>
      <c r="AF8466" s="9"/>
      <c r="AG8466" s="9"/>
      <c r="AH8466" s="9"/>
      <c r="AI8466" s="9"/>
      <c r="AJ8466" s="9"/>
      <c r="AK8466" s="9"/>
      <c r="AL8466" s="9"/>
      <c r="AM8466" s="9"/>
      <c r="AN8466" s="9"/>
      <c r="AO8466" s="9"/>
      <c r="AP8466" s="9"/>
      <c r="AQ8466" s="9"/>
      <c r="AR8466" s="9"/>
      <c r="AS8466" s="9"/>
      <c r="AT8466" s="9"/>
      <c r="AU8466" s="9"/>
      <c r="AV8466" s="9"/>
      <c r="AW8466" s="9"/>
      <c r="AX8466" s="9"/>
      <c r="AY8466" s="9"/>
      <c r="AZ8466" s="9"/>
      <c r="BA8466" s="9"/>
      <c r="BB8466" s="9"/>
      <c r="BC8466" s="9"/>
      <c r="BD8466" s="9"/>
      <c r="BE8466" s="9"/>
    </row>
    <row r="8467" spans="1:57" s="9" customFormat="1" ht="26.25" x14ac:dyDescent="0.2">
      <c r="A8467" s="23" t="s">
        <v>15644</v>
      </c>
      <c r="B8467" s="24"/>
      <c r="C8467" s="24"/>
      <c r="D8467" s="24"/>
    </row>
    <row r="8468" spans="1:57" s="9" customFormat="1" ht="14.25" x14ac:dyDescent="0.2">
      <c r="A8468" s="20" t="s">
        <v>0</v>
      </c>
      <c r="B8468" s="21" t="s">
        <v>1</v>
      </c>
      <c r="C8468" s="21" t="s">
        <v>2</v>
      </c>
      <c r="D8468" s="22" t="s">
        <v>3</v>
      </c>
    </row>
    <row r="8469" spans="1:57" s="9" customFormat="1" ht="14.25" x14ac:dyDescent="0.2">
      <c r="A8469" s="20"/>
      <c r="B8469" s="21"/>
      <c r="C8469" s="21"/>
      <c r="D8469" s="22"/>
    </row>
    <row r="8470" spans="1:57" s="9" customFormat="1" x14ac:dyDescent="0.2">
      <c r="A8470" s="2" t="s">
        <v>15645</v>
      </c>
      <c r="B8470" s="1" t="s">
        <v>15646</v>
      </c>
      <c r="C8470" s="1" t="s">
        <v>39</v>
      </c>
      <c r="D8470" s="10" t="s">
        <v>5270</v>
      </c>
    </row>
    <row r="8471" spans="1:57" s="9" customFormat="1" x14ac:dyDescent="0.2">
      <c r="A8471" s="2" t="s">
        <v>15647</v>
      </c>
      <c r="B8471" s="1" t="s">
        <v>15646</v>
      </c>
      <c r="C8471" s="1" t="s">
        <v>14796</v>
      </c>
      <c r="D8471" s="10" t="s">
        <v>5270</v>
      </c>
    </row>
    <row r="8472" spans="1:57" s="9" customFormat="1" x14ac:dyDescent="0.2">
      <c r="A8472" s="2" t="s">
        <v>15648</v>
      </c>
      <c r="B8472" s="1" t="s">
        <v>15649</v>
      </c>
      <c r="C8472" s="1" t="s">
        <v>39</v>
      </c>
      <c r="D8472" s="3">
        <v>500</v>
      </c>
    </row>
    <row r="8473" spans="1:57" s="9" customFormat="1" x14ac:dyDescent="0.2">
      <c r="A8473" s="2" t="s">
        <v>15650</v>
      </c>
      <c r="B8473" s="1" t="s">
        <v>15651</v>
      </c>
      <c r="C8473" s="1" t="s">
        <v>14726</v>
      </c>
      <c r="D8473" s="3">
        <v>300</v>
      </c>
    </row>
    <row r="8474" spans="1:57" s="9" customFormat="1" x14ac:dyDescent="0.2">
      <c r="A8474" s="2" t="s">
        <v>15652</v>
      </c>
      <c r="B8474" s="1" t="s">
        <v>15653</v>
      </c>
      <c r="C8474" s="1" t="s">
        <v>14796</v>
      </c>
      <c r="D8474" s="10" t="s">
        <v>5270</v>
      </c>
    </row>
    <row r="8475" spans="1:57" s="9" customFormat="1" x14ac:dyDescent="0.2">
      <c r="A8475" s="2" t="s">
        <v>15656</v>
      </c>
      <c r="B8475" s="1" t="s">
        <v>15655</v>
      </c>
      <c r="C8475" s="1" t="s">
        <v>2345</v>
      </c>
      <c r="D8475" s="10" t="s">
        <v>5270</v>
      </c>
    </row>
    <row r="8476" spans="1:57" s="9" customFormat="1" x14ac:dyDescent="0.2">
      <c r="A8476" s="2" t="s">
        <v>15654</v>
      </c>
      <c r="B8476" s="1" t="s">
        <v>15655</v>
      </c>
      <c r="C8476" s="1" t="s">
        <v>39</v>
      </c>
      <c r="D8476" s="10" t="s">
        <v>5270</v>
      </c>
    </row>
    <row r="8477" spans="1:57" s="9" customFormat="1" x14ac:dyDescent="0.2">
      <c r="A8477" s="2" t="s">
        <v>15657</v>
      </c>
      <c r="B8477" s="1" t="s">
        <v>15658</v>
      </c>
      <c r="C8477" s="1" t="s">
        <v>14708</v>
      </c>
      <c r="D8477" s="3">
        <v>1000</v>
      </c>
    </row>
    <row r="8478" spans="1:57" s="9" customFormat="1" x14ac:dyDescent="0.2">
      <c r="A8478" s="2" t="s">
        <v>15662</v>
      </c>
      <c r="B8478" s="1" t="s">
        <v>15658</v>
      </c>
      <c r="C8478" s="1" t="s">
        <v>2345</v>
      </c>
      <c r="D8478" s="10" t="s">
        <v>5270</v>
      </c>
    </row>
    <row r="8479" spans="1:57" s="9" customFormat="1" x14ac:dyDescent="0.2">
      <c r="A8479" s="2" t="s">
        <v>15660</v>
      </c>
      <c r="B8479" s="1" t="s">
        <v>15658</v>
      </c>
      <c r="C8479" s="1" t="s">
        <v>14863</v>
      </c>
      <c r="D8479" s="10" t="s">
        <v>5270</v>
      </c>
    </row>
    <row r="8480" spans="1:57" s="9" customFormat="1" x14ac:dyDescent="0.2">
      <c r="A8480" s="2" t="s">
        <v>15661</v>
      </c>
      <c r="B8480" s="1" t="s">
        <v>15658</v>
      </c>
      <c r="C8480" s="1" t="s">
        <v>14723</v>
      </c>
      <c r="D8480" s="10" t="s">
        <v>5270</v>
      </c>
    </row>
    <row r="8481" spans="1:4" s="9" customFormat="1" x14ac:dyDescent="0.2">
      <c r="A8481" s="2" t="s">
        <v>15659</v>
      </c>
      <c r="B8481" s="1" t="s">
        <v>15658</v>
      </c>
      <c r="C8481" s="1" t="s">
        <v>39</v>
      </c>
      <c r="D8481" s="10" t="s">
        <v>5270</v>
      </c>
    </row>
    <row r="8482" spans="1:4" s="9" customFormat="1" x14ac:dyDescent="0.2">
      <c r="A8482" s="2" t="s">
        <v>15663</v>
      </c>
      <c r="B8482" s="1" t="s">
        <v>15658</v>
      </c>
      <c r="C8482" s="1" t="s">
        <v>14078</v>
      </c>
      <c r="D8482" s="10" t="s">
        <v>5270</v>
      </c>
    </row>
    <row r="8483" spans="1:4" s="9" customFormat="1" x14ac:dyDescent="0.2">
      <c r="A8483" s="2" t="s">
        <v>15668</v>
      </c>
      <c r="B8483" s="1" t="s">
        <v>15665</v>
      </c>
      <c r="C8483" s="1" t="s">
        <v>14723</v>
      </c>
      <c r="D8483" s="3">
        <v>1000</v>
      </c>
    </row>
    <row r="8484" spans="1:4" s="9" customFormat="1" x14ac:dyDescent="0.2">
      <c r="A8484" s="2" t="s">
        <v>15664</v>
      </c>
      <c r="B8484" s="1" t="s">
        <v>15665</v>
      </c>
      <c r="C8484" s="1" t="s">
        <v>14749</v>
      </c>
      <c r="D8484" s="3">
        <v>1000</v>
      </c>
    </row>
    <row r="8485" spans="1:4" s="9" customFormat="1" x14ac:dyDescent="0.2">
      <c r="A8485" s="2" t="s">
        <v>15670</v>
      </c>
      <c r="B8485" s="1" t="s">
        <v>15665</v>
      </c>
      <c r="C8485" s="1" t="s">
        <v>2345</v>
      </c>
      <c r="D8485" s="10" t="s">
        <v>5270</v>
      </c>
    </row>
    <row r="8486" spans="1:4" s="9" customFormat="1" x14ac:dyDescent="0.2">
      <c r="A8486" s="2" t="s">
        <v>15669</v>
      </c>
      <c r="B8486" s="1" t="s">
        <v>15665</v>
      </c>
      <c r="C8486" s="1" t="s">
        <v>14796</v>
      </c>
      <c r="D8486" s="10" t="s">
        <v>5270</v>
      </c>
    </row>
    <row r="8487" spans="1:4" s="9" customFormat="1" x14ac:dyDescent="0.2">
      <c r="A8487" s="2" t="s">
        <v>15666</v>
      </c>
      <c r="B8487" s="1" t="s">
        <v>15665</v>
      </c>
      <c r="C8487" s="1" t="s">
        <v>15667</v>
      </c>
      <c r="D8487" s="10" t="s">
        <v>5270</v>
      </c>
    </row>
    <row r="8488" spans="1:4" s="9" customFormat="1" x14ac:dyDescent="0.2">
      <c r="A8488" s="2" t="s">
        <v>15674</v>
      </c>
      <c r="B8488" s="1" t="s">
        <v>15672</v>
      </c>
      <c r="C8488" s="1" t="s">
        <v>14726</v>
      </c>
      <c r="D8488" s="3">
        <v>500</v>
      </c>
    </row>
    <row r="8489" spans="1:4" s="9" customFormat="1" x14ac:dyDescent="0.2">
      <c r="A8489" s="2" t="s">
        <v>15673</v>
      </c>
      <c r="B8489" s="1" t="s">
        <v>15672</v>
      </c>
      <c r="C8489" s="1" t="s">
        <v>14796</v>
      </c>
      <c r="D8489" s="10" t="s">
        <v>5270</v>
      </c>
    </row>
    <row r="8490" spans="1:4" s="9" customFormat="1" x14ac:dyDescent="0.2">
      <c r="A8490" s="2" t="s">
        <v>15671</v>
      </c>
      <c r="B8490" s="1" t="s">
        <v>15672</v>
      </c>
      <c r="C8490" s="1" t="s">
        <v>39</v>
      </c>
      <c r="D8490" s="10" t="s">
        <v>5270</v>
      </c>
    </row>
    <row r="8491" spans="1:4" s="9" customFormat="1" x14ac:dyDescent="0.2">
      <c r="A8491" s="2" t="s">
        <v>15675</v>
      </c>
      <c r="B8491" s="1" t="s">
        <v>15676</v>
      </c>
      <c r="C8491" s="1" t="s">
        <v>15156</v>
      </c>
      <c r="D8491" s="3">
        <v>500</v>
      </c>
    </row>
    <row r="8492" spans="1:4" s="9" customFormat="1" x14ac:dyDescent="0.2">
      <c r="A8492" s="2" t="s">
        <v>15677</v>
      </c>
      <c r="B8492" s="1" t="s">
        <v>15676</v>
      </c>
      <c r="C8492" s="1" t="s">
        <v>2345</v>
      </c>
      <c r="D8492" s="10" t="s">
        <v>5270</v>
      </c>
    </row>
    <row r="8493" spans="1:4" s="9" customFormat="1" x14ac:dyDescent="0.2">
      <c r="A8493" s="2" t="s">
        <v>15678</v>
      </c>
      <c r="B8493" s="1" t="s">
        <v>15679</v>
      </c>
      <c r="C8493" s="1" t="s">
        <v>2345</v>
      </c>
      <c r="D8493" s="10" t="s">
        <v>5270</v>
      </c>
    </row>
    <row r="8494" spans="1:4" s="9" customFormat="1" x14ac:dyDescent="0.2">
      <c r="A8494" s="2" t="s">
        <v>15680</v>
      </c>
      <c r="B8494" s="1" t="s">
        <v>15681</v>
      </c>
      <c r="C8494" s="1" t="s">
        <v>14723</v>
      </c>
      <c r="D8494" s="3">
        <v>1000</v>
      </c>
    </row>
    <row r="8495" spans="1:4" s="9" customFormat="1" x14ac:dyDescent="0.2">
      <c r="A8495" s="2" t="s">
        <v>15682</v>
      </c>
      <c r="B8495" s="1" t="s">
        <v>15681</v>
      </c>
      <c r="C8495" s="1" t="s">
        <v>14723</v>
      </c>
      <c r="D8495" s="3">
        <v>1000</v>
      </c>
    </row>
    <row r="8496" spans="1:4" s="9" customFormat="1" x14ac:dyDescent="0.2">
      <c r="A8496" s="2" t="s">
        <v>15683</v>
      </c>
      <c r="B8496" s="1" t="s">
        <v>15681</v>
      </c>
      <c r="C8496" s="1" t="s">
        <v>14726</v>
      </c>
      <c r="D8496" s="10" t="s">
        <v>5270</v>
      </c>
    </row>
    <row r="8497" spans="1:4" s="9" customFormat="1" x14ac:dyDescent="0.2">
      <c r="A8497" s="2" t="s">
        <v>15684</v>
      </c>
      <c r="B8497" s="1" t="s">
        <v>15681</v>
      </c>
      <c r="C8497" s="1" t="s">
        <v>14078</v>
      </c>
      <c r="D8497" s="10" t="s">
        <v>5270</v>
      </c>
    </row>
    <row r="8498" spans="1:4" s="9" customFormat="1" x14ac:dyDescent="0.2">
      <c r="A8498" s="2" t="s">
        <v>15685</v>
      </c>
      <c r="B8498" s="1" t="s">
        <v>15686</v>
      </c>
      <c r="C8498" s="1" t="s">
        <v>15687</v>
      </c>
      <c r="D8498" s="3">
        <v>1000</v>
      </c>
    </row>
    <row r="8499" spans="1:4" s="9" customFormat="1" x14ac:dyDescent="0.2">
      <c r="A8499" s="2" t="s">
        <v>15688</v>
      </c>
      <c r="B8499" s="1" t="s">
        <v>15689</v>
      </c>
      <c r="C8499" s="1" t="s">
        <v>14873</v>
      </c>
      <c r="D8499" s="10" t="s">
        <v>5270</v>
      </c>
    </row>
    <row r="8500" spans="1:4" s="9" customFormat="1" x14ac:dyDescent="0.2">
      <c r="A8500" s="2" t="s">
        <v>15693</v>
      </c>
      <c r="B8500" s="1" t="s">
        <v>15691</v>
      </c>
      <c r="C8500" s="1" t="s">
        <v>14723</v>
      </c>
      <c r="D8500" s="3">
        <v>2000</v>
      </c>
    </row>
    <row r="8501" spans="1:4" s="9" customFormat="1" x14ac:dyDescent="0.2">
      <c r="A8501" s="2" t="s">
        <v>15690</v>
      </c>
      <c r="B8501" s="1" t="s">
        <v>15691</v>
      </c>
      <c r="C8501" s="1" t="s">
        <v>14863</v>
      </c>
      <c r="D8501" s="10" t="s">
        <v>5270</v>
      </c>
    </row>
    <row r="8502" spans="1:4" s="9" customFormat="1" x14ac:dyDescent="0.2">
      <c r="A8502" s="2" t="s">
        <v>15694</v>
      </c>
      <c r="B8502" s="1" t="s">
        <v>15691</v>
      </c>
      <c r="C8502" s="1" t="s">
        <v>14796</v>
      </c>
      <c r="D8502" s="10" t="s">
        <v>5270</v>
      </c>
    </row>
    <row r="8503" spans="1:4" s="9" customFormat="1" x14ac:dyDescent="0.2">
      <c r="A8503" s="2" t="s">
        <v>15695</v>
      </c>
      <c r="B8503" s="1" t="s">
        <v>15691</v>
      </c>
      <c r="C8503" s="1" t="s">
        <v>2345</v>
      </c>
      <c r="D8503" s="10" t="s">
        <v>5270</v>
      </c>
    </row>
    <row r="8504" spans="1:4" s="9" customFormat="1" x14ac:dyDescent="0.2">
      <c r="A8504" s="2" t="s">
        <v>15692</v>
      </c>
      <c r="B8504" s="1" t="s">
        <v>15691</v>
      </c>
      <c r="C8504" s="1" t="s">
        <v>14873</v>
      </c>
      <c r="D8504" s="10" t="s">
        <v>5270</v>
      </c>
    </row>
    <row r="8505" spans="1:4" s="9" customFormat="1" x14ac:dyDescent="0.2">
      <c r="A8505" s="2" t="s">
        <v>15696</v>
      </c>
      <c r="B8505" s="1" t="s">
        <v>15697</v>
      </c>
      <c r="C8505" s="1" t="s">
        <v>14796</v>
      </c>
      <c r="D8505" s="10" t="s">
        <v>5270</v>
      </c>
    </row>
    <row r="8506" spans="1:4" s="9" customFormat="1" x14ac:dyDescent="0.2">
      <c r="A8506" s="2" t="s">
        <v>15700</v>
      </c>
      <c r="B8506" s="1" t="s">
        <v>15699</v>
      </c>
      <c r="C8506" s="1" t="s">
        <v>14726</v>
      </c>
      <c r="D8506" s="10" t="s">
        <v>5270</v>
      </c>
    </row>
    <row r="8507" spans="1:4" s="9" customFormat="1" x14ac:dyDescent="0.2">
      <c r="A8507" s="2" t="s">
        <v>15698</v>
      </c>
      <c r="B8507" s="1" t="s">
        <v>15699</v>
      </c>
      <c r="C8507" s="1" t="s">
        <v>14796</v>
      </c>
      <c r="D8507" s="10" t="s">
        <v>5270</v>
      </c>
    </row>
    <row r="8508" spans="1:4" s="9" customFormat="1" x14ac:dyDescent="0.2">
      <c r="A8508" s="2" t="s">
        <v>15701</v>
      </c>
      <c r="B8508" s="1" t="s">
        <v>15702</v>
      </c>
      <c r="C8508" s="1" t="s">
        <v>2345</v>
      </c>
      <c r="D8508" s="3">
        <v>1000</v>
      </c>
    </row>
    <row r="8509" spans="1:4" s="9" customFormat="1" x14ac:dyDescent="0.2">
      <c r="A8509" s="2" t="s">
        <v>15703</v>
      </c>
      <c r="B8509" s="1" t="s">
        <v>15704</v>
      </c>
      <c r="C8509" s="1" t="s">
        <v>14735</v>
      </c>
      <c r="D8509" s="3">
        <v>500</v>
      </c>
    </row>
    <row r="8510" spans="1:4" s="9" customFormat="1" x14ac:dyDescent="0.2">
      <c r="A8510" s="2" t="s">
        <v>15705</v>
      </c>
      <c r="B8510" s="1" t="s">
        <v>15706</v>
      </c>
      <c r="C8510" s="1" t="s">
        <v>2345</v>
      </c>
      <c r="D8510" s="10" t="s">
        <v>5270</v>
      </c>
    </row>
    <row r="8511" spans="1:4" s="9" customFormat="1" x14ac:dyDescent="0.2">
      <c r="A8511" s="2" t="s">
        <v>15707</v>
      </c>
      <c r="B8511" s="1" t="s">
        <v>15708</v>
      </c>
      <c r="C8511" s="1" t="s">
        <v>14078</v>
      </c>
      <c r="D8511" s="3">
        <v>2000</v>
      </c>
    </row>
    <row r="8512" spans="1:4" s="9" customFormat="1" x14ac:dyDescent="0.2">
      <c r="A8512" s="2" t="s">
        <v>15709</v>
      </c>
      <c r="B8512" s="1" t="s">
        <v>15710</v>
      </c>
      <c r="C8512" s="1" t="s">
        <v>15156</v>
      </c>
      <c r="D8512" s="3">
        <v>500</v>
      </c>
    </row>
    <row r="8513" spans="1:4" s="9" customFormat="1" x14ac:dyDescent="0.2">
      <c r="A8513" s="2" t="s">
        <v>15711</v>
      </c>
      <c r="B8513" s="1" t="s">
        <v>15712</v>
      </c>
      <c r="C8513" s="1" t="s">
        <v>14723</v>
      </c>
      <c r="D8513" s="3">
        <v>1000</v>
      </c>
    </row>
    <row r="8514" spans="1:4" s="9" customFormat="1" x14ac:dyDescent="0.2">
      <c r="A8514" s="2" t="s">
        <v>15713</v>
      </c>
      <c r="B8514" s="1" t="s">
        <v>15712</v>
      </c>
      <c r="C8514" s="1" t="s">
        <v>14796</v>
      </c>
      <c r="D8514" s="10" t="s">
        <v>5270</v>
      </c>
    </row>
    <row r="8515" spans="1:4" s="9" customFormat="1" x14ac:dyDescent="0.2">
      <c r="A8515" s="2" t="s">
        <v>15714</v>
      </c>
      <c r="B8515" s="1" t="s">
        <v>15715</v>
      </c>
      <c r="C8515" s="1" t="s">
        <v>2345</v>
      </c>
      <c r="D8515" s="10" t="s">
        <v>5270</v>
      </c>
    </row>
    <row r="8516" spans="1:4" s="9" customFormat="1" x14ac:dyDescent="0.2">
      <c r="A8516" s="2" t="s">
        <v>15716</v>
      </c>
      <c r="B8516" s="1" t="s">
        <v>15717</v>
      </c>
      <c r="C8516" s="1" t="s">
        <v>15687</v>
      </c>
      <c r="D8516" s="3">
        <v>1000</v>
      </c>
    </row>
    <row r="8517" spans="1:4" s="9" customFormat="1" x14ac:dyDescent="0.2">
      <c r="A8517" s="2" t="s">
        <v>15718</v>
      </c>
      <c r="B8517" s="1" t="s">
        <v>15719</v>
      </c>
      <c r="C8517" s="1" t="s">
        <v>14796</v>
      </c>
      <c r="D8517" s="10" t="s">
        <v>5270</v>
      </c>
    </row>
    <row r="8518" spans="1:4" s="9" customFormat="1" x14ac:dyDescent="0.2">
      <c r="A8518" s="2" t="s">
        <v>15722</v>
      </c>
      <c r="B8518" s="1" t="s">
        <v>15721</v>
      </c>
      <c r="C8518" s="1" t="s">
        <v>14796</v>
      </c>
      <c r="D8518" s="10" t="s">
        <v>5270</v>
      </c>
    </row>
    <row r="8519" spans="1:4" s="9" customFormat="1" x14ac:dyDescent="0.2">
      <c r="A8519" s="2" t="s">
        <v>15720</v>
      </c>
      <c r="B8519" s="1" t="s">
        <v>15721</v>
      </c>
      <c r="C8519" s="1" t="s">
        <v>39</v>
      </c>
      <c r="D8519" s="10" t="s">
        <v>5270</v>
      </c>
    </row>
    <row r="8520" spans="1:4" s="9" customFormat="1" x14ac:dyDescent="0.2">
      <c r="A8520" s="2" t="s">
        <v>15723</v>
      </c>
      <c r="B8520" s="1" t="s">
        <v>15724</v>
      </c>
      <c r="C8520" s="1" t="s">
        <v>15725</v>
      </c>
      <c r="D8520" s="10" t="s">
        <v>5270</v>
      </c>
    </row>
    <row r="8521" spans="1:4" s="9" customFormat="1" x14ac:dyDescent="0.2">
      <c r="A8521" s="2" t="s">
        <v>15726</v>
      </c>
      <c r="B8521" s="1" t="s">
        <v>15727</v>
      </c>
      <c r="C8521" s="1" t="s">
        <v>14796</v>
      </c>
      <c r="D8521" s="10" t="s">
        <v>5270</v>
      </c>
    </row>
    <row r="8522" spans="1:4" s="9" customFormat="1" x14ac:dyDescent="0.2">
      <c r="A8522" s="2" t="s">
        <v>15728</v>
      </c>
      <c r="B8522" s="1" t="s">
        <v>15729</v>
      </c>
      <c r="C8522" s="1" t="s">
        <v>14078</v>
      </c>
      <c r="D8522" s="10" t="s">
        <v>5270</v>
      </c>
    </row>
    <row r="8523" spans="1:4" s="9" customFormat="1" x14ac:dyDescent="0.2">
      <c r="A8523" s="2" t="s">
        <v>15730</v>
      </c>
      <c r="B8523" s="1" t="s">
        <v>15731</v>
      </c>
      <c r="C8523" s="1" t="s">
        <v>15687</v>
      </c>
      <c r="D8523" s="3">
        <v>1000</v>
      </c>
    </row>
    <row r="8524" spans="1:4" s="9" customFormat="1" x14ac:dyDescent="0.2">
      <c r="A8524" s="2" t="s">
        <v>15732</v>
      </c>
      <c r="B8524" s="1" t="s">
        <v>15733</v>
      </c>
      <c r="C8524" s="1" t="s">
        <v>15687</v>
      </c>
      <c r="D8524" s="10" t="s">
        <v>5270</v>
      </c>
    </row>
    <row r="8525" spans="1:4" s="9" customFormat="1" x14ac:dyDescent="0.2">
      <c r="A8525" s="2" t="s">
        <v>15734</v>
      </c>
      <c r="B8525" s="1" t="s">
        <v>15735</v>
      </c>
      <c r="C8525" s="1" t="s">
        <v>14796</v>
      </c>
      <c r="D8525" s="10" t="s">
        <v>5270</v>
      </c>
    </row>
    <row r="8526" spans="1:4" s="9" customFormat="1" x14ac:dyDescent="0.2">
      <c r="A8526" s="2" t="s">
        <v>15736</v>
      </c>
      <c r="B8526" s="1" t="s">
        <v>15735</v>
      </c>
      <c r="C8526" s="1" t="s">
        <v>2345</v>
      </c>
      <c r="D8526" s="10" t="s">
        <v>5270</v>
      </c>
    </row>
    <row r="8527" spans="1:4" s="9" customFormat="1" x14ac:dyDescent="0.2">
      <c r="A8527" s="2" t="s">
        <v>15737</v>
      </c>
      <c r="B8527" s="1" t="s">
        <v>15738</v>
      </c>
      <c r="C8527" s="1" t="s">
        <v>14796</v>
      </c>
      <c r="D8527" s="10" t="s">
        <v>5270</v>
      </c>
    </row>
    <row r="8528" spans="1:4" s="9" customFormat="1" x14ac:dyDescent="0.2">
      <c r="A8528" s="2" t="s">
        <v>15739</v>
      </c>
      <c r="B8528" s="1" t="s">
        <v>15740</v>
      </c>
      <c r="C8528" s="1" t="s">
        <v>2345</v>
      </c>
      <c r="D8528" s="3">
        <v>3500</v>
      </c>
    </row>
    <row r="8529" spans="1:4" s="9" customFormat="1" x14ac:dyDescent="0.2">
      <c r="A8529" s="2" t="s">
        <v>15743</v>
      </c>
      <c r="B8529" s="1" t="s">
        <v>15742</v>
      </c>
      <c r="C8529" s="1" t="s">
        <v>14749</v>
      </c>
      <c r="D8529" s="3">
        <v>500</v>
      </c>
    </row>
    <row r="8530" spans="1:4" s="9" customFormat="1" x14ac:dyDescent="0.2">
      <c r="A8530" s="2" t="s">
        <v>15741</v>
      </c>
      <c r="B8530" s="1" t="s">
        <v>15742</v>
      </c>
      <c r="C8530" s="1" t="s">
        <v>39</v>
      </c>
      <c r="D8530" s="10" t="s">
        <v>5270</v>
      </c>
    </row>
    <row r="8531" spans="1:4" s="9" customFormat="1" x14ac:dyDescent="0.2">
      <c r="A8531" s="2" t="s">
        <v>15744</v>
      </c>
      <c r="B8531" s="1" t="s">
        <v>15745</v>
      </c>
      <c r="C8531" s="1" t="s">
        <v>14726</v>
      </c>
      <c r="D8531" s="3">
        <v>1000</v>
      </c>
    </row>
    <row r="8532" spans="1:4" s="9" customFormat="1" x14ac:dyDescent="0.2">
      <c r="A8532" s="2" t="s">
        <v>15746</v>
      </c>
      <c r="B8532" s="1" t="s">
        <v>15745</v>
      </c>
      <c r="C8532" s="1" t="s">
        <v>2345</v>
      </c>
      <c r="D8532" s="3">
        <v>1000</v>
      </c>
    </row>
    <row r="8533" spans="1:4" s="9" customFormat="1" x14ac:dyDescent="0.2">
      <c r="A8533" s="2" t="s">
        <v>15747</v>
      </c>
      <c r="B8533" s="1" t="s">
        <v>15748</v>
      </c>
      <c r="C8533" s="1" t="s">
        <v>2345</v>
      </c>
      <c r="D8533" s="3">
        <v>2000</v>
      </c>
    </row>
    <row r="8534" spans="1:4" s="9" customFormat="1" x14ac:dyDescent="0.2">
      <c r="A8534" s="2" t="s">
        <v>15749</v>
      </c>
      <c r="B8534" s="1" t="s">
        <v>15750</v>
      </c>
      <c r="C8534" s="1" t="s">
        <v>39</v>
      </c>
      <c r="D8534" s="3">
        <v>1000</v>
      </c>
    </row>
    <row r="8535" spans="1:4" s="9" customFormat="1" x14ac:dyDescent="0.2">
      <c r="A8535" s="2" t="s">
        <v>15752</v>
      </c>
      <c r="B8535" s="1" t="s">
        <v>15750</v>
      </c>
      <c r="C8535" s="1" t="s">
        <v>14798</v>
      </c>
      <c r="D8535" s="3">
        <v>1000</v>
      </c>
    </row>
    <row r="8536" spans="1:4" s="9" customFormat="1" x14ac:dyDescent="0.2">
      <c r="A8536" s="2" t="s">
        <v>15753</v>
      </c>
      <c r="B8536" s="1" t="s">
        <v>15750</v>
      </c>
      <c r="C8536" s="1" t="s">
        <v>14735</v>
      </c>
      <c r="D8536" s="3">
        <v>2000</v>
      </c>
    </row>
    <row r="8537" spans="1:4" s="9" customFormat="1" x14ac:dyDescent="0.2">
      <c r="A8537" s="2" t="s">
        <v>15751</v>
      </c>
      <c r="B8537" s="1" t="s">
        <v>15750</v>
      </c>
      <c r="C8537" s="1" t="s">
        <v>2345</v>
      </c>
      <c r="D8537" s="10" t="s">
        <v>5270</v>
      </c>
    </row>
    <row r="8538" spans="1:4" s="9" customFormat="1" x14ac:dyDescent="0.2">
      <c r="A8538" s="2" t="s">
        <v>15754</v>
      </c>
      <c r="B8538" s="1" t="s">
        <v>15750</v>
      </c>
      <c r="C8538" s="1" t="s">
        <v>377</v>
      </c>
      <c r="D8538" s="10" t="s">
        <v>5270</v>
      </c>
    </row>
    <row r="8539" spans="1:4" s="9" customFormat="1" x14ac:dyDescent="0.2">
      <c r="A8539" s="2" t="s">
        <v>15755</v>
      </c>
      <c r="B8539" s="1" t="s">
        <v>15756</v>
      </c>
      <c r="C8539" s="1" t="s">
        <v>39</v>
      </c>
      <c r="D8539" s="10" t="s">
        <v>5270</v>
      </c>
    </row>
    <row r="8540" spans="1:4" s="9" customFormat="1" x14ac:dyDescent="0.2">
      <c r="A8540" s="2" t="s">
        <v>15757</v>
      </c>
      <c r="B8540" s="1" t="s">
        <v>15758</v>
      </c>
      <c r="C8540" s="1" t="s">
        <v>14735</v>
      </c>
      <c r="D8540" s="10" t="s">
        <v>5270</v>
      </c>
    </row>
    <row r="8541" spans="1:4" s="9" customFormat="1" x14ac:dyDescent="0.2">
      <c r="A8541" s="2" t="s">
        <v>15759</v>
      </c>
      <c r="B8541" s="1" t="s">
        <v>15760</v>
      </c>
      <c r="C8541" s="1" t="s">
        <v>14796</v>
      </c>
      <c r="D8541" s="3">
        <v>2000</v>
      </c>
    </row>
    <row r="8542" spans="1:4" s="9" customFormat="1" x14ac:dyDescent="0.2">
      <c r="A8542" s="2" t="s">
        <v>15761</v>
      </c>
      <c r="B8542" s="1" t="s">
        <v>15760</v>
      </c>
      <c r="C8542" s="1" t="s">
        <v>14078</v>
      </c>
      <c r="D8542" s="3">
        <v>2000</v>
      </c>
    </row>
    <row r="8543" spans="1:4" s="9" customFormat="1" x14ac:dyDescent="0.2">
      <c r="A8543" s="2" t="s">
        <v>15762</v>
      </c>
      <c r="B8543" s="1" t="s">
        <v>15763</v>
      </c>
      <c r="C8543" s="1" t="s">
        <v>39</v>
      </c>
      <c r="D8543" s="10" t="s">
        <v>5270</v>
      </c>
    </row>
    <row r="8544" spans="1:4" s="9" customFormat="1" x14ac:dyDescent="0.2">
      <c r="A8544" s="2" t="s">
        <v>15764</v>
      </c>
      <c r="B8544" s="1" t="s">
        <v>15765</v>
      </c>
      <c r="C8544" s="1" t="s">
        <v>14726</v>
      </c>
      <c r="D8544" s="10" t="s">
        <v>5270</v>
      </c>
    </row>
    <row r="8545" spans="1:4" s="9" customFormat="1" x14ac:dyDescent="0.2">
      <c r="A8545" s="2" t="s">
        <v>15766</v>
      </c>
      <c r="B8545" s="1" t="s">
        <v>15767</v>
      </c>
      <c r="C8545" s="1" t="s">
        <v>14726</v>
      </c>
      <c r="D8545" s="10" t="s">
        <v>5270</v>
      </c>
    </row>
    <row r="8546" spans="1:4" s="9" customFormat="1" x14ac:dyDescent="0.2">
      <c r="A8546" s="2" t="s">
        <v>15770</v>
      </c>
      <c r="B8546" s="1" t="s">
        <v>15769</v>
      </c>
      <c r="C8546" s="1" t="s">
        <v>14796</v>
      </c>
      <c r="D8546" s="3">
        <v>500</v>
      </c>
    </row>
    <row r="8547" spans="1:4" s="9" customFormat="1" x14ac:dyDescent="0.2">
      <c r="A8547" s="2" t="s">
        <v>15768</v>
      </c>
      <c r="B8547" s="1" t="s">
        <v>15769</v>
      </c>
      <c r="C8547" s="1" t="s">
        <v>39</v>
      </c>
      <c r="D8547" s="10" t="s">
        <v>5270</v>
      </c>
    </row>
    <row r="8548" spans="1:4" s="9" customFormat="1" x14ac:dyDescent="0.2">
      <c r="A8548" s="2" t="s">
        <v>15772</v>
      </c>
      <c r="B8548" s="1" t="s">
        <v>15769</v>
      </c>
      <c r="C8548" s="1" t="s">
        <v>2345</v>
      </c>
      <c r="D8548" s="10" t="s">
        <v>5270</v>
      </c>
    </row>
    <row r="8549" spans="1:4" s="9" customFormat="1" x14ac:dyDescent="0.2">
      <c r="A8549" s="2" t="s">
        <v>15771</v>
      </c>
      <c r="B8549" s="1" t="s">
        <v>15769</v>
      </c>
      <c r="C8549" s="1" t="s">
        <v>14726</v>
      </c>
      <c r="D8549" s="10" t="s">
        <v>5270</v>
      </c>
    </row>
    <row r="8550" spans="1:4" s="9" customFormat="1" x14ac:dyDescent="0.2">
      <c r="A8550" s="2" t="s">
        <v>15773</v>
      </c>
      <c r="B8550" s="1" t="s">
        <v>15774</v>
      </c>
      <c r="C8550" s="1" t="s">
        <v>15687</v>
      </c>
      <c r="D8550" s="3">
        <v>1000</v>
      </c>
    </row>
    <row r="8551" spans="1:4" s="9" customFormat="1" x14ac:dyDescent="0.2">
      <c r="A8551" s="2" t="s">
        <v>15775</v>
      </c>
      <c r="B8551" s="1" t="s">
        <v>15776</v>
      </c>
      <c r="C8551" s="1" t="s">
        <v>39</v>
      </c>
      <c r="D8551" s="10" t="s">
        <v>5270</v>
      </c>
    </row>
    <row r="8552" spans="1:4" s="9" customFormat="1" x14ac:dyDescent="0.2">
      <c r="A8552" s="2" t="s">
        <v>15777</v>
      </c>
      <c r="B8552" s="1" t="s">
        <v>15778</v>
      </c>
      <c r="C8552" s="1" t="s">
        <v>15687</v>
      </c>
      <c r="D8552" s="3">
        <v>1000</v>
      </c>
    </row>
    <row r="8553" spans="1:4" s="9" customFormat="1" x14ac:dyDescent="0.2">
      <c r="A8553" s="2" t="s">
        <v>15779</v>
      </c>
      <c r="B8553" s="1" t="s">
        <v>15780</v>
      </c>
      <c r="C8553" s="1" t="s">
        <v>2345</v>
      </c>
      <c r="D8553" s="10" t="s">
        <v>5270</v>
      </c>
    </row>
    <row r="8554" spans="1:4" s="9" customFormat="1" x14ac:dyDescent="0.2">
      <c r="A8554" s="2" t="s">
        <v>15781</v>
      </c>
      <c r="B8554" s="1" t="s">
        <v>15782</v>
      </c>
      <c r="C8554" s="1" t="s">
        <v>39</v>
      </c>
      <c r="D8554" s="10" t="s">
        <v>5270</v>
      </c>
    </row>
    <row r="8555" spans="1:4" s="9" customFormat="1" x14ac:dyDescent="0.2">
      <c r="A8555" s="2" t="s">
        <v>15785</v>
      </c>
      <c r="B8555" s="1" t="s">
        <v>15784</v>
      </c>
      <c r="C8555" s="1" t="s">
        <v>2345</v>
      </c>
      <c r="D8555" s="10" t="s">
        <v>5270</v>
      </c>
    </row>
    <row r="8556" spans="1:4" s="9" customFormat="1" x14ac:dyDescent="0.2">
      <c r="A8556" s="2" t="s">
        <v>15783</v>
      </c>
      <c r="B8556" s="1" t="s">
        <v>15784</v>
      </c>
      <c r="C8556" s="1" t="s">
        <v>39</v>
      </c>
      <c r="D8556" s="10" t="s">
        <v>5270</v>
      </c>
    </row>
    <row r="8557" spans="1:4" s="9" customFormat="1" x14ac:dyDescent="0.2">
      <c r="A8557" s="2" t="s">
        <v>15788</v>
      </c>
      <c r="B8557" s="1" t="s">
        <v>15787</v>
      </c>
      <c r="C8557" s="1" t="s">
        <v>39</v>
      </c>
      <c r="D8557" s="10" t="s">
        <v>5270</v>
      </c>
    </row>
    <row r="8558" spans="1:4" s="9" customFormat="1" x14ac:dyDescent="0.2">
      <c r="A8558" s="2" t="s">
        <v>15786</v>
      </c>
      <c r="B8558" s="1" t="s">
        <v>15787</v>
      </c>
      <c r="C8558" s="1" t="s">
        <v>39</v>
      </c>
      <c r="D8558" s="10" t="s">
        <v>5270</v>
      </c>
    </row>
    <row r="8559" spans="1:4" s="9" customFormat="1" x14ac:dyDescent="0.2">
      <c r="A8559" s="2" t="s">
        <v>15792</v>
      </c>
      <c r="B8559" s="1" t="s">
        <v>15790</v>
      </c>
      <c r="C8559" s="1" t="s">
        <v>2345</v>
      </c>
      <c r="D8559" s="3">
        <v>500</v>
      </c>
    </row>
    <row r="8560" spans="1:4" s="9" customFormat="1" x14ac:dyDescent="0.2">
      <c r="A8560" s="2" t="s">
        <v>15789</v>
      </c>
      <c r="B8560" s="1" t="s">
        <v>15790</v>
      </c>
      <c r="C8560" s="1" t="s">
        <v>39</v>
      </c>
      <c r="D8560" s="3">
        <v>500</v>
      </c>
    </row>
    <row r="8561" spans="1:4" s="9" customFormat="1" x14ac:dyDescent="0.2">
      <c r="A8561" s="2" t="s">
        <v>15791</v>
      </c>
      <c r="B8561" s="1" t="s">
        <v>15790</v>
      </c>
      <c r="C8561" s="1" t="s">
        <v>15156</v>
      </c>
      <c r="D8561" s="3">
        <v>500</v>
      </c>
    </row>
    <row r="8562" spans="1:4" s="9" customFormat="1" x14ac:dyDescent="0.2">
      <c r="A8562" s="2" t="s">
        <v>15795</v>
      </c>
      <c r="B8562" s="1" t="s">
        <v>15794</v>
      </c>
      <c r="C8562" s="1" t="s">
        <v>2345</v>
      </c>
      <c r="D8562" s="10" t="s">
        <v>5270</v>
      </c>
    </row>
    <row r="8563" spans="1:4" s="9" customFormat="1" x14ac:dyDescent="0.2">
      <c r="A8563" s="2" t="s">
        <v>15793</v>
      </c>
      <c r="B8563" s="1" t="s">
        <v>15794</v>
      </c>
      <c r="C8563" s="1" t="s">
        <v>14726</v>
      </c>
      <c r="D8563" s="10" t="s">
        <v>5270</v>
      </c>
    </row>
    <row r="8564" spans="1:4" s="9" customFormat="1" x14ac:dyDescent="0.2">
      <c r="A8564" s="2" t="s">
        <v>15796</v>
      </c>
      <c r="B8564" s="1" t="s">
        <v>15797</v>
      </c>
      <c r="C8564" s="1" t="s">
        <v>15687</v>
      </c>
      <c r="D8564" s="3">
        <v>1000</v>
      </c>
    </row>
    <row r="8565" spans="1:4" s="9" customFormat="1" x14ac:dyDescent="0.2">
      <c r="A8565" s="2" t="s">
        <v>15798</v>
      </c>
      <c r="B8565" s="1" t="s">
        <v>15799</v>
      </c>
      <c r="C8565" s="1" t="s">
        <v>2345</v>
      </c>
      <c r="D8565" s="10" t="s">
        <v>5270</v>
      </c>
    </row>
    <row r="8566" spans="1:4" s="9" customFormat="1" x14ac:dyDescent="0.2">
      <c r="A8566" s="2" t="s">
        <v>15800</v>
      </c>
      <c r="B8566" s="1" t="s">
        <v>15801</v>
      </c>
      <c r="C8566" s="1" t="s">
        <v>39</v>
      </c>
      <c r="D8566" s="10" t="s">
        <v>5270</v>
      </c>
    </row>
    <row r="8567" spans="1:4" s="9" customFormat="1" x14ac:dyDescent="0.2">
      <c r="A8567" s="2" t="s">
        <v>15802</v>
      </c>
      <c r="B8567" s="1" t="s">
        <v>15801</v>
      </c>
      <c r="C8567" s="1" t="s">
        <v>14796</v>
      </c>
      <c r="D8567" s="10" t="s">
        <v>5270</v>
      </c>
    </row>
    <row r="8568" spans="1:4" s="9" customFormat="1" x14ac:dyDescent="0.2">
      <c r="A8568" s="2" t="s">
        <v>15803</v>
      </c>
      <c r="B8568" s="1" t="s">
        <v>15804</v>
      </c>
      <c r="C8568" s="1" t="s">
        <v>13619</v>
      </c>
      <c r="D8568" s="10" t="s">
        <v>5270</v>
      </c>
    </row>
    <row r="8569" spans="1:4" s="9" customFormat="1" x14ac:dyDescent="0.2">
      <c r="A8569" s="2" t="s">
        <v>15807</v>
      </c>
      <c r="B8569" s="1" t="s">
        <v>15806</v>
      </c>
      <c r="C8569" s="1" t="s">
        <v>14726</v>
      </c>
      <c r="D8569" s="3">
        <v>800</v>
      </c>
    </row>
    <row r="8570" spans="1:4" s="9" customFormat="1" x14ac:dyDescent="0.2">
      <c r="A8570" s="2" t="s">
        <v>15805</v>
      </c>
      <c r="B8570" s="1" t="s">
        <v>15806</v>
      </c>
      <c r="C8570" s="1" t="s">
        <v>14726</v>
      </c>
      <c r="D8570" s="3">
        <v>800</v>
      </c>
    </row>
    <row r="8571" spans="1:4" s="9" customFormat="1" x14ac:dyDescent="0.2">
      <c r="A8571" s="2" t="s">
        <v>15808</v>
      </c>
      <c r="B8571" s="1" t="s">
        <v>15809</v>
      </c>
      <c r="C8571" s="1" t="s">
        <v>14796</v>
      </c>
      <c r="D8571" s="10" t="s">
        <v>5270</v>
      </c>
    </row>
    <row r="8572" spans="1:4" s="9" customFormat="1" x14ac:dyDescent="0.2">
      <c r="A8572" s="2" t="s">
        <v>15810</v>
      </c>
      <c r="B8572" s="1" t="s">
        <v>15811</v>
      </c>
      <c r="C8572" s="1" t="s">
        <v>14796</v>
      </c>
      <c r="D8572" s="10" t="s">
        <v>5270</v>
      </c>
    </row>
    <row r="8573" spans="1:4" s="9" customFormat="1" x14ac:dyDescent="0.2">
      <c r="A8573" s="2" t="s">
        <v>15812</v>
      </c>
      <c r="B8573" s="1" t="s">
        <v>15813</v>
      </c>
      <c r="C8573" s="1" t="s">
        <v>2345</v>
      </c>
      <c r="D8573" s="3">
        <v>500</v>
      </c>
    </row>
    <row r="8574" spans="1:4" s="9" customFormat="1" x14ac:dyDescent="0.2">
      <c r="A8574" s="2" t="s">
        <v>15816</v>
      </c>
      <c r="B8574" s="1" t="s">
        <v>15815</v>
      </c>
      <c r="C8574" s="1" t="s">
        <v>2345</v>
      </c>
      <c r="D8574" s="3">
        <v>2000</v>
      </c>
    </row>
    <row r="8575" spans="1:4" s="9" customFormat="1" x14ac:dyDescent="0.2">
      <c r="A8575" s="2" t="s">
        <v>15814</v>
      </c>
      <c r="B8575" s="1" t="s">
        <v>15815</v>
      </c>
      <c r="C8575" s="1" t="s">
        <v>14863</v>
      </c>
      <c r="D8575" s="10" t="s">
        <v>5270</v>
      </c>
    </row>
    <row r="8576" spans="1:4" s="9" customFormat="1" x14ac:dyDescent="0.2">
      <c r="A8576" s="2" t="s">
        <v>15817</v>
      </c>
      <c r="B8576" s="1" t="s">
        <v>15818</v>
      </c>
      <c r="C8576" s="1" t="s">
        <v>14726</v>
      </c>
      <c r="D8576" s="10" t="s">
        <v>5270</v>
      </c>
    </row>
    <row r="8577" spans="1:57" s="9" customFormat="1" x14ac:dyDescent="0.2">
      <c r="A8577" s="2" t="s">
        <v>15819</v>
      </c>
      <c r="B8577" s="1" t="s">
        <v>15820</v>
      </c>
      <c r="C8577" s="1" t="s">
        <v>2345</v>
      </c>
      <c r="D8577" s="10" t="s">
        <v>5270</v>
      </c>
    </row>
    <row r="8578" spans="1:57" s="11" customFormat="1" ht="18.75" x14ac:dyDescent="0.2">
      <c r="A8578" s="16" t="str">
        <f>HYPERLINK("#Indice","Voltar ao inicio")</f>
        <v>Voltar ao inicio</v>
      </c>
      <c r="B8578" s="17"/>
      <c r="C8578" s="17"/>
      <c r="D8578" s="17"/>
      <c r="E8578" s="9"/>
      <c r="F8578" s="9"/>
      <c r="G8578" s="9"/>
      <c r="H8578" s="9"/>
      <c r="I8578" s="9"/>
      <c r="J8578" s="9"/>
      <c r="K8578" s="9"/>
      <c r="L8578" s="9"/>
      <c r="M8578" s="9"/>
      <c r="N8578" s="9"/>
      <c r="O8578" s="9"/>
      <c r="P8578" s="9"/>
      <c r="Q8578" s="9"/>
      <c r="R8578" s="9"/>
      <c r="S8578" s="9"/>
      <c r="T8578" s="9"/>
      <c r="U8578" s="9"/>
      <c r="V8578" s="9"/>
      <c r="W8578" s="9"/>
      <c r="X8578" s="9"/>
      <c r="Y8578" s="9"/>
      <c r="Z8578" s="9"/>
      <c r="AA8578" s="9"/>
      <c r="AB8578" s="9"/>
      <c r="AC8578" s="9"/>
      <c r="AD8578" s="9"/>
      <c r="AE8578" s="9"/>
      <c r="AF8578" s="9"/>
      <c r="AG8578" s="9"/>
      <c r="AH8578" s="9"/>
      <c r="AI8578" s="9"/>
      <c r="AJ8578" s="9"/>
      <c r="AK8578" s="9"/>
      <c r="AL8578" s="9"/>
      <c r="AM8578" s="9"/>
      <c r="AN8578" s="9"/>
      <c r="AO8578" s="9"/>
      <c r="AP8578" s="9"/>
      <c r="AQ8578" s="9"/>
      <c r="AR8578" s="9"/>
      <c r="AS8578" s="9"/>
      <c r="AT8578" s="9"/>
      <c r="AU8578" s="9"/>
      <c r="AV8578" s="9"/>
      <c r="AW8578" s="9"/>
      <c r="AX8578" s="9"/>
      <c r="AY8578" s="9"/>
      <c r="AZ8578" s="9"/>
      <c r="BA8578" s="9"/>
      <c r="BB8578" s="9"/>
      <c r="BC8578" s="9"/>
      <c r="BD8578" s="9"/>
      <c r="BE8578" s="9"/>
    </row>
    <row r="8579" spans="1:57" s="11" customFormat="1" ht="10.5" customHeight="1" x14ac:dyDescent="0.2">
      <c r="A8579" s="12"/>
      <c r="B8579" s="13"/>
      <c r="C8579" s="13"/>
      <c r="D8579" s="13"/>
      <c r="E8579" s="9"/>
      <c r="F8579" s="9"/>
      <c r="G8579" s="9"/>
      <c r="H8579" s="9"/>
      <c r="I8579" s="9"/>
      <c r="J8579" s="9"/>
      <c r="K8579" s="9"/>
      <c r="L8579" s="9"/>
      <c r="M8579" s="9"/>
      <c r="N8579" s="9"/>
      <c r="O8579" s="9"/>
      <c r="P8579" s="9"/>
      <c r="Q8579" s="9"/>
      <c r="R8579" s="9"/>
      <c r="S8579" s="9"/>
      <c r="T8579" s="9"/>
      <c r="U8579" s="9"/>
      <c r="V8579" s="9"/>
      <c r="W8579" s="9"/>
      <c r="X8579" s="9"/>
      <c r="Y8579" s="9"/>
      <c r="Z8579" s="9"/>
      <c r="AA8579" s="9"/>
      <c r="AB8579" s="9"/>
      <c r="AC8579" s="9"/>
      <c r="AD8579" s="9"/>
      <c r="AE8579" s="9"/>
      <c r="AF8579" s="9"/>
      <c r="AG8579" s="9"/>
      <c r="AH8579" s="9"/>
      <c r="AI8579" s="9"/>
      <c r="AJ8579" s="9"/>
      <c r="AK8579" s="9"/>
      <c r="AL8579" s="9"/>
      <c r="AM8579" s="9"/>
      <c r="AN8579" s="9"/>
      <c r="AO8579" s="9"/>
      <c r="AP8579" s="9"/>
      <c r="AQ8579" s="9"/>
      <c r="AR8579" s="9"/>
      <c r="AS8579" s="9"/>
      <c r="AT8579" s="9"/>
      <c r="AU8579" s="9"/>
      <c r="AV8579" s="9"/>
      <c r="AW8579" s="9"/>
      <c r="AX8579" s="9"/>
      <c r="AY8579" s="9"/>
      <c r="AZ8579" s="9"/>
      <c r="BA8579" s="9"/>
      <c r="BB8579" s="9"/>
      <c r="BC8579" s="9"/>
      <c r="BD8579" s="9"/>
      <c r="BE8579" s="9"/>
    </row>
    <row r="8580" spans="1:57" s="9" customFormat="1" ht="26.25" x14ac:dyDescent="0.2">
      <c r="A8580" s="23" t="s">
        <v>15821</v>
      </c>
      <c r="B8580" s="24"/>
      <c r="C8580" s="24"/>
      <c r="D8580" s="24"/>
    </row>
    <row r="8581" spans="1:57" s="9" customFormat="1" ht="14.25" x14ac:dyDescent="0.2">
      <c r="A8581" s="20" t="s">
        <v>0</v>
      </c>
      <c r="B8581" s="21" t="s">
        <v>1</v>
      </c>
      <c r="C8581" s="21" t="s">
        <v>2</v>
      </c>
      <c r="D8581" s="22" t="s">
        <v>3</v>
      </c>
    </row>
    <row r="8582" spans="1:57" s="9" customFormat="1" ht="14.25" x14ac:dyDescent="0.2">
      <c r="A8582" s="20"/>
      <c r="B8582" s="21"/>
      <c r="C8582" s="21"/>
      <c r="D8582" s="22"/>
    </row>
    <row r="8583" spans="1:57" s="9" customFormat="1" x14ac:dyDescent="0.2">
      <c r="A8583" s="2" t="s">
        <v>15823</v>
      </c>
      <c r="B8583" s="1" t="s">
        <v>15824</v>
      </c>
      <c r="C8583" s="1" t="s">
        <v>15825</v>
      </c>
      <c r="D8583" s="10" t="s">
        <v>5270</v>
      </c>
    </row>
    <row r="8584" spans="1:57" s="9" customFormat="1" x14ac:dyDescent="0.2">
      <c r="A8584" s="2" t="s">
        <v>15826</v>
      </c>
      <c r="B8584" s="1" t="s">
        <v>15827</v>
      </c>
      <c r="C8584" s="1" t="s">
        <v>15828</v>
      </c>
      <c r="D8584" s="10" t="s">
        <v>5270</v>
      </c>
    </row>
    <row r="8585" spans="1:57" s="9" customFormat="1" x14ac:dyDescent="0.2">
      <c r="A8585" s="2" t="s">
        <v>15829</v>
      </c>
      <c r="B8585" s="1" t="s">
        <v>15830</v>
      </c>
      <c r="C8585" s="1" t="s">
        <v>15825</v>
      </c>
      <c r="D8585" s="10" t="s">
        <v>5270</v>
      </c>
    </row>
    <row r="8586" spans="1:57" s="9" customFormat="1" x14ac:dyDescent="0.2">
      <c r="A8586" s="2" t="s">
        <v>15831</v>
      </c>
      <c r="B8586" s="1" t="s">
        <v>15832</v>
      </c>
      <c r="C8586" s="1" t="s">
        <v>15825</v>
      </c>
      <c r="D8586" s="10" t="s">
        <v>5270</v>
      </c>
    </row>
    <row r="8587" spans="1:57" s="9" customFormat="1" x14ac:dyDescent="0.2">
      <c r="A8587" s="2" t="s">
        <v>15833</v>
      </c>
      <c r="B8587" s="1" t="s">
        <v>15834</v>
      </c>
      <c r="C8587" s="1" t="s">
        <v>15825</v>
      </c>
      <c r="D8587" s="10" t="s">
        <v>5270</v>
      </c>
    </row>
    <row r="8588" spans="1:57" s="9" customFormat="1" x14ac:dyDescent="0.2">
      <c r="A8588" s="2" t="s">
        <v>15835</v>
      </c>
      <c r="B8588" s="1" t="s">
        <v>15836</v>
      </c>
      <c r="C8588" s="1" t="s">
        <v>15825</v>
      </c>
      <c r="D8588" s="10" t="s">
        <v>5270</v>
      </c>
    </row>
    <row r="8589" spans="1:57" s="9" customFormat="1" x14ac:dyDescent="0.2">
      <c r="A8589" s="2" t="s">
        <v>15837</v>
      </c>
      <c r="B8589" s="1" t="s">
        <v>15838</v>
      </c>
      <c r="C8589" s="1" t="s">
        <v>15825</v>
      </c>
      <c r="D8589" s="10" t="s">
        <v>5270</v>
      </c>
    </row>
    <row r="8590" spans="1:57" s="9" customFormat="1" x14ac:dyDescent="0.2">
      <c r="A8590" s="2" t="s">
        <v>15839</v>
      </c>
      <c r="B8590" s="1" t="s">
        <v>15840</v>
      </c>
      <c r="C8590" s="1" t="s">
        <v>15825</v>
      </c>
      <c r="D8590" s="10" t="s">
        <v>5270</v>
      </c>
    </row>
    <row r="8591" spans="1:57" s="9" customFormat="1" x14ac:dyDescent="0.2">
      <c r="A8591" s="2" t="s">
        <v>15841</v>
      </c>
      <c r="B8591" s="1" t="s">
        <v>15842</v>
      </c>
      <c r="C8591" s="1" t="s">
        <v>15825</v>
      </c>
      <c r="D8591" s="10" t="s">
        <v>5270</v>
      </c>
    </row>
    <row r="8592" spans="1:57" s="9" customFormat="1" x14ac:dyDescent="0.2">
      <c r="A8592" s="2" t="s">
        <v>15843</v>
      </c>
      <c r="B8592" s="1" t="s">
        <v>15844</v>
      </c>
      <c r="C8592" s="1" t="s">
        <v>15825</v>
      </c>
      <c r="D8592" s="10" t="s">
        <v>5270</v>
      </c>
    </row>
    <row r="8593" spans="1:57" s="9" customFormat="1" x14ac:dyDescent="0.2">
      <c r="A8593" s="2" t="s">
        <v>15845</v>
      </c>
      <c r="B8593" s="1" t="s">
        <v>15846</v>
      </c>
      <c r="C8593" s="1" t="s">
        <v>13619</v>
      </c>
      <c r="D8593" s="10" t="s">
        <v>5270</v>
      </c>
    </row>
    <row r="8594" spans="1:57" s="9" customFormat="1" x14ac:dyDescent="0.2">
      <c r="A8594" s="2" t="s">
        <v>15847</v>
      </c>
      <c r="B8594" s="1" t="s">
        <v>15848</v>
      </c>
      <c r="C8594" s="1" t="s">
        <v>15825</v>
      </c>
      <c r="D8594" s="10" t="s">
        <v>5270</v>
      </c>
    </row>
    <row r="8595" spans="1:57" s="9" customFormat="1" x14ac:dyDescent="0.2">
      <c r="A8595" s="2" t="s">
        <v>15849</v>
      </c>
      <c r="B8595" s="1" t="s">
        <v>15850</v>
      </c>
      <c r="C8595" s="1" t="s">
        <v>15825</v>
      </c>
      <c r="D8595" s="10" t="s">
        <v>5270</v>
      </c>
    </row>
    <row r="8596" spans="1:57" s="11" customFormat="1" ht="18.75" x14ac:dyDescent="0.2">
      <c r="A8596" s="16" t="str">
        <f>HYPERLINK("#Indice","Voltar ao inicio")</f>
        <v>Voltar ao inicio</v>
      </c>
      <c r="B8596" s="17"/>
      <c r="C8596" s="17"/>
      <c r="D8596" s="17"/>
      <c r="E8596" s="9"/>
      <c r="F8596" s="9"/>
      <c r="G8596" s="9"/>
      <c r="H8596" s="9"/>
      <c r="I8596" s="9"/>
      <c r="J8596" s="9"/>
      <c r="K8596" s="9"/>
      <c r="L8596" s="9"/>
      <c r="M8596" s="9"/>
      <c r="N8596" s="9"/>
      <c r="O8596" s="9"/>
      <c r="P8596" s="9"/>
      <c r="Q8596" s="9"/>
      <c r="R8596" s="9"/>
      <c r="S8596" s="9"/>
      <c r="T8596" s="9"/>
      <c r="U8596" s="9"/>
      <c r="V8596" s="9"/>
      <c r="W8596" s="9"/>
      <c r="X8596" s="9"/>
      <c r="Y8596" s="9"/>
      <c r="Z8596" s="9"/>
      <c r="AA8596" s="9"/>
      <c r="AB8596" s="9"/>
      <c r="AC8596" s="9"/>
      <c r="AD8596" s="9"/>
      <c r="AE8596" s="9"/>
      <c r="AF8596" s="9"/>
      <c r="AG8596" s="9"/>
      <c r="AH8596" s="9"/>
      <c r="AI8596" s="9"/>
      <c r="AJ8596" s="9"/>
      <c r="AK8596" s="9"/>
      <c r="AL8596" s="9"/>
      <c r="AM8596" s="9"/>
      <c r="AN8596" s="9"/>
      <c r="AO8596" s="9"/>
      <c r="AP8596" s="9"/>
      <c r="AQ8596" s="9"/>
      <c r="AR8596" s="9"/>
      <c r="AS8596" s="9"/>
      <c r="AT8596" s="9"/>
      <c r="AU8596" s="9"/>
      <c r="AV8596" s="9"/>
      <c r="AW8596" s="9"/>
      <c r="AX8596" s="9"/>
      <c r="AY8596" s="9"/>
      <c r="AZ8596" s="9"/>
      <c r="BA8596" s="9"/>
      <c r="BB8596" s="9"/>
      <c r="BC8596" s="9"/>
      <c r="BD8596" s="9"/>
      <c r="BE8596" s="9"/>
    </row>
    <row r="8597" spans="1:57" s="11" customFormat="1" ht="10.5" customHeight="1" x14ac:dyDescent="0.2">
      <c r="A8597" s="12"/>
      <c r="B8597" s="13"/>
      <c r="C8597" s="13"/>
      <c r="D8597" s="13"/>
      <c r="E8597" s="9"/>
      <c r="F8597" s="9"/>
      <c r="G8597" s="9"/>
      <c r="H8597" s="9"/>
      <c r="I8597" s="9"/>
      <c r="J8597" s="9"/>
      <c r="K8597" s="9"/>
      <c r="L8597" s="9"/>
      <c r="M8597" s="9"/>
      <c r="N8597" s="9"/>
      <c r="O8597" s="9"/>
      <c r="P8597" s="9"/>
      <c r="Q8597" s="9"/>
      <c r="R8597" s="9"/>
      <c r="S8597" s="9"/>
      <c r="T8597" s="9"/>
      <c r="U8597" s="9"/>
      <c r="V8597" s="9"/>
      <c r="W8597" s="9"/>
      <c r="X8597" s="9"/>
      <c r="Y8597" s="9"/>
      <c r="Z8597" s="9"/>
      <c r="AA8597" s="9"/>
      <c r="AB8597" s="9"/>
      <c r="AC8597" s="9"/>
      <c r="AD8597" s="9"/>
      <c r="AE8597" s="9"/>
      <c r="AF8597" s="9"/>
      <c r="AG8597" s="9"/>
      <c r="AH8597" s="9"/>
      <c r="AI8597" s="9"/>
      <c r="AJ8597" s="9"/>
      <c r="AK8597" s="9"/>
      <c r="AL8597" s="9"/>
      <c r="AM8597" s="9"/>
      <c r="AN8597" s="9"/>
      <c r="AO8597" s="9"/>
      <c r="AP8597" s="9"/>
      <c r="AQ8597" s="9"/>
      <c r="AR8597" s="9"/>
      <c r="AS8597" s="9"/>
      <c r="AT8597" s="9"/>
      <c r="AU8597" s="9"/>
      <c r="AV8597" s="9"/>
      <c r="AW8597" s="9"/>
      <c r="AX8597" s="9"/>
      <c r="AY8597" s="9"/>
      <c r="AZ8597" s="9"/>
      <c r="BA8597" s="9"/>
      <c r="BB8597" s="9"/>
      <c r="BC8597" s="9"/>
      <c r="BD8597" s="9"/>
      <c r="BE8597" s="9"/>
    </row>
    <row r="8598" spans="1:57" s="9" customFormat="1" ht="26.25" x14ac:dyDescent="0.2">
      <c r="A8598" s="23" t="s">
        <v>15851</v>
      </c>
      <c r="B8598" s="24"/>
      <c r="C8598" s="24"/>
      <c r="D8598" s="24"/>
    </row>
    <row r="8599" spans="1:57" s="9" customFormat="1" ht="14.25" x14ac:dyDescent="0.2">
      <c r="A8599" s="20" t="s">
        <v>0</v>
      </c>
      <c r="B8599" s="21" t="s">
        <v>1</v>
      </c>
      <c r="C8599" s="21" t="s">
        <v>2</v>
      </c>
      <c r="D8599" s="22" t="s">
        <v>3</v>
      </c>
    </row>
    <row r="8600" spans="1:57" s="9" customFormat="1" ht="14.25" x14ac:dyDescent="0.2">
      <c r="A8600" s="20"/>
      <c r="B8600" s="21"/>
      <c r="C8600" s="21"/>
      <c r="D8600" s="22"/>
    </row>
    <row r="8601" spans="1:57" s="9" customFormat="1" x14ac:dyDescent="0.2">
      <c r="A8601" s="2" t="s">
        <v>15852</v>
      </c>
      <c r="B8601" s="1" t="s">
        <v>15853</v>
      </c>
      <c r="C8601" s="1" t="s">
        <v>13619</v>
      </c>
      <c r="D8601" s="10" t="s">
        <v>5270</v>
      </c>
    </row>
    <row r="8602" spans="1:57" s="9" customFormat="1" x14ac:dyDescent="0.2">
      <c r="A8602" s="2" t="s">
        <v>15854</v>
      </c>
      <c r="B8602" s="1" t="s">
        <v>15855</v>
      </c>
      <c r="C8602" s="1" t="s">
        <v>39</v>
      </c>
      <c r="D8602" s="10" t="s">
        <v>5270</v>
      </c>
    </row>
    <row r="8603" spans="1:57" s="9" customFormat="1" x14ac:dyDescent="0.2">
      <c r="A8603" s="2" t="s">
        <v>15856</v>
      </c>
      <c r="B8603" s="1" t="s">
        <v>15857</v>
      </c>
      <c r="C8603" s="1" t="s">
        <v>13619</v>
      </c>
      <c r="D8603" s="10" t="s">
        <v>5270</v>
      </c>
    </row>
    <row r="8604" spans="1:57" s="9" customFormat="1" x14ac:dyDescent="0.2">
      <c r="A8604" s="2" t="s">
        <v>15858</v>
      </c>
      <c r="B8604" s="1" t="s">
        <v>15859</v>
      </c>
      <c r="C8604" s="1" t="s">
        <v>15860</v>
      </c>
      <c r="D8604" s="3">
        <v>500</v>
      </c>
    </row>
    <row r="8605" spans="1:57" s="9" customFormat="1" x14ac:dyDescent="0.2">
      <c r="A8605" s="2" t="s">
        <v>15861</v>
      </c>
      <c r="B8605" s="1" t="s">
        <v>15862</v>
      </c>
      <c r="C8605" s="1" t="s">
        <v>15863</v>
      </c>
      <c r="D8605" s="3">
        <v>1000</v>
      </c>
    </row>
    <row r="8606" spans="1:57" s="9" customFormat="1" x14ac:dyDescent="0.2">
      <c r="A8606" s="2" t="s">
        <v>15869</v>
      </c>
      <c r="B8606" s="1" t="s">
        <v>15862</v>
      </c>
      <c r="C8606" s="1" t="s">
        <v>13619</v>
      </c>
      <c r="D8606" s="3">
        <v>2800</v>
      </c>
    </row>
    <row r="8607" spans="1:57" s="9" customFormat="1" x14ac:dyDescent="0.2">
      <c r="A8607" s="2" t="s">
        <v>15867</v>
      </c>
      <c r="B8607" s="1" t="s">
        <v>15862</v>
      </c>
      <c r="C8607" s="1" t="s">
        <v>39</v>
      </c>
      <c r="D8607" s="10" t="s">
        <v>5270</v>
      </c>
    </row>
    <row r="8608" spans="1:57" s="9" customFormat="1" x14ac:dyDescent="0.2">
      <c r="A8608" s="2" t="s">
        <v>15864</v>
      </c>
      <c r="B8608" s="1" t="s">
        <v>15862</v>
      </c>
      <c r="C8608" s="1" t="s">
        <v>39</v>
      </c>
      <c r="D8608" s="10" t="s">
        <v>5270</v>
      </c>
    </row>
    <row r="8609" spans="1:4" s="9" customFormat="1" x14ac:dyDescent="0.2">
      <c r="A8609" s="2" t="s">
        <v>15865</v>
      </c>
      <c r="B8609" s="1" t="s">
        <v>15862</v>
      </c>
      <c r="C8609" s="1" t="s">
        <v>39</v>
      </c>
      <c r="D8609" s="10" t="s">
        <v>5270</v>
      </c>
    </row>
    <row r="8610" spans="1:4" s="9" customFormat="1" x14ac:dyDescent="0.2">
      <c r="A8610" s="2" t="s">
        <v>15868</v>
      </c>
      <c r="B8610" s="1" t="s">
        <v>15862</v>
      </c>
      <c r="C8610" s="1" t="s">
        <v>39</v>
      </c>
      <c r="D8610" s="10" t="s">
        <v>5270</v>
      </c>
    </row>
    <row r="8611" spans="1:4" s="9" customFormat="1" x14ac:dyDescent="0.2">
      <c r="A8611" s="2" t="s">
        <v>15866</v>
      </c>
      <c r="B8611" s="1" t="s">
        <v>15862</v>
      </c>
      <c r="C8611" s="1" t="s">
        <v>39</v>
      </c>
      <c r="D8611" s="10" t="s">
        <v>5270</v>
      </c>
    </row>
    <row r="8612" spans="1:4" s="9" customFormat="1" x14ac:dyDescent="0.2">
      <c r="A8612" s="2" t="s">
        <v>15871</v>
      </c>
      <c r="B8612" s="1" t="s">
        <v>15862</v>
      </c>
      <c r="C8612" s="1" t="s">
        <v>14212</v>
      </c>
      <c r="D8612" s="10" t="s">
        <v>5270</v>
      </c>
    </row>
    <row r="8613" spans="1:4" s="9" customFormat="1" x14ac:dyDescent="0.2">
      <c r="A8613" s="2" t="s">
        <v>15870</v>
      </c>
      <c r="B8613" s="1" t="s">
        <v>15862</v>
      </c>
      <c r="C8613" s="1" t="s">
        <v>13619</v>
      </c>
      <c r="D8613" s="10" t="s">
        <v>5270</v>
      </c>
    </row>
    <row r="8614" spans="1:4" s="9" customFormat="1" x14ac:dyDescent="0.2">
      <c r="A8614" s="2" t="s">
        <v>15874</v>
      </c>
      <c r="B8614" s="1" t="s">
        <v>15873</v>
      </c>
      <c r="C8614" s="1" t="s">
        <v>39</v>
      </c>
      <c r="D8614" s="3">
        <v>1000</v>
      </c>
    </row>
    <row r="8615" spans="1:4" s="9" customFormat="1" x14ac:dyDescent="0.2">
      <c r="A8615" s="2" t="s">
        <v>15872</v>
      </c>
      <c r="B8615" s="1" t="s">
        <v>15873</v>
      </c>
      <c r="C8615" s="1" t="s">
        <v>15863</v>
      </c>
      <c r="D8615" s="10" t="s">
        <v>5270</v>
      </c>
    </row>
    <row r="8616" spans="1:4" s="9" customFormat="1" x14ac:dyDescent="0.2">
      <c r="A8616" s="2" t="s">
        <v>15875</v>
      </c>
      <c r="B8616" s="1" t="s">
        <v>15876</v>
      </c>
      <c r="C8616" s="1" t="s">
        <v>39</v>
      </c>
      <c r="D8616" s="3">
        <v>1000</v>
      </c>
    </row>
    <row r="8617" spans="1:4" s="9" customFormat="1" x14ac:dyDescent="0.2">
      <c r="A8617" s="2" t="s">
        <v>15884</v>
      </c>
      <c r="B8617" s="1" t="s">
        <v>15878</v>
      </c>
      <c r="C8617" s="1" t="s">
        <v>13619</v>
      </c>
      <c r="D8617" s="10" t="s">
        <v>5270</v>
      </c>
    </row>
    <row r="8618" spans="1:4" s="9" customFormat="1" x14ac:dyDescent="0.2">
      <c r="A8618" s="2" t="s">
        <v>15877</v>
      </c>
      <c r="B8618" s="1" t="s">
        <v>15878</v>
      </c>
      <c r="C8618" s="1" t="s">
        <v>39</v>
      </c>
      <c r="D8618" s="3">
        <v>1000</v>
      </c>
    </row>
    <row r="8619" spans="1:4" s="9" customFormat="1" x14ac:dyDescent="0.2">
      <c r="A8619" s="2" t="s">
        <v>15881</v>
      </c>
      <c r="B8619" s="1" t="s">
        <v>15878</v>
      </c>
      <c r="C8619" s="1" t="s">
        <v>39</v>
      </c>
      <c r="D8619" s="3">
        <v>1000</v>
      </c>
    </row>
    <row r="8620" spans="1:4" s="9" customFormat="1" x14ac:dyDescent="0.2">
      <c r="A8620" s="2" t="s">
        <v>15880</v>
      </c>
      <c r="B8620" s="1" t="s">
        <v>15878</v>
      </c>
      <c r="C8620" s="1" t="s">
        <v>39</v>
      </c>
      <c r="D8620" s="3">
        <v>1000</v>
      </c>
    </row>
    <row r="8621" spans="1:4" s="9" customFormat="1" x14ac:dyDescent="0.2">
      <c r="A8621" s="2" t="s">
        <v>15883</v>
      </c>
      <c r="B8621" s="1" t="s">
        <v>15878</v>
      </c>
      <c r="C8621" s="1" t="s">
        <v>13619</v>
      </c>
      <c r="D8621" s="3">
        <v>1800</v>
      </c>
    </row>
    <row r="8622" spans="1:4" s="9" customFormat="1" x14ac:dyDescent="0.2">
      <c r="A8622" s="2" t="s">
        <v>15879</v>
      </c>
      <c r="B8622" s="1" t="s">
        <v>15878</v>
      </c>
      <c r="C8622" s="1" t="s">
        <v>39</v>
      </c>
      <c r="D8622" s="10" t="s">
        <v>5270</v>
      </c>
    </row>
    <row r="8623" spans="1:4" s="9" customFormat="1" x14ac:dyDescent="0.2">
      <c r="A8623" s="2" t="s">
        <v>15882</v>
      </c>
      <c r="B8623" s="1" t="s">
        <v>15878</v>
      </c>
      <c r="C8623" s="1" t="s">
        <v>39</v>
      </c>
      <c r="D8623" s="10" t="s">
        <v>5270</v>
      </c>
    </row>
    <row r="8624" spans="1:4" s="9" customFormat="1" x14ac:dyDescent="0.2">
      <c r="A8624" s="2" t="s">
        <v>15895</v>
      </c>
      <c r="B8624" s="1" t="s">
        <v>15896</v>
      </c>
      <c r="C8624" s="1" t="s">
        <v>15897</v>
      </c>
      <c r="D8624" s="10" t="s">
        <v>5270</v>
      </c>
    </row>
    <row r="8625" spans="1:4" s="9" customFormat="1" x14ac:dyDescent="0.2">
      <c r="A8625" s="2" t="s">
        <v>15909</v>
      </c>
      <c r="B8625" s="1" t="s">
        <v>15905</v>
      </c>
      <c r="C8625" s="1" t="s">
        <v>14078</v>
      </c>
      <c r="D8625" s="3">
        <v>300</v>
      </c>
    </row>
    <row r="8626" spans="1:4" s="9" customFormat="1" x14ac:dyDescent="0.2">
      <c r="A8626" s="2" t="s">
        <v>15904</v>
      </c>
      <c r="B8626" s="1" t="s">
        <v>15905</v>
      </c>
      <c r="C8626" s="1" t="s">
        <v>39</v>
      </c>
      <c r="D8626" s="3">
        <v>500</v>
      </c>
    </row>
    <row r="8627" spans="1:4" s="9" customFormat="1" x14ac:dyDescent="0.2">
      <c r="A8627" s="2" t="s">
        <v>15906</v>
      </c>
      <c r="B8627" s="1" t="s">
        <v>15905</v>
      </c>
      <c r="C8627" s="1" t="s">
        <v>39</v>
      </c>
      <c r="D8627" s="3">
        <v>1000</v>
      </c>
    </row>
    <row r="8628" spans="1:4" s="9" customFormat="1" x14ac:dyDescent="0.2">
      <c r="A8628" s="2" t="s">
        <v>15907</v>
      </c>
      <c r="B8628" s="1" t="s">
        <v>15905</v>
      </c>
      <c r="C8628" s="1" t="s">
        <v>13619</v>
      </c>
      <c r="D8628" s="3">
        <v>1000</v>
      </c>
    </row>
    <row r="8629" spans="1:4" s="9" customFormat="1" x14ac:dyDescent="0.2">
      <c r="A8629" s="2" t="s">
        <v>15908</v>
      </c>
      <c r="B8629" s="1" t="s">
        <v>15905</v>
      </c>
      <c r="C8629" s="1" t="s">
        <v>13619</v>
      </c>
      <c r="D8629" s="3">
        <v>1000</v>
      </c>
    </row>
    <row r="8630" spans="1:4" s="9" customFormat="1" x14ac:dyDescent="0.2">
      <c r="A8630" s="2" t="s">
        <v>15910</v>
      </c>
      <c r="B8630" s="1" t="s">
        <v>15911</v>
      </c>
      <c r="C8630" s="1" t="s">
        <v>39</v>
      </c>
      <c r="D8630" s="10" t="s">
        <v>5270</v>
      </c>
    </row>
    <row r="8631" spans="1:4" s="9" customFormat="1" x14ac:dyDescent="0.2">
      <c r="A8631" s="2" t="s">
        <v>15912</v>
      </c>
      <c r="B8631" s="1" t="s">
        <v>15911</v>
      </c>
      <c r="C8631" s="1" t="s">
        <v>13352</v>
      </c>
      <c r="D8631" s="10" t="s">
        <v>5270</v>
      </c>
    </row>
    <row r="8632" spans="1:4" s="9" customFormat="1" x14ac:dyDescent="0.2">
      <c r="A8632" s="2" t="s">
        <v>15913</v>
      </c>
      <c r="B8632" s="1" t="s">
        <v>15914</v>
      </c>
      <c r="C8632" s="1" t="s">
        <v>39</v>
      </c>
      <c r="D8632" s="3">
        <v>2000</v>
      </c>
    </row>
    <row r="8633" spans="1:4" s="9" customFormat="1" x14ac:dyDescent="0.2">
      <c r="A8633" s="2" t="s">
        <v>15915</v>
      </c>
      <c r="B8633" s="1" t="s">
        <v>15914</v>
      </c>
      <c r="C8633" s="1" t="s">
        <v>15022</v>
      </c>
      <c r="D8633" s="3">
        <v>3500</v>
      </c>
    </row>
    <row r="8634" spans="1:4" s="9" customFormat="1" x14ac:dyDescent="0.2">
      <c r="A8634" s="2" t="s">
        <v>15920</v>
      </c>
      <c r="B8634" s="1" t="s">
        <v>15917</v>
      </c>
      <c r="C8634" s="1" t="s">
        <v>39</v>
      </c>
      <c r="D8634" s="3">
        <v>500</v>
      </c>
    </row>
    <row r="8635" spans="1:4" s="9" customFormat="1" x14ac:dyDescent="0.2">
      <c r="A8635" s="2" t="s">
        <v>15918</v>
      </c>
      <c r="B8635" s="1" t="s">
        <v>15917</v>
      </c>
      <c r="C8635" s="1" t="s">
        <v>39</v>
      </c>
      <c r="D8635" s="3">
        <v>1000</v>
      </c>
    </row>
    <row r="8636" spans="1:4" s="9" customFormat="1" x14ac:dyDescent="0.2">
      <c r="A8636" s="2" t="s">
        <v>15916</v>
      </c>
      <c r="B8636" s="1" t="s">
        <v>15917</v>
      </c>
      <c r="C8636" s="1" t="s">
        <v>39</v>
      </c>
      <c r="D8636" s="10" t="s">
        <v>5270</v>
      </c>
    </row>
    <row r="8637" spans="1:4" s="9" customFormat="1" x14ac:dyDescent="0.2">
      <c r="A8637" s="2" t="s">
        <v>15921</v>
      </c>
      <c r="B8637" s="1" t="s">
        <v>15917</v>
      </c>
      <c r="C8637" s="1" t="s">
        <v>13619</v>
      </c>
      <c r="D8637" s="10" t="s">
        <v>5270</v>
      </c>
    </row>
    <row r="8638" spans="1:4" s="9" customFormat="1" x14ac:dyDescent="0.2">
      <c r="A8638" s="2" t="s">
        <v>15919</v>
      </c>
      <c r="B8638" s="1" t="s">
        <v>15917</v>
      </c>
      <c r="C8638" s="1" t="s">
        <v>39</v>
      </c>
      <c r="D8638" s="10" t="s">
        <v>5270</v>
      </c>
    </row>
    <row r="8639" spans="1:4" s="9" customFormat="1" x14ac:dyDescent="0.2">
      <c r="A8639" s="2" t="s">
        <v>15922</v>
      </c>
      <c r="B8639" s="1" t="s">
        <v>15923</v>
      </c>
      <c r="C8639" s="1" t="s">
        <v>13619</v>
      </c>
      <c r="D8639" s="10" t="s">
        <v>5270</v>
      </c>
    </row>
    <row r="8640" spans="1:4" s="9" customFormat="1" x14ac:dyDescent="0.2">
      <c r="A8640" s="2" t="s">
        <v>15924</v>
      </c>
      <c r="B8640" s="1" t="s">
        <v>15925</v>
      </c>
      <c r="C8640" s="1" t="s">
        <v>39</v>
      </c>
      <c r="D8640" s="3">
        <v>1000</v>
      </c>
    </row>
    <row r="8641" spans="1:4" s="9" customFormat="1" x14ac:dyDescent="0.2">
      <c r="A8641" s="2" t="s">
        <v>15926</v>
      </c>
      <c r="B8641" s="1" t="s">
        <v>15927</v>
      </c>
      <c r="C8641" s="1" t="s">
        <v>39</v>
      </c>
      <c r="D8641" s="10" t="s">
        <v>5270</v>
      </c>
    </row>
    <row r="8642" spans="1:4" s="9" customFormat="1" x14ac:dyDescent="0.2">
      <c r="A8642" s="2" t="s">
        <v>15928</v>
      </c>
      <c r="B8642" s="1" t="s">
        <v>15929</v>
      </c>
      <c r="C8642" s="1" t="s">
        <v>39</v>
      </c>
      <c r="D8642" s="3">
        <v>1000</v>
      </c>
    </row>
    <row r="8643" spans="1:4" s="9" customFormat="1" x14ac:dyDescent="0.2">
      <c r="A8643" s="2" t="s">
        <v>15931</v>
      </c>
      <c r="B8643" s="1" t="s">
        <v>15929</v>
      </c>
      <c r="C8643" s="1" t="s">
        <v>39</v>
      </c>
      <c r="D8643" s="10" t="s">
        <v>5270</v>
      </c>
    </row>
    <row r="8644" spans="1:4" s="9" customFormat="1" x14ac:dyDescent="0.2">
      <c r="A8644" s="2" t="s">
        <v>15930</v>
      </c>
      <c r="B8644" s="1" t="s">
        <v>15929</v>
      </c>
      <c r="C8644" s="1" t="s">
        <v>39</v>
      </c>
      <c r="D8644" s="10" t="s">
        <v>5270</v>
      </c>
    </row>
    <row r="8645" spans="1:4" s="9" customFormat="1" x14ac:dyDescent="0.2">
      <c r="A8645" s="2" t="s">
        <v>15932</v>
      </c>
      <c r="B8645" s="1" t="s">
        <v>15929</v>
      </c>
      <c r="C8645" s="1" t="s">
        <v>39</v>
      </c>
      <c r="D8645" s="10" t="s">
        <v>5270</v>
      </c>
    </row>
    <row r="8646" spans="1:4" s="9" customFormat="1" x14ac:dyDescent="0.2">
      <c r="A8646" s="2" t="s">
        <v>15933</v>
      </c>
      <c r="B8646" s="1" t="s">
        <v>15929</v>
      </c>
      <c r="C8646" s="1" t="s">
        <v>308</v>
      </c>
      <c r="D8646" s="10" t="s">
        <v>5270</v>
      </c>
    </row>
    <row r="8647" spans="1:4" s="9" customFormat="1" x14ac:dyDescent="0.2">
      <c r="A8647" s="2" t="s">
        <v>15934</v>
      </c>
      <c r="B8647" s="1" t="s">
        <v>15935</v>
      </c>
      <c r="C8647" s="1" t="s">
        <v>39</v>
      </c>
      <c r="D8647" s="3">
        <v>500</v>
      </c>
    </row>
    <row r="8648" spans="1:4" s="9" customFormat="1" x14ac:dyDescent="0.2">
      <c r="A8648" s="2" t="s">
        <v>15936</v>
      </c>
      <c r="B8648" s="1" t="s">
        <v>15935</v>
      </c>
      <c r="C8648" s="1" t="s">
        <v>15860</v>
      </c>
      <c r="D8648" s="10" t="s">
        <v>5270</v>
      </c>
    </row>
    <row r="8649" spans="1:4" s="9" customFormat="1" x14ac:dyDescent="0.2">
      <c r="A8649" s="2" t="s">
        <v>15941</v>
      </c>
      <c r="B8649" s="1" t="s">
        <v>15938</v>
      </c>
      <c r="C8649" s="1" t="s">
        <v>39</v>
      </c>
      <c r="D8649" s="3">
        <v>400</v>
      </c>
    </row>
    <row r="8650" spans="1:4" s="9" customFormat="1" x14ac:dyDescent="0.2">
      <c r="A8650" s="2" t="s">
        <v>15937</v>
      </c>
      <c r="B8650" s="1" t="s">
        <v>15938</v>
      </c>
      <c r="C8650" s="1" t="s">
        <v>39</v>
      </c>
      <c r="D8650" s="3">
        <v>500</v>
      </c>
    </row>
    <row r="8651" spans="1:4" s="9" customFormat="1" x14ac:dyDescent="0.2">
      <c r="A8651" s="2" t="s">
        <v>15940</v>
      </c>
      <c r="B8651" s="1" t="s">
        <v>15938</v>
      </c>
      <c r="C8651" s="1" t="s">
        <v>39</v>
      </c>
      <c r="D8651" s="3">
        <v>500</v>
      </c>
    </row>
    <row r="8652" spans="1:4" s="9" customFormat="1" x14ac:dyDescent="0.2">
      <c r="A8652" s="2" t="s">
        <v>15939</v>
      </c>
      <c r="B8652" s="1" t="s">
        <v>15938</v>
      </c>
      <c r="C8652" s="1" t="s">
        <v>39</v>
      </c>
      <c r="D8652" s="3">
        <v>500</v>
      </c>
    </row>
    <row r="8653" spans="1:4" s="9" customFormat="1" x14ac:dyDescent="0.2">
      <c r="A8653" s="2" t="s">
        <v>15942</v>
      </c>
      <c r="B8653" s="1" t="s">
        <v>15938</v>
      </c>
      <c r="C8653" s="1" t="s">
        <v>39</v>
      </c>
      <c r="D8653" s="3">
        <v>500</v>
      </c>
    </row>
    <row r="8654" spans="1:4" s="9" customFormat="1" x14ac:dyDescent="0.2">
      <c r="A8654" s="2" t="s">
        <v>15943</v>
      </c>
      <c r="B8654" s="1" t="s">
        <v>15938</v>
      </c>
      <c r="C8654" s="1" t="s">
        <v>13619</v>
      </c>
      <c r="D8654" s="10" t="s">
        <v>5270</v>
      </c>
    </row>
    <row r="8655" spans="1:4" s="9" customFormat="1" x14ac:dyDescent="0.2">
      <c r="A8655" s="2" t="s">
        <v>15946</v>
      </c>
      <c r="B8655" s="1" t="s">
        <v>15947</v>
      </c>
      <c r="C8655" s="1" t="s">
        <v>39</v>
      </c>
      <c r="D8655" s="3">
        <v>500</v>
      </c>
    </row>
    <row r="8656" spans="1:4" s="9" customFormat="1" x14ac:dyDescent="0.2">
      <c r="A8656" s="2" t="s">
        <v>15948</v>
      </c>
      <c r="B8656" s="1" t="s">
        <v>15947</v>
      </c>
      <c r="C8656" s="1" t="s">
        <v>39</v>
      </c>
      <c r="D8656" s="10" t="s">
        <v>5270</v>
      </c>
    </row>
    <row r="8657" spans="1:4" s="9" customFormat="1" x14ac:dyDescent="0.2">
      <c r="A8657" s="2" t="s">
        <v>15949</v>
      </c>
      <c r="B8657" s="1" t="s">
        <v>15947</v>
      </c>
      <c r="C8657" s="1" t="s">
        <v>13619</v>
      </c>
      <c r="D8657" s="10" t="s">
        <v>5270</v>
      </c>
    </row>
    <row r="8658" spans="1:4" s="9" customFormat="1" x14ac:dyDescent="0.2">
      <c r="A8658" s="2" t="s">
        <v>15950</v>
      </c>
      <c r="B8658" s="1" t="s">
        <v>15951</v>
      </c>
      <c r="C8658" s="1" t="s">
        <v>13619</v>
      </c>
      <c r="D8658" s="10" t="s">
        <v>5270</v>
      </c>
    </row>
    <row r="8659" spans="1:4" s="9" customFormat="1" x14ac:dyDescent="0.2">
      <c r="A8659" s="2" t="s">
        <v>15952</v>
      </c>
      <c r="B8659" s="1" t="s">
        <v>15953</v>
      </c>
      <c r="C8659" s="1" t="s">
        <v>39</v>
      </c>
      <c r="D8659" s="10" t="s">
        <v>5270</v>
      </c>
    </row>
    <row r="8660" spans="1:4" s="9" customFormat="1" x14ac:dyDescent="0.2">
      <c r="A8660" s="2" t="s">
        <v>15954</v>
      </c>
      <c r="B8660" s="1" t="s">
        <v>15953</v>
      </c>
      <c r="C8660" s="1" t="s">
        <v>13619</v>
      </c>
      <c r="D8660" s="10" t="s">
        <v>5270</v>
      </c>
    </row>
    <row r="8661" spans="1:4" s="9" customFormat="1" x14ac:dyDescent="0.2">
      <c r="A8661" s="2" t="s">
        <v>15957</v>
      </c>
      <c r="B8661" s="1" t="s">
        <v>15958</v>
      </c>
      <c r="C8661" s="1" t="s">
        <v>39</v>
      </c>
      <c r="D8661" s="10" t="s">
        <v>5270</v>
      </c>
    </row>
    <row r="8662" spans="1:4" s="9" customFormat="1" x14ac:dyDescent="0.2">
      <c r="A8662" s="2" t="s">
        <v>15959</v>
      </c>
      <c r="B8662" s="1" t="s">
        <v>15960</v>
      </c>
      <c r="C8662" s="1" t="s">
        <v>39</v>
      </c>
      <c r="D8662" s="3">
        <v>1000</v>
      </c>
    </row>
    <row r="8663" spans="1:4" s="9" customFormat="1" x14ac:dyDescent="0.2">
      <c r="A8663" s="2" t="s">
        <v>15962</v>
      </c>
      <c r="B8663" s="1" t="s">
        <v>15960</v>
      </c>
      <c r="C8663" s="1" t="s">
        <v>14212</v>
      </c>
      <c r="D8663" s="3">
        <v>1500</v>
      </c>
    </row>
    <row r="8664" spans="1:4" s="9" customFormat="1" x14ac:dyDescent="0.2">
      <c r="A8664" s="2" t="s">
        <v>15963</v>
      </c>
      <c r="B8664" s="1" t="s">
        <v>15960</v>
      </c>
      <c r="C8664" s="1" t="s">
        <v>15964</v>
      </c>
      <c r="D8664" s="10" t="s">
        <v>5270</v>
      </c>
    </row>
    <row r="8665" spans="1:4" s="9" customFormat="1" x14ac:dyDescent="0.2">
      <c r="A8665" s="2" t="s">
        <v>15965</v>
      </c>
      <c r="B8665" s="1" t="s">
        <v>15960</v>
      </c>
      <c r="C8665" s="1" t="s">
        <v>14078</v>
      </c>
      <c r="D8665" s="10" t="s">
        <v>5270</v>
      </c>
    </row>
    <row r="8666" spans="1:4" s="9" customFormat="1" x14ac:dyDescent="0.2">
      <c r="A8666" s="2" t="s">
        <v>15966</v>
      </c>
      <c r="B8666" s="1" t="s">
        <v>15960</v>
      </c>
      <c r="C8666" s="1" t="s">
        <v>13352</v>
      </c>
      <c r="D8666" s="10" t="s">
        <v>5270</v>
      </c>
    </row>
    <row r="8667" spans="1:4" s="9" customFormat="1" x14ac:dyDescent="0.2">
      <c r="A8667" s="2" t="s">
        <v>15961</v>
      </c>
      <c r="B8667" s="1" t="s">
        <v>15960</v>
      </c>
      <c r="C8667" s="1" t="s">
        <v>13619</v>
      </c>
      <c r="D8667" s="10" t="s">
        <v>5270</v>
      </c>
    </row>
    <row r="8668" spans="1:4" s="9" customFormat="1" x14ac:dyDescent="0.2">
      <c r="A8668" s="2" t="s">
        <v>15967</v>
      </c>
      <c r="B8668" s="1" t="s">
        <v>15968</v>
      </c>
      <c r="C8668" s="1" t="s">
        <v>13619</v>
      </c>
      <c r="D8668" s="10" t="s">
        <v>5270</v>
      </c>
    </row>
    <row r="8669" spans="1:4" s="9" customFormat="1" x14ac:dyDescent="0.2">
      <c r="A8669" s="2" t="s">
        <v>15969</v>
      </c>
      <c r="B8669" s="1" t="s">
        <v>15970</v>
      </c>
      <c r="C8669" s="1" t="s">
        <v>13619</v>
      </c>
      <c r="D8669" s="3">
        <v>100</v>
      </c>
    </row>
    <row r="8670" spans="1:4" s="9" customFormat="1" x14ac:dyDescent="0.2">
      <c r="A8670" s="2" t="s">
        <v>15974</v>
      </c>
      <c r="B8670" s="1" t="s">
        <v>15972</v>
      </c>
      <c r="C8670" s="1" t="s">
        <v>39</v>
      </c>
      <c r="D8670" s="3">
        <v>500</v>
      </c>
    </row>
    <row r="8671" spans="1:4" s="9" customFormat="1" x14ac:dyDescent="0.2">
      <c r="A8671" s="2" t="s">
        <v>15971</v>
      </c>
      <c r="B8671" s="1" t="s">
        <v>15972</v>
      </c>
      <c r="C8671" s="1" t="s">
        <v>39</v>
      </c>
      <c r="D8671" s="3">
        <v>500</v>
      </c>
    </row>
    <row r="8672" spans="1:4" s="9" customFormat="1" x14ac:dyDescent="0.2">
      <c r="A8672" s="2" t="s">
        <v>15973</v>
      </c>
      <c r="B8672" s="1" t="s">
        <v>15972</v>
      </c>
      <c r="C8672" s="1" t="s">
        <v>39</v>
      </c>
      <c r="D8672" s="3">
        <v>500</v>
      </c>
    </row>
    <row r="8673" spans="1:4" s="9" customFormat="1" x14ac:dyDescent="0.2">
      <c r="A8673" s="2" t="s">
        <v>15977</v>
      </c>
      <c r="B8673" s="1" t="s">
        <v>15976</v>
      </c>
      <c r="C8673" s="1" t="s">
        <v>13619</v>
      </c>
      <c r="D8673" s="3">
        <v>100</v>
      </c>
    </row>
    <row r="8674" spans="1:4" s="9" customFormat="1" x14ac:dyDescent="0.2">
      <c r="A8674" s="2" t="s">
        <v>15975</v>
      </c>
      <c r="B8674" s="1" t="s">
        <v>15976</v>
      </c>
      <c r="C8674" s="1" t="s">
        <v>39</v>
      </c>
      <c r="D8674" s="10" t="s">
        <v>5270</v>
      </c>
    </row>
    <row r="8675" spans="1:4" s="9" customFormat="1" x14ac:dyDescent="0.2">
      <c r="A8675" s="2" t="s">
        <v>15978</v>
      </c>
      <c r="B8675" s="1" t="s">
        <v>15979</v>
      </c>
      <c r="C8675" s="1" t="s">
        <v>39</v>
      </c>
      <c r="D8675" s="3">
        <v>100</v>
      </c>
    </row>
    <row r="8676" spans="1:4" s="9" customFormat="1" x14ac:dyDescent="0.2">
      <c r="A8676" s="2" t="s">
        <v>15981</v>
      </c>
      <c r="B8676" s="1" t="s">
        <v>15979</v>
      </c>
      <c r="C8676" s="1" t="s">
        <v>13619</v>
      </c>
      <c r="D8676" s="10" t="s">
        <v>5270</v>
      </c>
    </row>
    <row r="8677" spans="1:4" s="9" customFormat="1" x14ac:dyDescent="0.2">
      <c r="A8677" s="2" t="s">
        <v>15982</v>
      </c>
      <c r="B8677" s="1" t="s">
        <v>15979</v>
      </c>
      <c r="C8677" s="1" t="s">
        <v>13619</v>
      </c>
      <c r="D8677" s="10" t="s">
        <v>5270</v>
      </c>
    </row>
    <row r="8678" spans="1:4" s="9" customFormat="1" x14ac:dyDescent="0.2">
      <c r="A8678" s="2" t="s">
        <v>15980</v>
      </c>
      <c r="B8678" s="1" t="s">
        <v>15979</v>
      </c>
      <c r="C8678" s="1" t="s">
        <v>13619</v>
      </c>
      <c r="D8678" s="10" t="s">
        <v>5270</v>
      </c>
    </row>
    <row r="8679" spans="1:4" s="9" customFormat="1" x14ac:dyDescent="0.2">
      <c r="A8679" s="2" t="s">
        <v>15987</v>
      </c>
      <c r="B8679" s="1" t="s">
        <v>15988</v>
      </c>
      <c r="C8679" s="1" t="s">
        <v>39</v>
      </c>
      <c r="D8679" s="3">
        <v>500</v>
      </c>
    </row>
    <row r="8680" spans="1:4" s="9" customFormat="1" x14ac:dyDescent="0.2">
      <c r="A8680" s="2" t="s">
        <v>15989</v>
      </c>
      <c r="B8680" s="1" t="s">
        <v>15990</v>
      </c>
      <c r="C8680" s="1" t="s">
        <v>13619</v>
      </c>
      <c r="D8680" s="10" t="s">
        <v>5270</v>
      </c>
    </row>
    <row r="8681" spans="1:4" s="9" customFormat="1" x14ac:dyDescent="0.2">
      <c r="A8681" s="2" t="s">
        <v>15991</v>
      </c>
      <c r="B8681" s="1" t="s">
        <v>15990</v>
      </c>
      <c r="C8681" s="1" t="s">
        <v>15992</v>
      </c>
      <c r="D8681" s="10" t="s">
        <v>5270</v>
      </c>
    </row>
    <row r="8682" spans="1:4" s="9" customFormat="1" x14ac:dyDescent="0.2">
      <c r="A8682" s="2" t="s">
        <v>15997</v>
      </c>
      <c r="B8682" s="1" t="s">
        <v>15994</v>
      </c>
      <c r="C8682" s="1" t="s">
        <v>13619</v>
      </c>
      <c r="D8682" s="3">
        <v>100</v>
      </c>
    </row>
    <row r="8683" spans="1:4" s="9" customFormat="1" x14ac:dyDescent="0.2">
      <c r="A8683" s="2" t="s">
        <v>15995</v>
      </c>
      <c r="B8683" s="1" t="s">
        <v>15994</v>
      </c>
      <c r="C8683" s="1" t="s">
        <v>39</v>
      </c>
      <c r="D8683" s="3">
        <v>400</v>
      </c>
    </row>
    <row r="8684" spans="1:4" s="9" customFormat="1" x14ac:dyDescent="0.2">
      <c r="A8684" s="2" t="s">
        <v>15993</v>
      </c>
      <c r="B8684" s="1" t="s">
        <v>15994</v>
      </c>
      <c r="C8684" s="1" t="s">
        <v>39</v>
      </c>
      <c r="D8684" s="3">
        <v>500</v>
      </c>
    </row>
    <row r="8685" spans="1:4" s="9" customFormat="1" x14ac:dyDescent="0.2">
      <c r="A8685" s="2" t="s">
        <v>15996</v>
      </c>
      <c r="B8685" s="1" t="s">
        <v>15994</v>
      </c>
      <c r="C8685" s="1" t="s">
        <v>39</v>
      </c>
      <c r="D8685" s="10" t="s">
        <v>5270</v>
      </c>
    </row>
    <row r="8686" spans="1:4" s="9" customFormat="1" x14ac:dyDescent="0.2">
      <c r="A8686" s="2" t="s">
        <v>16002</v>
      </c>
      <c r="B8686" s="1" t="s">
        <v>16001</v>
      </c>
      <c r="C8686" s="1" t="s">
        <v>13619</v>
      </c>
      <c r="D8686" s="3">
        <v>100</v>
      </c>
    </row>
    <row r="8687" spans="1:4" s="9" customFormat="1" x14ac:dyDescent="0.2">
      <c r="A8687" s="2" t="s">
        <v>16000</v>
      </c>
      <c r="B8687" s="1" t="s">
        <v>16001</v>
      </c>
      <c r="C8687" s="1" t="s">
        <v>39</v>
      </c>
      <c r="D8687" s="10" t="s">
        <v>5270</v>
      </c>
    </row>
    <row r="8688" spans="1:4" s="9" customFormat="1" x14ac:dyDescent="0.2">
      <c r="A8688" s="2" t="s">
        <v>16005</v>
      </c>
      <c r="B8688" s="1" t="s">
        <v>16004</v>
      </c>
      <c r="C8688" s="1" t="s">
        <v>15825</v>
      </c>
      <c r="D8688" s="3">
        <v>500</v>
      </c>
    </row>
    <row r="8689" spans="1:4" s="9" customFormat="1" x14ac:dyDescent="0.2">
      <c r="A8689" s="2" t="s">
        <v>16003</v>
      </c>
      <c r="B8689" s="1" t="s">
        <v>16004</v>
      </c>
      <c r="C8689" s="1" t="s">
        <v>13619</v>
      </c>
      <c r="D8689" s="10" t="s">
        <v>5270</v>
      </c>
    </row>
    <row r="8690" spans="1:4" s="9" customFormat="1" x14ac:dyDescent="0.2">
      <c r="A8690" s="2" t="s">
        <v>16006</v>
      </c>
      <c r="B8690" s="1" t="s">
        <v>16007</v>
      </c>
      <c r="C8690" s="1" t="s">
        <v>13619</v>
      </c>
      <c r="D8690" s="10" t="s">
        <v>5270</v>
      </c>
    </row>
    <row r="8691" spans="1:4" s="9" customFormat="1" x14ac:dyDescent="0.2">
      <c r="A8691" s="2" t="s">
        <v>16008</v>
      </c>
      <c r="B8691" s="1" t="s">
        <v>16009</v>
      </c>
      <c r="C8691" s="1" t="s">
        <v>39</v>
      </c>
      <c r="D8691" s="3">
        <v>400</v>
      </c>
    </row>
    <row r="8692" spans="1:4" s="9" customFormat="1" x14ac:dyDescent="0.2">
      <c r="A8692" s="2" t="s">
        <v>16015</v>
      </c>
      <c r="B8692" s="1" t="s">
        <v>16011</v>
      </c>
      <c r="C8692" s="1" t="s">
        <v>15022</v>
      </c>
      <c r="D8692" s="3">
        <v>100</v>
      </c>
    </row>
    <row r="8693" spans="1:4" s="9" customFormat="1" x14ac:dyDescent="0.2">
      <c r="A8693" s="2" t="s">
        <v>16014</v>
      </c>
      <c r="B8693" s="1" t="s">
        <v>16011</v>
      </c>
      <c r="C8693" s="1" t="s">
        <v>14078</v>
      </c>
      <c r="D8693" s="3">
        <v>100</v>
      </c>
    </row>
    <row r="8694" spans="1:4" s="9" customFormat="1" x14ac:dyDescent="0.2">
      <c r="A8694" s="2" t="s">
        <v>16010</v>
      </c>
      <c r="B8694" s="1" t="s">
        <v>16011</v>
      </c>
      <c r="C8694" s="1" t="s">
        <v>39</v>
      </c>
      <c r="D8694" s="3">
        <v>500</v>
      </c>
    </row>
    <row r="8695" spans="1:4" s="9" customFormat="1" x14ac:dyDescent="0.2">
      <c r="A8695" s="2" t="s">
        <v>16013</v>
      </c>
      <c r="B8695" s="1" t="s">
        <v>16011</v>
      </c>
      <c r="C8695" s="1" t="s">
        <v>14212</v>
      </c>
      <c r="D8695" s="3">
        <v>1500</v>
      </c>
    </row>
    <row r="8696" spans="1:4" s="9" customFormat="1" x14ac:dyDescent="0.2">
      <c r="A8696" s="2" t="s">
        <v>16012</v>
      </c>
      <c r="B8696" s="1" t="s">
        <v>16011</v>
      </c>
      <c r="C8696" s="1" t="s">
        <v>15992</v>
      </c>
      <c r="D8696" s="3">
        <v>3500</v>
      </c>
    </row>
    <row r="8697" spans="1:4" s="9" customFormat="1" x14ac:dyDescent="0.2">
      <c r="A8697" s="2" t="s">
        <v>16016</v>
      </c>
      <c r="B8697" s="1" t="s">
        <v>16017</v>
      </c>
      <c r="C8697" s="1" t="s">
        <v>13619</v>
      </c>
      <c r="D8697" s="3">
        <v>500</v>
      </c>
    </row>
    <row r="8698" spans="1:4" s="9" customFormat="1" x14ac:dyDescent="0.2">
      <c r="A8698" s="2" t="s">
        <v>16018</v>
      </c>
      <c r="B8698" s="1" t="s">
        <v>16019</v>
      </c>
      <c r="C8698" s="1" t="s">
        <v>39</v>
      </c>
      <c r="D8698" s="3">
        <v>500</v>
      </c>
    </row>
    <row r="8699" spans="1:4" s="9" customFormat="1" x14ac:dyDescent="0.2">
      <c r="A8699" s="2" t="s">
        <v>16023</v>
      </c>
      <c r="B8699" s="1" t="s">
        <v>16021</v>
      </c>
      <c r="C8699" s="1" t="s">
        <v>15897</v>
      </c>
      <c r="D8699" s="10" t="s">
        <v>5270</v>
      </c>
    </row>
    <row r="8700" spans="1:4" s="9" customFormat="1" x14ac:dyDescent="0.2">
      <c r="A8700" s="2" t="s">
        <v>16022</v>
      </c>
      <c r="B8700" s="1" t="s">
        <v>16021</v>
      </c>
      <c r="C8700" s="1" t="s">
        <v>13619</v>
      </c>
      <c r="D8700" s="10" t="s">
        <v>5270</v>
      </c>
    </row>
    <row r="8701" spans="1:4" s="9" customFormat="1" x14ac:dyDescent="0.2">
      <c r="A8701" s="2" t="s">
        <v>16020</v>
      </c>
      <c r="B8701" s="1" t="s">
        <v>16021</v>
      </c>
      <c r="C8701" s="1" t="s">
        <v>39</v>
      </c>
      <c r="D8701" s="10" t="s">
        <v>5270</v>
      </c>
    </row>
    <row r="8702" spans="1:4" s="9" customFormat="1" x14ac:dyDescent="0.2">
      <c r="A8702" s="2" t="s">
        <v>16027</v>
      </c>
      <c r="B8702" s="1" t="s">
        <v>16025</v>
      </c>
      <c r="C8702" s="1" t="s">
        <v>15964</v>
      </c>
      <c r="D8702" s="3">
        <v>100</v>
      </c>
    </row>
    <row r="8703" spans="1:4" s="9" customFormat="1" x14ac:dyDescent="0.2">
      <c r="A8703" s="2" t="s">
        <v>16026</v>
      </c>
      <c r="B8703" s="1" t="s">
        <v>16025</v>
      </c>
      <c r="C8703" s="1" t="s">
        <v>13619</v>
      </c>
      <c r="D8703" s="10" t="s">
        <v>5270</v>
      </c>
    </row>
    <row r="8704" spans="1:4" s="9" customFormat="1" x14ac:dyDescent="0.2">
      <c r="A8704" s="2" t="s">
        <v>16024</v>
      </c>
      <c r="B8704" s="1" t="s">
        <v>16025</v>
      </c>
      <c r="C8704" s="1" t="s">
        <v>39</v>
      </c>
      <c r="D8704" s="10" t="s">
        <v>5270</v>
      </c>
    </row>
    <row r="8705" spans="1:4" s="9" customFormat="1" x14ac:dyDescent="0.2">
      <c r="A8705" s="2" t="s">
        <v>16028</v>
      </c>
      <c r="B8705" s="1" t="s">
        <v>16029</v>
      </c>
      <c r="C8705" s="1" t="s">
        <v>39</v>
      </c>
      <c r="D8705" s="10" t="s">
        <v>5270</v>
      </c>
    </row>
    <row r="8706" spans="1:4" s="9" customFormat="1" x14ac:dyDescent="0.2">
      <c r="A8706" s="2" t="s">
        <v>16030</v>
      </c>
      <c r="B8706" s="1" t="s">
        <v>16029</v>
      </c>
      <c r="C8706" s="1" t="s">
        <v>13619</v>
      </c>
      <c r="D8706" s="10" t="s">
        <v>5270</v>
      </c>
    </row>
    <row r="8707" spans="1:4" s="9" customFormat="1" x14ac:dyDescent="0.2">
      <c r="A8707" s="2" t="s">
        <v>16031</v>
      </c>
      <c r="B8707" s="1" t="s">
        <v>16032</v>
      </c>
      <c r="C8707" s="1" t="s">
        <v>14078</v>
      </c>
      <c r="D8707" s="10" t="s">
        <v>5270</v>
      </c>
    </row>
    <row r="8708" spans="1:4" s="9" customFormat="1" x14ac:dyDescent="0.2">
      <c r="A8708" s="2" t="s">
        <v>16033</v>
      </c>
      <c r="B8708" s="1" t="s">
        <v>16034</v>
      </c>
      <c r="C8708" s="1" t="s">
        <v>15992</v>
      </c>
      <c r="D8708" s="10" t="s">
        <v>5270</v>
      </c>
    </row>
    <row r="8709" spans="1:4" s="9" customFormat="1" x14ac:dyDescent="0.2">
      <c r="A8709" s="2" t="s">
        <v>16035</v>
      </c>
      <c r="B8709" s="1" t="s">
        <v>16036</v>
      </c>
      <c r="C8709" s="1" t="s">
        <v>14078</v>
      </c>
      <c r="D8709" s="3">
        <v>300</v>
      </c>
    </row>
    <row r="8710" spans="1:4" s="9" customFormat="1" x14ac:dyDescent="0.2">
      <c r="A8710" s="2" t="s">
        <v>16037</v>
      </c>
      <c r="B8710" s="1" t="s">
        <v>16038</v>
      </c>
      <c r="C8710" s="1" t="s">
        <v>4509</v>
      </c>
      <c r="D8710" s="10" t="s">
        <v>5270</v>
      </c>
    </row>
    <row r="8711" spans="1:4" s="9" customFormat="1" x14ac:dyDescent="0.2">
      <c r="A8711" s="2" t="s">
        <v>16039</v>
      </c>
      <c r="B8711" s="1" t="s">
        <v>16040</v>
      </c>
      <c r="C8711" s="1" t="s">
        <v>14078</v>
      </c>
      <c r="D8711" s="3">
        <v>100</v>
      </c>
    </row>
    <row r="8712" spans="1:4" s="9" customFormat="1" x14ac:dyDescent="0.2">
      <c r="A8712" s="2" t="s">
        <v>16041</v>
      </c>
      <c r="B8712" s="1" t="s">
        <v>16042</v>
      </c>
      <c r="C8712" s="1" t="s">
        <v>14078</v>
      </c>
      <c r="D8712" s="3">
        <v>500</v>
      </c>
    </row>
    <row r="8713" spans="1:4" s="9" customFormat="1" x14ac:dyDescent="0.2">
      <c r="A8713" s="2" t="s">
        <v>16043</v>
      </c>
      <c r="B8713" s="1" t="s">
        <v>16044</v>
      </c>
      <c r="C8713" s="1" t="s">
        <v>14078</v>
      </c>
      <c r="D8713" s="10" t="s">
        <v>5270</v>
      </c>
    </row>
    <row r="8714" spans="1:4" s="9" customFormat="1" x14ac:dyDescent="0.2">
      <c r="A8714" s="2" t="s">
        <v>16045</v>
      </c>
      <c r="B8714" s="1" t="s">
        <v>16046</v>
      </c>
      <c r="C8714" s="1" t="s">
        <v>13619</v>
      </c>
      <c r="D8714" s="10" t="s">
        <v>5270</v>
      </c>
    </row>
    <row r="8715" spans="1:4" s="9" customFormat="1" x14ac:dyDescent="0.2">
      <c r="A8715" s="2" t="s">
        <v>16047</v>
      </c>
      <c r="B8715" s="1" t="s">
        <v>16048</v>
      </c>
      <c r="C8715" s="1" t="s">
        <v>14212</v>
      </c>
      <c r="D8715" s="3">
        <v>1500</v>
      </c>
    </row>
    <row r="8716" spans="1:4" s="9" customFormat="1" x14ac:dyDescent="0.2">
      <c r="A8716" s="2" t="s">
        <v>16049</v>
      </c>
      <c r="B8716" s="1" t="s">
        <v>16050</v>
      </c>
      <c r="C8716" s="1" t="s">
        <v>308</v>
      </c>
      <c r="D8716" s="10" t="s">
        <v>5270</v>
      </c>
    </row>
    <row r="8717" spans="1:4" s="9" customFormat="1" x14ac:dyDescent="0.2">
      <c r="A8717" s="2" t="s">
        <v>16055</v>
      </c>
      <c r="B8717" s="1" t="s">
        <v>16052</v>
      </c>
      <c r="C8717" s="1" t="s">
        <v>14212</v>
      </c>
      <c r="D8717" s="3">
        <v>2000</v>
      </c>
    </row>
    <row r="8718" spans="1:4" s="9" customFormat="1" x14ac:dyDescent="0.2">
      <c r="A8718" s="2" t="s">
        <v>16054</v>
      </c>
      <c r="B8718" s="1" t="s">
        <v>16052</v>
      </c>
      <c r="C8718" s="1" t="s">
        <v>15992</v>
      </c>
      <c r="D8718" s="3">
        <v>3500</v>
      </c>
    </row>
    <row r="8719" spans="1:4" s="9" customFormat="1" x14ac:dyDescent="0.2">
      <c r="A8719" s="2" t="s">
        <v>16051</v>
      </c>
      <c r="B8719" s="1" t="s">
        <v>16052</v>
      </c>
      <c r="C8719" s="1" t="s">
        <v>39</v>
      </c>
      <c r="D8719" s="10" t="s">
        <v>5270</v>
      </c>
    </row>
    <row r="8720" spans="1:4" s="9" customFormat="1" x14ac:dyDescent="0.2">
      <c r="A8720" s="2" t="s">
        <v>16053</v>
      </c>
      <c r="B8720" s="1" t="s">
        <v>16052</v>
      </c>
      <c r="C8720" s="1" t="s">
        <v>13619</v>
      </c>
      <c r="D8720" s="10" t="s">
        <v>5270</v>
      </c>
    </row>
    <row r="8721" spans="1:4" s="9" customFormat="1" x14ac:dyDescent="0.2">
      <c r="A8721" s="2" t="s">
        <v>16056</v>
      </c>
      <c r="B8721" s="1" t="s">
        <v>16057</v>
      </c>
      <c r="C8721" s="1" t="s">
        <v>13619</v>
      </c>
      <c r="D8721" s="10" t="s">
        <v>5270</v>
      </c>
    </row>
    <row r="8722" spans="1:4" s="9" customFormat="1" x14ac:dyDescent="0.2">
      <c r="A8722" s="2" t="s">
        <v>16058</v>
      </c>
      <c r="B8722" s="1" t="s">
        <v>16059</v>
      </c>
      <c r="C8722" s="1" t="s">
        <v>39</v>
      </c>
      <c r="D8722" s="3">
        <v>500</v>
      </c>
    </row>
    <row r="8723" spans="1:4" s="9" customFormat="1" x14ac:dyDescent="0.2">
      <c r="A8723" s="2" t="s">
        <v>16060</v>
      </c>
      <c r="B8723" s="1" t="s">
        <v>16061</v>
      </c>
      <c r="C8723" s="1" t="s">
        <v>39</v>
      </c>
      <c r="D8723" s="10" t="s">
        <v>5270</v>
      </c>
    </row>
    <row r="8724" spans="1:4" s="9" customFormat="1" x14ac:dyDescent="0.2">
      <c r="A8724" s="2" t="s">
        <v>16062</v>
      </c>
      <c r="B8724" s="1" t="s">
        <v>16063</v>
      </c>
      <c r="C8724" s="1" t="s">
        <v>39</v>
      </c>
      <c r="D8724" s="3">
        <v>500</v>
      </c>
    </row>
    <row r="8725" spans="1:4" s="9" customFormat="1" x14ac:dyDescent="0.2">
      <c r="A8725" s="2" t="s">
        <v>16066</v>
      </c>
      <c r="B8725" s="1" t="s">
        <v>16065</v>
      </c>
      <c r="C8725" s="1" t="s">
        <v>13619</v>
      </c>
      <c r="D8725" s="3">
        <v>3200</v>
      </c>
    </row>
    <row r="8726" spans="1:4" s="9" customFormat="1" x14ac:dyDescent="0.2">
      <c r="A8726" s="2" t="s">
        <v>16064</v>
      </c>
      <c r="B8726" s="1" t="s">
        <v>16065</v>
      </c>
      <c r="C8726" s="1" t="s">
        <v>39</v>
      </c>
      <c r="D8726" s="10" t="s">
        <v>5270</v>
      </c>
    </row>
    <row r="8727" spans="1:4" s="9" customFormat="1" x14ac:dyDescent="0.2">
      <c r="A8727" s="2" t="s">
        <v>16067</v>
      </c>
      <c r="B8727" s="1" t="s">
        <v>16068</v>
      </c>
      <c r="C8727" s="1" t="s">
        <v>39</v>
      </c>
      <c r="D8727" s="3">
        <v>100</v>
      </c>
    </row>
    <row r="8728" spans="1:4" s="9" customFormat="1" x14ac:dyDescent="0.2">
      <c r="A8728" s="2" t="s">
        <v>16069</v>
      </c>
      <c r="B8728" s="1" t="s">
        <v>16068</v>
      </c>
      <c r="C8728" s="1" t="s">
        <v>39</v>
      </c>
      <c r="D8728" s="3">
        <v>100</v>
      </c>
    </row>
    <row r="8729" spans="1:4" s="9" customFormat="1" x14ac:dyDescent="0.2">
      <c r="A8729" s="2" t="s">
        <v>16070</v>
      </c>
      <c r="B8729" s="1" t="s">
        <v>16071</v>
      </c>
      <c r="C8729" s="1" t="s">
        <v>39</v>
      </c>
      <c r="D8729" s="3">
        <v>1500</v>
      </c>
    </row>
    <row r="8730" spans="1:4" s="9" customFormat="1" x14ac:dyDescent="0.2">
      <c r="A8730" s="2" t="s">
        <v>16073</v>
      </c>
      <c r="B8730" s="1" t="s">
        <v>16071</v>
      </c>
      <c r="C8730" s="1" t="s">
        <v>15964</v>
      </c>
      <c r="D8730" s="3">
        <v>1500</v>
      </c>
    </row>
    <row r="8731" spans="1:4" s="9" customFormat="1" x14ac:dyDescent="0.2">
      <c r="A8731" s="2" t="s">
        <v>16072</v>
      </c>
      <c r="B8731" s="1" t="s">
        <v>16071</v>
      </c>
      <c r="C8731" s="1" t="s">
        <v>13619</v>
      </c>
      <c r="D8731" s="10" t="s">
        <v>5270</v>
      </c>
    </row>
    <row r="8732" spans="1:4" s="9" customFormat="1" x14ac:dyDescent="0.2">
      <c r="A8732" s="2" t="s">
        <v>16076</v>
      </c>
      <c r="B8732" s="1" t="s">
        <v>16075</v>
      </c>
      <c r="C8732" s="1" t="s">
        <v>39</v>
      </c>
      <c r="D8732" s="3">
        <v>100</v>
      </c>
    </row>
    <row r="8733" spans="1:4" s="9" customFormat="1" x14ac:dyDescent="0.2">
      <c r="A8733" s="2" t="s">
        <v>16074</v>
      </c>
      <c r="B8733" s="1" t="s">
        <v>16075</v>
      </c>
      <c r="C8733" s="1" t="s">
        <v>39</v>
      </c>
      <c r="D8733" s="3">
        <v>1000</v>
      </c>
    </row>
    <row r="8734" spans="1:4" s="9" customFormat="1" x14ac:dyDescent="0.2">
      <c r="A8734" s="2" t="s">
        <v>16077</v>
      </c>
      <c r="B8734" s="1" t="s">
        <v>16078</v>
      </c>
      <c r="C8734" s="1" t="s">
        <v>13619</v>
      </c>
      <c r="D8734" s="10" t="s">
        <v>5270</v>
      </c>
    </row>
    <row r="8735" spans="1:4" s="9" customFormat="1" x14ac:dyDescent="0.2">
      <c r="A8735" s="2" t="s">
        <v>16081</v>
      </c>
      <c r="B8735" s="1" t="s">
        <v>16080</v>
      </c>
      <c r="C8735" s="1" t="s">
        <v>39</v>
      </c>
      <c r="D8735" s="10" t="s">
        <v>5270</v>
      </c>
    </row>
    <row r="8736" spans="1:4" s="9" customFormat="1" x14ac:dyDescent="0.2">
      <c r="A8736" s="2" t="s">
        <v>16079</v>
      </c>
      <c r="B8736" s="1" t="s">
        <v>16080</v>
      </c>
      <c r="C8736" s="1" t="s">
        <v>39</v>
      </c>
      <c r="D8736" s="10" t="s">
        <v>5270</v>
      </c>
    </row>
    <row r="8737" spans="1:4" s="9" customFormat="1" x14ac:dyDescent="0.2">
      <c r="A8737" s="2" t="s">
        <v>16082</v>
      </c>
      <c r="B8737" s="1" t="s">
        <v>16080</v>
      </c>
      <c r="C8737" s="1" t="s">
        <v>15992</v>
      </c>
      <c r="D8737" s="10" t="s">
        <v>5270</v>
      </c>
    </row>
    <row r="8738" spans="1:4" s="9" customFormat="1" x14ac:dyDescent="0.2">
      <c r="A8738" s="2" t="s">
        <v>16083</v>
      </c>
      <c r="B8738" s="1" t="s">
        <v>16084</v>
      </c>
      <c r="C8738" s="1" t="s">
        <v>39</v>
      </c>
      <c r="D8738" s="10" t="s">
        <v>5270</v>
      </c>
    </row>
    <row r="8739" spans="1:4" s="9" customFormat="1" x14ac:dyDescent="0.2">
      <c r="A8739" s="2" t="s">
        <v>16085</v>
      </c>
      <c r="B8739" s="1" t="s">
        <v>16084</v>
      </c>
      <c r="C8739" s="1" t="s">
        <v>13619</v>
      </c>
      <c r="D8739" s="10" t="s">
        <v>5270</v>
      </c>
    </row>
    <row r="8740" spans="1:4" s="9" customFormat="1" x14ac:dyDescent="0.2">
      <c r="A8740" s="2" t="s">
        <v>16086</v>
      </c>
      <c r="B8740" s="1" t="s">
        <v>16084</v>
      </c>
      <c r="C8740" s="1" t="s">
        <v>13619</v>
      </c>
      <c r="D8740" s="10" t="s">
        <v>5270</v>
      </c>
    </row>
    <row r="8741" spans="1:4" s="9" customFormat="1" x14ac:dyDescent="0.2">
      <c r="A8741" s="2" t="s">
        <v>16087</v>
      </c>
      <c r="B8741" s="1" t="s">
        <v>16088</v>
      </c>
      <c r="C8741" s="1" t="s">
        <v>13619</v>
      </c>
      <c r="D8741" s="10" t="s">
        <v>5270</v>
      </c>
    </row>
    <row r="8742" spans="1:4" s="9" customFormat="1" x14ac:dyDescent="0.2">
      <c r="A8742" s="2" t="s">
        <v>16089</v>
      </c>
      <c r="B8742" s="1" t="s">
        <v>16090</v>
      </c>
      <c r="C8742" s="1" t="s">
        <v>15992</v>
      </c>
      <c r="D8742" s="3">
        <v>3500</v>
      </c>
    </row>
    <row r="8743" spans="1:4" s="9" customFormat="1" x14ac:dyDescent="0.2">
      <c r="A8743" s="2" t="s">
        <v>16091</v>
      </c>
      <c r="B8743" s="1" t="s">
        <v>16092</v>
      </c>
      <c r="C8743" s="1" t="s">
        <v>13619</v>
      </c>
      <c r="D8743" s="10" t="s">
        <v>5270</v>
      </c>
    </row>
    <row r="8744" spans="1:4" s="9" customFormat="1" x14ac:dyDescent="0.2">
      <c r="A8744" s="2" t="s">
        <v>16093</v>
      </c>
      <c r="B8744" s="1" t="s">
        <v>16092</v>
      </c>
      <c r="C8744" s="1" t="s">
        <v>13619</v>
      </c>
      <c r="D8744" s="10" t="s">
        <v>5270</v>
      </c>
    </row>
    <row r="8745" spans="1:4" s="9" customFormat="1" x14ac:dyDescent="0.2">
      <c r="A8745" s="2" t="s">
        <v>16097</v>
      </c>
      <c r="B8745" s="1" t="s">
        <v>16095</v>
      </c>
      <c r="C8745" s="1" t="s">
        <v>13619</v>
      </c>
      <c r="D8745" s="3">
        <v>100</v>
      </c>
    </row>
    <row r="8746" spans="1:4" s="9" customFormat="1" x14ac:dyDescent="0.2">
      <c r="A8746" s="2" t="s">
        <v>16096</v>
      </c>
      <c r="B8746" s="1" t="s">
        <v>16095</v>
      </c>
      <c r="C8746" s="1" t="s">
        <v>39</v>
      </c>
      <c r="D8746" s="10" t="s">
        <v>5270</v>
      </c>
    </row>
    <row r="8747" spans="1:4" s="9" customFormat="1" x14ac:dyDescent="0.2">
      <c r="A8747" s="2" t="s">
        <v>16094</v>
      </c>
      <c r="B8747" s="1" t="s">
        <v>16095</v>
      </c>
      <c r="C8747" s="1" t="s">
        <v>39</v>
      </c>
      <c r="D8747" s="10" t="s">
        <v>5270</v>
      </c>
    </row>
    <row r="8748" spans="1:4" s="9" customFormat="1" x14ac:dyDescent="0.2">
      <c r="A8748" s="2" t="s">
        <v>16098</v>
      </c>
      <c r="B8748" s="1" t="s">
        <v>16095</v>
      </c>
      <c r="C8748" s="1" t="s">
        <v>13619</v>
      </c>
      <c r="D8748" s="10" t="s">
        <v>5270</v>
      </c>
    </row>
    <row r="8749" spans="1:4" s="9" customFormat="1" x14ac:dyDescent="0.2">
      <c r="A8749" s="2" t="s">
        <v>16106</v>
      </c>
      <c r="B8749" s="1" t="s">
        <v>16103</v>
      </c>
      <c r="C8749" s="1" t="s">
        <v>15022</v>
      </c>
      <c r="D8749" s="3">
        <v>500</v>
      </c>
    </row>
    <row r="8750" spans="1:4" s="9" customFormat="1" x14ac:dyDescent="0.2">
      <c r="A8750" s="2" t="s">
        <v>16104</v>
      </c>
      <c r="B8750" s="1" t="s">
        <v>16103</v>
      </c>
      <c r="C8750" s="1" t="s">
        <v>13619</v>
      </c>
      <c r="D8750" s="10" t="s">
        <v>5270</v>
      </c>
    </row>
    <row r="8751" spans="1:4" s="9" customFormat="1" x14ac:dyDescent="0.2">
      <c r="A8751" s="2" t="s">
        <v>16102</v>
      </c>
      <c r="B8751" s="1" t="s">
        <v>16103</v>
      </c>
      <c r="C8751" s="1" t="s">
        <v>39</v>
      </c>
      <c r="D8751" s="10" t="s">
        <v>5270</v>
      </c>
    </row>
    <row r="8752" spans="1:4" s="9" customFormat="1" x14ac:dyDescent="0.2">
      <c r="A8752" s="2" t="s">
        <v>16105</v>
      </c>
      <c r="B8752" s="1" t="s">
        <v>16103</v>
      </c>
      <c r="C8752" s="1" t="s">
        <v>13619</v>
      </c>
      <c r="D8752" s="10" t="s">
        <v>5270</v>
      </c>
    </row>
    <row r="8753" spans="1:4" s="9" customFormat="1" x14ac:dyDescent="0.2">
      <c r="A8753" s="2" t="s">
        <v>16107</v>
      </c>
      <c r="B8753" s="1" t="s">
        <v>16108</v>
      </c>
      <c r="C8753" s="1" t="s">
        <v>13619</v>
      </c>
      <c r="D8753" s="10" t="s">
        <v>5270</v>
      </c>
    </row>
    <row r="8754" spans="1:4" s="9" customFormat="1" x14ac:dyDescent="0.2">
      <c r="A8754" s="2" t="s">
        <v>16109</v>
      </c>
      <c r="B8754" s="1" t="s">
        <v>16110</v>
      </c>
      <c r="C8754" s="1" t="s">
        <v>39</v>
      </c>
      <c r="D8754" s="10" t="s">
        <v>5270</v>
      </c>
    </row>
    <row r="8755" spans="1:4" s="9" customFormat="1" x14ac:dyDescent="0.2">
      <c r="A8755" s="2" t="s">
        <v>16111</v>
      </c>
      <c r="B8755" s="1" t="s">
        <v>16110</v>
      </c>
      <c r="C8755" s="1" t="s">
        <v>39</v>
      </c>
      <c r="D8755" s="10" t="s">
        <v>5270</v>
      </c>
    </row>
    <row r="8756" spans="1:4" s="9" customFormat="1" x14ac:dyDescent="0.2">
      <c r="A8756" s="2" t="s">
        <v>16112</v>
      </c>
      <c r="B8756" s="1" t="s">
        <v>16110</v>
      </c>
      <c r="C8756" s="1" t="s">
        <v>13619</v>
      </c>
      <c r="D8756" s="10" t="s">
        <v>5270</v>
      </c>
    </row>
    <row r="8757" spans="1:4" s="9" customFormat="1" x14ac:dyDescent="0.2">
      <c r="A8757" s="2" t="s">
        <v>16113</v>
      </c>
      <c r="B8757" s="1" t="s">
        <v>16110</v>
      </c>
      <c r="C8757" s="1" t="s">
        <v>13619</v>
      </c>
      <c r="D8757" s="10" t="s">
        <v>5270</v>
      </c>
    </row>
    <row r="8758" spans="1:4" s="9" customFormat="1" x14ac:dyDescent="0.2">
      <c r="A8758" s="2" t="s">
        <v>16115</v>
      </c>
      <c r="B8758" s="1" t="s">
        <v>16110</v>
      </c>
      <c r="C8758" s="1" t="s">
        <v>13352</v>
      </c>
      <c r="D8758" s="10" t="s">
        <v>5270</v>
      </c>
    </row>
    <row r="8759" spans="1:4" s="9" customFormat="1" x14ac:dyDescent="0.2">
      <c r="A8759" s="2" t="s">
        <v>16114</v>
      </c>
      <c r="B8759" s="1" t="s">
        <v>16110</v>
      </c>
      <c r="C8759" s="1" t="s">
        <v>13619</v>
      </c>
      <c r="D8759" s="10" t="s">
        <v>5270</v>
      </c>
    </row>
    <row r="8760" spans="1:4" s="9" customFormat="1" x14ac:dyDescent="0.2">
      <c r="A8760" s="2" t="s">
        <v>16122</v>
      </c>
      <c r="B8760" s="1" t="s">
        <v>16121</v>
      </c>
      <c r="C8760" s="1" t="s">
        <v>39</v>
      </c>
      <c r="D8760" s="3">
        <v>100</v>
      </c>
    </row>
    <row r="8761" spans="1:4" s="9" customFormat="1" x14ac:dyDescent="0.2">
      <c r="A8761" s="2" t="s">
        <v>16120</v>
      </c>
      <c r="B8761" s="1" t="s">
        <v>16121</v>
      </c>
      <c r="C8761" s="1" t="s">
        <v>15863</v>
      </c>
      <c r="D8761" s="10" t="s">
        <v>5270</v>
      </c>
    </row>
    <row r="8762" spans="1:4" s="9" customFormat="1" x14ac:dyDescent="0.2">
      <c r="A8762" s="2" t="s">
        <v>16123</v>
      </c>
      <c r="B8762" s="1" t="s">
        <v>16121</v>
      </c>
      <c r="C8762" s="1" t="s">
        <v>39</v>
      </c>
      <c r="D8762" s="10" t="s">
        <v>5270</v>
      </c>
    </row>
    <row r="8763" spans="1:4" s="9" customFormat="1" x14ac:dyDescent="0.2">
      <c r="A8763" s="2" t="s">
        <v>16124</v>
      </c>
      <c r="B8763" s="1" t="s">
        <v>16121</v>
      </c>
      <c r="C8763" s="1" t="s">
        <v>13619</v>
      </c>
      <c r="D8763" s="10" t="s">
        <v>5270</v>
      </c>
    </row>
    <row r="8764" spans="1:4" s="9" customFormat="1" x14ac:dyDescent="0.2">
      <c r="A8764" s="2" t="s">
        <v>16125</v>
      </c>
      <c r="B8764" s="1" t="s">
        <v>16121</v>
      </c>
      <c r="C8764" s="1" t="s">
        <v>13619</v>
      </c>
      <c r="D8764" s="10" t="s">
        <v>5270</v>
      </c>
    </row>
    <row r="8765" spans="1:4" s="9" customFormat="1" x14ac:dyDescent="0.2">
      <c r="A8765" s="2" t="s">
        <v>16128</v>
      </c>
      <c r="B8765" s="1" t="s">
        <v>16127</v>
      </c>
      <c r="C8765" s="1" t="s">
        <v>13619</v>
      </c>
      <c r="D8765" s="10" t="s">
        <v>5270</v>
      </c>
    </row>
    <row r="8766" spans="1:4" s="9" customFormat="1" x14ac:dyDescent="0.2">
      <c r="A8766" s="2" t="s">
        <v>16126</v>
      </c>
      <c r="B8766" s="1" t="s">
        <v>16127</v>
      </c>
      <c r="C8766" s="1" t="s">
        <v>13619</v>
      </c>
      <c r="D8766" s="10" t="s">
        <v>5270</v>
      </c>
    </row>
    <row r="8767" spans="1:4" s="9" customFormat="1" x14ac:dyDescent="0.2">
      <c r="A8767" s="2" t="s">
        <v>16131</v>
      </c>
      <c r="B8767" s="1" t="s">
        <v>16132</v>
      </c>
      <c r="C8767" s="1" t="s">
        <v>13619</v>
      </c>
      <c r="D8767" s="3">
        <v>1500</v>
      </c>
    </row>
    <row r="8768" spans="1:4" s="9" customFormat="1" x14ac:dyDescent="0.2">
      <c r="A8768" s="2" t="s">
        <v>16133</v>
      </c>
      <c r="B8768" s="1" t="s">
        <v>16134</v>
      </c>
      <c r="C8768" s="1" t="s">
        <v>39</v>
      </c>
      <c r="D8768" s="3">
        <v>200</v>
      </c>
    </row>
    <row r="8769" spans="1:4" s="9" customFormat="1" x14ac:dyDescent="0.2">
      <c r="A8769" s="2" t="s">
        <v>16135</v>
      </c>
      <c r="B8769" s="1" t="s">
        <v>16134</v>
      </c>
      <c r="C8769" s="1" t="s">
        <v>39</v>
      </c>
      <c r="D8769" s="10" t="s">
        <v>5270</v>
      </c>
    </row>
    <row r="8770" spans="1:4" s="9" customFormat="1" x14ac:dyDescent="0.2">
      <c r="A8770" s="2" t="s">
        <v>16136</v>
      </c>
      <c r="B8770" s="1" t="s">
        <v>16134</v>
      </c>
      <c r="C8770" s="1" t="s">
        <v>13619</v>
      </c>
      <c r="D8770" s="10" t="s">
        <v>5270</v>
      </c>
    </row>
    <row r="8771" spans="1:4" s="9" customFormat="1" x14ac:dyDescent="0.2">
      <c r="A8771" s="2" t="s">
        <v>16139</v>
      </c>
      <c r="B8771" s="1" t="s">
        <v>16138</v>
      </c>
      <c r="C8771" s="1" t="s">
        <v>13619</v>
      </c>
      <c r="D8771" s="10" t="s">
        <v>5270</v>
      </c>
    </row>
    <row r="8772" spans="1:4" s="9" customFormat="1" x14ac:dyDescent="0.2">
      <c r="A8772" s="2" t="s">
        <v>16137</v>
      </c>
      <c r="B8772" s="1" t="s">
        <v>16138</v>
      </c>
      <c r="C8772" s="1" t="s">
        <v>39</v>
      </c>
      <c r="D8772" s="10" t="s">
        <v>5270</v>
      </c>
    </row>
    <row r="8773" spans="1:4" s="9" customFormat="1" x14ac:dyDescent="0.2">
      <c r="A8773" s="2" t="s">
        <v>16140</v>
      </c>
      <c r="B8773" s="1" t="s">
        <v>16138</v>
      </c>
      <c r="C8773" s="1" t="s">
        <v>13352</v>
      </c>
      <c r="D8773" s="10" t="s">
        <v>5270</v>
      </c>
    </row>
    <row r="8774" spans="1:4" s="9" customFormat="1" x14ac:dyDescent="0.2">
      <c r="A8774" s="2" t="s">
        <v>16141</v>
      </c>
      <c r="B8774" s="1" t="s">
        <v>16138</v>
      </c>
      <c r="C8774" s="1" t="s">
        <v>16142</v>
      </c>
      <c r="D8774" s="10" t="s">
        <v>5270</v>
      </c>
    </row>
    <row r="8775" spans="1:4" s="9" customFormat="1" x14ac:dyDescent="0.2">
      <c r="A8775" s="2" t="s">
        <v>16145</v>
      </c>
      <c r="B8775" s="1" t="s">
        <v>16146</v>
      </c>
      <c r="C8775" s="1" t="s">
        <v>16142</v>
      </c>
      <c r="D8775" s="3">
        <v>200</v>
      </c>
    </row>
    <row r="8776" spans="1:4" s="9" customFormat="1" x14ac:dyDescent="0.2">
      <c r="A8776" s="2" t="s">
        <v>16147</v>
      </c>
      <c r="B8776" s="1" t="s">
        <v>16148</v>
      </c>
      <c r="C8776" s="1" t="s">
        <v>39</v>
      </c>
      <c r="D8776" s="3">
        <v>1000</v>
      </c>
    </row>
    <row r="8777" spans="1:4" s="9" customFormat="1" x14ac:dyDescent="0.2">
      <c r="A8777" s="2" t="s">
        <v>16150</v>
      </c>
      <c r="B8777" s="1" t="s">
        <v>16148</v>
      </c>
      <c r="C8777" s="1" t="s">
        <v>39</v>
      </c>
      <c r="D8777" s="3">
        <v>1500</v>
      </c>
    </row>
    <row r="8778" spans="1:4" s="9" customFormat="1" x14ac:dyDescent="0.2">
      <c r="A8778" s="2" t="s">
        <v>16149</v>
      </c>
      <c r="B8778" s="1" t="s">
        <v>16148</v>
      </c>
      <c r="C8778" s="1" t="s">
        <v>39</v>
      </c>
      <c r="D8778" s="3">
        <v>1500</v>
      </c>
    </row>
    <row r="8779" spans="1:4" s="9" customFormat="1" x14ac:dyDescent="0.2">
      <c r="A8779" s="2" t="s">
        <v>16151</v>
      </c>
      <c r="B8779" s="1" t="s">
        <v>16148</v>
      </c>
      <c r="C8779" s="1" t="s">
        <v>13619</v>
      </c>
      <c r="D8779" s="10" t="s">
        <v>5270</v>
      </c>
    </row>
    <row r="8780" spans="1:4" s="9" customFormat="1" x14ac:dyDescent="0.2">
      <c r="A8780" s="2" t="s">
        <v>16152</v>
      </c>
      <c r="B8780" s="1" t="s">
        <v>16148</v>
      </c>
      <c r="C8780" s="1" t="s">
        <v>15992</v>
      </c>
      <c r="D8780" s="10" t="s">
        <v>5270</v>
      </c>
    </row>
    <row r="8781" spans="1:4" s="9" customFormat="1" x14ac:dyDescent="0.2">
      <c r="A8781" s="2" t="s">
        <v>16153</v>
      </c>
      <c r="B8781" s="1" t="s">
        <v>16148</v>
      </c>
      <c r="C8781" s="1" t="s">
        <v>13352</v>
      </c>
      <c r="D8781" s="10" t="s">
        <v>5270</v>
      </c>
    </row>
    <row r="8782" spans="1:4" s="9" customFormat="1" x14ac:dyDescent="0.2">
      <c r="A8782" s="2" t="s">
        <v>16154</v>
      </c>
      <c r="B8782" s="1" t="s">
        <v>16155</v>
      </c>
      <c r="C8782" s="1" t="s">
        <v>39</v>
      </c>
      <c r="D8782" s="3">
        <v>500</v>
      </c>
    </row>
    <row r="8783" spans="1:4" s="9" customFormat="1" x14ac:dyDescent="0.2">
      <c r="A8783" s="2" t="s">
        <v>16156</v>
      </c>
      <c r="B8783" s="1" t="s">
        <v>16157</v>
      </c>
      <c r="C8783" s="1" t="s">
        <v>39</v>
      </c>
      <c r="D8783" s="3">
        <v>1000</v>
      </c>
    </row>
    <row r="8784" spans="1:4" s="9" customFormat="1" x14ac:dyDescent="0.2">
      <c r="A8784" s="2" t="s">
        <v>16158</v>
      </c>
      <c r="B8784" s="1" t="s">
        <v>16157</v>
      </c>
      <c r="C8784" s="1" t="s">
        <v>39</v>
      </c>
      <c r="D8784" s="3">
        <v>1200</v>
      </c>
    </row>
    <row r="8785" spans="1:4" s="9" customFormat="1" x14ac:dyDescent="0.2">
      <c r="A8785" s="2" t="s">
        <v>16159</v>
      </c>
      <c r="B8785" s="1" t="s">
        <v>16157</v>
      </c>
      <c r="C8785" s="1" t="s">
        <v>13352</v>
      </c>
      <c r="D8785" s="10" t="s">
        <v>5270</v>
      </c>
    </row>
    <row r="8786" spans="1:4" s="9" customFormat="1" x14ac:dyDescent="0.2">
      <c r="A8786" s="2" t="s">
        <v>16168</v>
      </c>
      <c r="B8786" s="1" t="s">
        <v>16169</v>
      </c>
      <c r="C8786" s="1" t="s">
        <v>39</v>
      </c>
      <c r="D8786" s="10" t="s">
        <v>5270</v>
      </c>
    </row>
    <row r="8787" spans="1:4" s="9" customFormat="1" x14ac:dyDescent="0.2">
      <c r="A8787" s="2" t="s">
        <v>16170</v>
      </c>
      <c r="B8787" s="1" t="s">
        <v>16171</v>
      </c>
      <c r="C8787" s="1" t="s">
        <v>39</v>
      </c>
      <c r="D8787" s="3">
        <v>500</v>
      </c>
    </row>
    <row r="8788" spans="1:4" s="9" customFormat="1" x14ac:dyDescent="0.2">
      <c r="A8788" s="2" t="s">
        <v>16172</v>
      </c>
      <c r="B8788" s="1" t="s">
        <v>16171</v>
      </c>
      <c r="C8788" s="1" t="s">
        <v>39</v>
      </c>
      <c r="D8788" s="3">
        <v>1000</v>
      </c>
    </row>
    <row r="8789" spans="1:4" s="9" customFormat="1" x14ac:dyDescent="0.2">
      <c r="A8789" s="2" t="s">
        <v>16173</v>
      </c>
      <c r="B8789" s="1" t="s">
        <v>16171</v>
      </c>
      <c r="C8789" s="1" t="s">
        <v>13619</v>
      </c>
      <c r="D8789" s="3">
        <v>1000</v>
      </c>
    </row>
    <row r="8790" spans="1:4" s="9" customFormat="1" x14ac:dyDescent="0.2">
      <c r="A8790" s="2" t="s">
        <v>16176</v>
      </c>
      <c r="B8790" s="1" t="s">
        <v>16177</v>
      </c>
      <c r="C8790" s="1" t="s">
        <v>39</v>
      </c>
      <c r="D8790" s="10" t="s">
        <v>5270</v>
      </c>
    </row>
    <row r="8791" spans="1:4" s="9" customFormat="1" x14ac:dyDescent="0.2">
      <c r="A8791" s="2" t="s">
        <v>16178</v>
      </c>
      <c r="B8791" s="1" t="s">
        <v>16177</v>
      </c>
      <c r="C8791" s="1" t="s">
        <v>13619</v>
      </c>
      <c r="D8791" s="10" t="s">
        <v>5270</v>
      </c>
    </row>
    <row r="8792" spans="1:4" s="9" customFormat="1" x14ac:dyDescent="0.2">
      <c r="A8792" s="2" t="s">
        <v>16179</v>
      </c>
      <c r="B8792" s="1" t="s">
        <v>16177</v>
      </c>
      <c r="C8792" s="1" t="s">
        <v>13619</v>
      </c>
      <c r="D8792" s="10" t="s">
        <v>5270</v>
      </c>
    </row>
    <row r="8793" spans="1:4" s="9" customFormat="1" x14ac:dyDescent="0.2">
      <c r="A8793" s="2" t="s">
        <v>16180</v>
      </c>
      <c r="B8793" s="1" t="s">
        <v>16181</v>
      </c>
      <c r="C8793" s="1" t="s">
        <v>39</v>
      </c>
      <c r="D8793" s="3">
        <v>400</v>
      </c>
    </row>
    <row r="8794" spans="1:4" s="9" customFormat="1" x14ac:dyDescent="0.2">
      <c r="A8794" s="2" t="s">
        <v>16184</v>
      </c>
      <c r="B8794" s="1" t="s">
        <v>16183</v>
      </c>
      <c r="C8794" s="1" t="s">
        <v>13619</v>
      </c>
      <c r="D8794" s="3">
        <v>100</v>
      </c>
    </row>
    <row r="8795" spans="1:4" s="9" customFormat="1" x14ac:dyDescent="0.2">
      <c r="A8795" s="2" t="s">
        <v>16185</v>
      </c>
      <c r="B8795" s="1" t="s">
        <v>16183</v>
      </c>
      <c r="C8795" s="1" t="s">
        <v>14078</v>
      </c>
      <c r="D8795" s="3">
        <v>100</v>
      </c>
    </row>
    <row r="8796" spans="1:4" s="9" customFormat="1" x14ac:dyDescent="0.2">
      <c r="A8796" s="2" t="s">
        <v>16182</v>
      </c>
      <c r="B8796" s="1" t="s">
        <v>16183</v>
      </c>
      <c r="C8796" s="1" t="s">
        <v>39</v>
      </c>
      <c r="D8796" s="10" t="s">
        <v>5270</v>
      </c>
    </row>
    <row r="8797" spans="1:4" s="9" customFormat="1" x14ac:dyDescent="0.2">
      <c r="A8797" s="2" t="s">
        <v>16190</v>
      </c>
      <c r="B8797" s="1" t="s">
        <v>16191</v>
      </c>
      <c r="C8797" s="1" t="s">
        <v>39</v>
      </c>
      <c r="D8797" s="10" t="s">
        <v>5270</v>
      </c>
    </row>
    <row r="8798" spans="1:4" s="9" customFormat="1" x14ac:dyDescent="0.2">
      <c r="A8798" s="2" t="s">
        <v>16199</v>
      </c>
      <c r="B8798" s="1" t="s">
        <v>16197</v>
      </c>
      <c r="C8798" s="1" t="s">
        <v>13619</v>
      </c>
      <c r="D8798" s="3">
        <v>100</v>
      </c>
    </row>
    <row r="8799" spans="1:4" s="9" customFormat="1" x14ac:dyDescent="0.2">
      <c r="A8799" s="2" t="s">
        <v>16203</v>
      </c>
      <c r="B8799" s="1" t="s">
        <v>16197</v>
      </c>
      <c r="C8799" s="1" t="s">
        <v>14078</v>
      </c>
      <c r="D8799" s="3">
        <v>200</v>
      </c>
    </row>
    <row r="8800" spans="1:4" s="9" customFormat="1" x14ac:dyDescent="0.2">
      <c r="A8800" s="2" t="s">
        <v>16202</v>
      </c>
      <c r="B8800" s="1" t="s">
        <v>16197</v>
      </c>
      <c r="C8800" s="1" t="s">
        <v>13619</v>
      </c>
      <c r="D8800" s="10" t="s">
        <v>5270</v>
      </c>
    </row>
    <row r="8801" spans="1:4" s="9" customFormat="1" x14ac:dyDescent="0.2">
      <c r="A8801" s="2" t="s">
        <v>16201</v>
      </c>
      <c r="B8801" s="1" t="s">
        <v>16197</v>
      </c>
      <c r="C8801" s="1" t="s">
        <v>13619</v>
      </c>
      <c r="D8801" s="10" t="s">
        <v>5270</v>
      </c>
    </row>
    <row r="8802" spans="1:4" s="9" customFormat="1" x14ac:dyDescent="0.2">
      <c r="A8802" s="2" t="s">
        <v>16198</v>
      </c>
      <c r="B8802" s="1" t="s">
        <v>16197</v>
      </c>
      <c r="C8802" s="1" t="s">
        <v>39</v>
      </c>
      <c r="D8802" s="10" t="s">
        <v>5270</v>
      </c>
    </row>
    <row r="8803" spans="1:4" s="9" customFormat="1" x14ac:dyDescent="0.2">
      <c r="A8803" s="2" t="s">
        <v>16196</v>
      </c>
      <c r="B8803" s="1" t="s">
        <v>16197</v>
      </c>
      <c r="C8803" s="1" t="s">
        <v>39</v>
      </c>
      <c r="D8803" s="10" t="s">
        <v>5270</v>
      </c>
    </row>
    <row r="8804" spans="1:4" s="9" customFormat="1" x14ac:dyDescent="0.2">
      <c r="A8804" s="2" t="s">
        <v>16200</v>
      </c>
      <c r="B8804" s="1" t="s">
        <v>16197</v>
      </c>
      <c r="C8804" s="1" t="s">
        <v>13619</v>
      </c>
      <c r="D8804" s="10" t="s">
        <v>5270</v>
      </c>
    </row>
    <row r="8805" spans="1:4" s="9" customFormat="1" x14ac:dyDescent="0.2">
      <c r="A8805" s="2" t="s">
        <v>16210</v>
      </c>
      <c r="B8805" s="1" t="s">
        <v>16209</v>
      </c>
      <c r="C8805" s="1" t="s">
        <v>2345</v>
      </c>
      <c r="D8805" s="3">
        <v>100</v>
      </c>
    </row>
    <row r="8806" spans="1:4" s="9" customFormat="1" x14ac:dyDescent="0.2">
      <c r="A8806" s="2" t="s">
        <v>16208</v>
      </c>
      <c r="B8806" s="1" t="s">
        <v>16209</v>
      </c>
      <c r="C8806" s="1" t="s">
        <v>13619</v>
      </c>
      <c r="D8806" s="10" t="s">
        <v>5270</v>
      </c>
    </row>
    <row r="8807" spans="1:4" s="9" customFormat="1" x14ac:dyDescent="0.2">
      <c r="A8807" s="2" t="s">
        <v>16211</v>
      </c>
      <c r="B8807" s="1" t="s">
        <v>16212</v>
      </c>
      <c r="C8807" s="1" t="s">
        <v>39</v>
      </c>
      <c r="D8807" s="10" t="s">
        <v>5270</v>
      </c>
    </row>
    <row r="8808" spans="1:4" s="9" customFormat="1" x14ac:dyDescent="0.2">
      <c r="A8808" s="2" t="s">
        <v>16213</v>
      </c>
      <c r="B8808" s="1" t="s">
        <v>16214</v>
      </c>
      <c r="C8808" s="1" t="s">
        <v>13619</v>
      </c>
      <c r="D8808" s="10" t="s">
        <v>5270</v>
      </c>
    </row>
    <row r="8809" spans="1:4" s="9" customFormat="1" x14ac:dyDescent="0.2">
      <c r="A8809" s="2" t="s">
        <v>16215</v>
      </c>
      <c r="B8809" s="1" t="s">
        <v>16216</v>
      </c>
      <c r="C8809" s="1" t="s">
        <v>14078</v>
      </c>
      <c r="D8809" s="10" t="s">
        <v>5270</v>
      </c>
    </row>
    <row r="8810" spans="1:4" s="9" customFormat="1" x14ac:dyDescent="0.2">
      <c r="A8810" s="2" t="s">
        <v>16217</v>
      </c>
      <c r="B8810" s="1" t="s">
        <v>16218</v>
      </c>
      <c r="C8810" s="1" t="s">
        <v>39</v>
      </c>
      <c r="D8810" s="10" t="s">
        <v>5270</v>
      </c>
    </row>
    <row r="8811" spans="1:4" s="9" customFormat="1" x14ac:dyDescent="0.2">
      <c r="A8811" s="2" t="s">
        <v>16221</v>
      </c>
      <c r="B8811" s="1" t="s">
        <v>16220</v>
      </c>
      <c r="C8811" s="1" t="s">
        <v>14212</v>
      </c>
      <c r="D8811" s="3">
        <v>2000</v>
      </c>
    </row>
    <row r="8812" spans="1:4" s="9" customFormat="1" x14ac:dyDescent="0.2">
      <c r="A8812" s="2" t="s">
        <v>16219</v>
      </c>
      <c r="B8812" s="1" t="s">
        <v>16220</v>
      </c>
      <c r="C8812" s="1" t="s">
        <v>15992</v>
      </c>
      <c r="D8812" s="3">
        <v>3500</v>
      </c>
    </row>
    <row r="8813" spans="1:4" s="9" customFormat="1" x14ac:dyDescent="0.2">
      <c r="A8813" s="2" t="s">
        <v>16222</v>
      </c>
      <c r="B8813" s="1" t="s">
        <v>16223</v>
      </c>
      <c r="C8813" s="1" t="s">
        <v>13619</v>
      </c>
      <c r="D8813" s="10" t="s">
        <v>5270</v>
      </c>
    </row>
    <row r="8814" spans="1:4" s="9" customFormat="1" x14ac:dyDescent="0.2">
      <c r="A8814" s="2" t="s">
        <v>16224</v>
      </c>
      <c r="B8814" s="1" t="s">
        <v>16225</v>
      </c>
      <c r="C8814" s="1" t="s">
        <v>13619</v>
      </c>
      <c r="D8814" s="10" t="s">
        <v>5270</v>
      </c>
    </row>
    <row r="8815" spans="1:4" s="9" customFormat="1" x14ac:dyDescent="0.2">
      <c r="A8815" s="2" t="s">
        <v>16226</v>
      </c>
      <c r="B8815" s="1" t="s">
        <v>16227</v>
      </c>
      <c r="C8815" s="1" t="s">
        <v>39</v>
      </c>
      <c r="D8815" s="3">
        <v>400</v>
      </c>
    </row>
    <row r="8816" spans="1:4" s="9" customFormat="1" x14ac:dyDescent="0.2">
      <c r="A8816" s="2" t="s">
        <v>16228</v>
      </c>
      <c r="B8816" s="1" t="s">
        <v>16227</v>
      </c>
      <c r="C8816" s="1" t="s">
        <v>39</v>
      </c>
      <c r="D8816" s="3">
        <v>500</v>
      </c>
    </row>
    <row r="8817" spans="1:4" s="9" customFormat="1" x14ac:dyDescent="0.2">
      <c r="A8817" s="2" t="s">
        <v>16229</v>
      </c>
      <c r="B8817" s="1" t="s">
        <v>16227</v>
      </c>
      <c r="C8817" s="1" t="s">
        <v>39</v>
      </c>
      <c r="D8817" s="10" t="s">
        <v>5270</v>
      </c>
    </row>
    <row r="8818" spans="1:4" s="9" customFormat="1" x14ac:dyDescent="0.2">
      <c r="A8818" s="2" t="s">
        <v>16230</v>
      </c>
      <c r="B8818" s="1" t="s">
        <v>16231</v>
      </c>
      <c r="C8818" s="1" t="s">
        <v>39</v>
      </c>
      <c r="D8818" s="10" t="s">
        <v>5270</v>
      </c>
    </row>
    <row r="8819" spans="1:4" s="9" customFormat="1" x14ac:dyDescent="0.2">
      <c r="A8819" s="2" t="s">
        <v>16232</v>
      </c>
      <c r="B8819" s="1" t="s">
        <v>16231</v>
      </c>
      <c r="C8819" s="1" t="s">
        <v>13619</v>
      </c>
      <c r="D8819" s="10" t="s">
        <v>5270</v>
      </c>
    </row>
    <row r="8820" spans="1:4" s="9" customFormat="1" x14ac:dyDescent="0.2">
      <c r="A8820" s="2" t="s">
        <v>16237</v>
      </c>
      <c r="B8820" s="1" t="s">
        <v>16236</v>
      </c>
      <c r="C8820" s="1" t="s">
        <v>39</v>
      </c>
      <c r="D8820" s="3">
        <v>500</v>
      </c>
    </row>
    <row r="8821" spans="1:4" s="9" customFormat="1" x14ac:dyDescent="0.2">
      <c r="A8821" s="2" t="s">
        <v>16235</v>
      </c>
      <c r="B8821" s="1" t="s">
        <v>16236</v>
      </c>
      <c r="C8821" s="1" t="s">
        <v>39</v>
      </c>
      <c r="D8821" s="3">
        <v>1000</v>
      </c>
    </row>
    <row r="8822" spans="1:4" s="9" customFormat="1" x14ac:dyDescent="0.2">
      <c r="A8822" s="2" t="s">
        <v>16238</v>
      </c>
      <c r="B8822" s="1" t="s">
        <v>16236</v>
      </c>
      <c r="C8822" s="1" t="s">
        <v>39</v>
      </c>
      <c r="D8822" s="3">
        <v>1000</v>
      </c>
    </row>
    <row r="8823" spans="1:4" s="9" customFormat="1" x14ac:dyDescent="0.2">
      <c r="A8823" s="2" t="s">
        <v>16239</v>
      </c>
      <c r="B8823" s="1" t="s">
        <v>16236</v>
      </c>
      <c r="C8823" s="1" t="s">
        <v>13619</v>
      </c>
      <c r="D8823" s="10" t="s">
        <v>5270</v>
      </c>
    </row>
    <row r="8824" spans="1:4" s="9" customFormat="1" x14ac:dyDescent="0.2">
      <c r="A8824" s="2" t="s">
        <v>16241</v>
      </c>
      <c r="B8824" s="1" t="s">
        <v>16236</v>
      </c>
      <c r="C8824" s="1" t="s">
        <v>66</v>
      </c>
      <c r="D8824" s="10" t="s">
        <v>5270</v>
      </c>
    </row>
    <row r="8825" spans="1:4" s="9" customFormat="1" x14ac:dyDescent="0.2">
      <c r="A8825" s="2" t="s">
        <v>16242</v>
      </c>
      <c r="B8825" s="1" t="s">
        <v>16236</v>
      </c>
      <c r="C8825" s="1" t="s">
        <v>13384</v>
      </c>
      <c r="D8825" s="10" t="s">
        <v>5270</v>
      </c>
    </row>
    <row r="8826" spans="1:4" s="9" customFormat="1" x14ac:dyDescent="0.2">
      <c r="A8826" s="2" t="s">
        <v>16240</v>
      </c>
      <c r="B8826" s="1" t="s">
        <v>16236</v>
      </c>
      <c r="C8826" s="1" t="s">
        <v>308</v>
      </c>
      <c r="D8826" s="10" t="s">
        <v>5270</v>
      </c>
    </row>
    <row r="8827" spans="1:4" s="9" customFormat="1" x14ac:dyDescent="0.2">
      <c r="A8827" s="2" t="s">
        <v>16243</v>
      </c>
      <c r="B8827" s="1" t="s">
        <v>16244</v>
      </c>
      <c r="C8827" s="1" t="s">
        <v>13619</v>
      </c>
      <c r="D8827" s="10" t="s">
        <v>5270</v>
      </c>
    </row>
    <row r="8828" spans="1:4" s="9" customFormat="1" x14ac:dyDescent="0.2">
      <c r="A8828" s="2" t="s">
        <v>16245</v>
      </c>
      <c r="B8828" s="1" t="s">
        <v>16246</v>
      </c>
      <c r="C8828" s="1" t="s">
        <v>39</v>
      </c>
      <c r="D8828" s="10" t="s">
        <v>5270</v>
      </c>
    </row>
    <row r="8829" spans="1:4" s="9" customFormat="1" x14ac:dyDescent="0.2">
      <c r="A8829" s="2" t="s">
        <v>16247</v>
      </c>
      <c r="B8829" s="1" t="s">
        <v>16248</v>
      </c>
      <c r="C8829" s="1" t="s">
        <v>13619</v>
      </c>
      <c r="D8829" s="10" t="s">
        <v>5270</v>
      </c>
    </row>
    <row r="8830" spans="1:4" s="9" customFormat="1" x14ac:dyDescent="0.2">
      <c r="A8830" s="2" t="s">
        <v>16253</v>
      </c>
      <c r="B8830" s="1" t="s">
        <v>16250</v>
      </c>
      <c r="C8830" s="1" t="s">
        <v>13619</v>
      </c>
      <c r="D8830" s="3">
        <v>100</v>
      </c>
    </row>
    <row r="8831" spans="1:4" s="9" customFormat="1" x14ac:dyDescent="0.2">
      <c r="A8831" s="2" t="s">
        <v>16249</v>
      </c>
      <c r="B8831" s="1" t="s">
        <v>16250</v>
      </c>
      <c r="C8831" s="1" t="s">
        <v>39</v>
      </c>
      <c r="D8831" s="3">
        <v>500</v>
      </c>
    </row>
    <row r="8832" spans="1:4" s="9" customFormat="1" x14ac:dyDescent="0.2">
      <c r="A8832" s="2" t="s">
        <v>16251</v>
      </c>
      <c r="B8832" s="1" t="s">
        <v>16250</v>
      </c>
      <c r="C8832" s="1" t="s">
        <v>39</v>
      </c>
      <c r="D8832" s="3">
        <v>500</v>
      </c>
    </row>
    <row r="8833" spans="1:4" s="9" customFormat="1" x14ac:dyDescent="0.2">
      <c r="A8833" s="2" t="s">
        <v>16254</v>
      </c>
      <c r="B8833" s="1" t="s">
        <v>16250</v>
      </c>
      <c r="C8833" s="1" t="s">
        <v>15964</v>
      </c>
      <c r="D8833" s="3">
        <v>1500</v>
      </c>
    </row>
    <row r="8834" spans="1:4" s="9" customFormat="1" x14ac:dyDescent="0.2">
      <c r="A8834" s="2" t="s">
        <v>16252</v>
      </c>
      <c r="B8834" s="1" t="s">
        <v>16250</v>
      </c>
      <c r="C8834" s="1" t="s">
        <v>39</v>
      </c>
      <c r="D8834" s="10" t="s">
        <v>5270</v>
      </c>
    </row>
    <row r="8835" spans="1:4" s="9" customFormat="1" x14ac:dyDescent="0.2">
      <c r="A8835" s="2" t="s">
        <v>16255</v>
      </c>
      <c r="B8835" s="1" t="s">
        <v>16256</v>
      </c>
      <c r="C8835" s="1" t="s">
        <v>39</v>
      </c>
      <c r="D8835" s="3">
        <v>100</v>
      </c>
    </row>
    <row r="8836" spans="1:4" s="9" customFormat="1" x14ac:dyDescent="0.2">
      <c r="A8836" s="2" t="s">
        <v>16260</v>
      </c>
      <c r="B8836" s="1" t="s">
        <v>16258</v>
      </c>
      <c r="C8836" s="1" t="s">
        <v>14078</v>
      </c>
      <c r="D8836" s="3">
        <v>100</v>
      </c>
    </row>
    <row r="8837" spans="1:4" s="9" customFormat="1" x14ac:dyDescent="0.2">
      <c r="A8837" s="2" t="s">
        <v>16259</v>
      </c>
      <c r="B8837" s="1" t="s">
        <v>16258</v>
      </c>
      <c r="C8837" s="1" t="s">
        <v>14212</v>
      </c>
      <c r="D8837" s="3">
        <v>2000</v>
      </c>
    </row>
    <row r="8838" spans="1:4" s="9" customFormat="1" x14ac:dyDescent="0.2">
      <c r="A8838" s="2" t="s">
        <v>16257</v>
      </c>
      <c r="B8838" s="1" t="s">
        <v>16258</v>
      </c>
      <c r="C8838" s="1" t="s">
        <v>15992</v>
      </c>
      <c r="D8838" s="10" t="s">
        <v>5270</v>
      </c>
    </row>
    <row r="8839" spans="1:4" s="9" customFormat="1" x14ac:dyDescent="0.2">
      <c r="A8839" s="2" t="s">
        <v>16261</v>
      </c>
      <c r="B8839" s="1" t="s">
        <v>16262</v>
      </c>
      <c r="C8839" s="1" t="s">
        <v>13619</v>
      </c>
      <c r="D8839" s="10" t="s">
        <v>5270</v>
      </c>
    </row>
    <row r="8840" spans="1:4" s="9" customFormat="1" x14ac:dyDescent="0.2">
      <c r="A8840" s="2" t="s">
        <v>16265</v>
      </c>
      <c r="B8840" s="1" t="s">
        <v>16266</v>
      </c>
      <c r="C8840" s="1" t="s">
        <v>13619</v>
      </c>
      <c r="D8840" s="10" t="s">
        <v>5270</v>
      </c>
    </row>
    <row r="8841" spans="1:4" s="9" customFormat="1" x14ac:dyDescent="0.2">
      <c r="A8841" s="2" t="s">
        <v>16267</v>
      </c>
      <c r="B8841" s="1" t="s">
        <v>16268</v>
      </c>
      <c r="C8841" s="1" t="s">
        <v>39</v>
      </c>
      <c r="D8841" s="3">
        <v>100</v>
      </c>
    </row>
    <row r="8842" spans="1:4" s="9" customFormat="1" x14ac:dyDescent="0.2">
      <c r="A8842" s="2" t="s">
        <v>16270</v>
      </c>
      <c r="B8842" s="1" t="s">
        <v>16268</v>
      </c>
      <c r="C8842" s="1" t="s">
        <v>15964</v>
      </c>
      <c r="D8842" s="3">
        <v>540</v>
      </c>
    </row>
    <row r="8843" spans="1:4" s="9" customFormat="1" x14ac:dyDescent="0.2">
      <c r="A8843" s="2" t="s">
        <v>16269</v>
      </c>
      <c r="B8843" s="1" t="s">
        <v>16268</v>
      </c>
      <c r="C8843" s="1" t="s">
        <v>13619</v>
      </c>
      <c r="D8843" s="10" t="s">
        <v>5270</v>
      </c>
    </row>
    <row r="8844" spans="1:4" s="9" customFormat="1" x14ac:dyDescent="0.2">
      <c r="A8844" s="2" t="s">
        <v>16271</v>
      </c>
      <c r="B8844" s="1" t="s">
        <v>16272</v>
      </c>
      <c r="C8844" s="1" t="s">
        <v>13619</v>
      </c>
      <c r="D8844" s="10" t="s">
        <v>5270</v>
      </c>
    </row>
    <row r="8845" spans="1:4" s="9" customFormat="1" x14ac:dyDescent="0.2">
      <c r="A8845" s="2" t="s">
        <v>16273</v>
      </c>
      <c r="B8845" s="1" t="s">
        <v>16274</v>
      </c>
      <c r="C8845" s="1" t="s">
        <v>15889</v>
      </c>
      <c r="D8845" s="3">
        <v>100</v>
      </c>
    </row>
    <row r="8846" spans="1:4" s="9" customFormat="1" x14ac:dyDescent="0.2">
      <c r="A8846" s="2" t="s">
        <v>16291</v>
      </c>
      <c r="B8846" s="1" t="s">
        <v>16292</v>
      </c>
      <c r="C8846" s="1" t="s">
        <v>39</v>
      </c>
      <c r="D8846" s="10" t="s">
        <v>5270</v>
      </c>
    </row>
    <row r="8847" spans="1:4" s="9" customFormat="1" x14ac:dyDescent="0.2">
      <c r="A8847" s="2" t="s">
        <v>16293</v>
      </c>
      <c r="B8847" s="1" t="s">
        <v>16292</v>
      </c>
      <c r="C8847" s="1" t="s">
        <v>39</v>
      </c>
      <c r="D8847" s="10" t="s">
        <v>5270</v>
      </c>
    </row>
    <row r="8848" spans="1:4" s="9" customFormat="1" x14ac:dyDescent="0.2">
      <c r="A8848" s="2" t="s">
        <v>16294</v>
      </c>
      <c r="B8848" s="1" t="s">
        <v>16295</v>
      </c>
      <c r="C8848" s="1" t="s">
        <v>13352</v>
      </c>
      <c r="D8848" s="10" t="s">
        <v>5270</v>
      </c>
    </row>
    <row r="8849" spans="1:4" s="9" customFormat="1" x14ac:dyDescent="0.2">
      <c r="A8849" s="2" t="s">
        <v>16296</v>
      </c>
      <c r="B8849" s="1" t="s">
        <v>16297</v>
      </c>
      <c r="C8849" s="1" t="s">
        <v>13619</v>
      </c>
      <c r="D8849" s="3">
        <v>2000</v>
      </c>
    </row>
    <row r="8850" spans="1:4" s="9" customFormat="1" x14ac:dyDescent="0.2">
      <c r="A8850" s="2" t="s">
        <v>16301</v>
      </c>
      <c r="B8850" s="1" t="s">
        <v>16299</v>
      </c>
      <c r="C8850" s="1" t="s">
        <v>16302</v>
      </c>
      <c r="D8850" s="3">
        <v>330</v>
      </c>
    </row>
    <row r="8851" spans="1:4" s="9" customFormat="1" x14ac:dyDescent="0.2">
      <c r="A8851" s="2" t="s">
        <v>16298</v>
      </c>
      <c r="B8851" s="1" t="s">
        <v>16299</v>
      </c>
      <c r="C8851" s="1" t="s">
        <v>39</v>
      </c>
      <c r="D8851" s="3">
        <v>1000</v>
      </c>
    </row>
    <row r="8852" spans="1:4" s="9" customFormat="1" x14ac:dyDescent="0.2">
      <c r="A8852" s="2" t="s">
        <v>16300</v>
      </c>
      <c r="B8852" s="1" t="s">
        <v>16299</v>
      </c>
      <c r="C8852" s="1" t="s">
        <v>13619</v>
      </c>
      <c r="D8852" s="10" t="s">
        <v>5270</v>
      </c>
    </row>
    <row r="8853" spans="1:4" s="9" customFormat="1" x14ac:dyDescent="0.2">
      <c r="A8853" s="2" t="s">
        <v>16305</v>
      </c>
      <c r="B8853" s="1" t="s">
        <v>16304</v>
      </c>
      <c r="C8853" s="1" t="s">
        <v>15860</v>
      </c>
      <c r="D8853" s="10" t="s">
        <v>5270</v>
      </c>
    </row>
    <row r="8854" spans="1:4" s="9" customFormat="1" x14ac:dyDescent="0.2">
      <c r="A8854" s="2" t="s">
        <v>16306</v>
      </c>
      <c r="B8854" s="1" t="s">
        <v>16304</v>
      </c>
      <c r="C8854" s="1" t="s">
        <v>15825</v>
      </c>
      <c r="D8854" s="10" t="s">
        <v>5270</v>
      </c>
    </row>
    <row r="8855" spans="1:4" s="9" customFormat="1" x14ac:dyDescent="0.2">
      <c r="A8855" s="2" t="s">
        <v>16303</v>
      </c>
      <c r="B8855" s="1" t="s">
        <v>16304</v>
      </c>
      <c r="C8855" s="1" t="s">
        <v>13619</v>
      </c>
      <c r="D8855" s="10" t="s">
        <v>5270</v>
      </c>
    </row>
    <row r="8856" spans="1:4" s="9" customFormat="1" x14ac:dyDescent="0.2">
      <c r="A8856" s="2" t="s">
        <v>16307</v>
      </c>
      <c r="B8856" s="1" t="s">
        <v>16308</v>
      </c>
      <c r="C8856" s="1" t="s">
        <v>13619</v>
      </c>
      <c r="D8856" s="3">
        <v>100</v>
      </c>
    </row>
    <row r="8857" spans="1:4" s="9" customFormat="1" x14ac:dyDescent="0.2">
      <c r="A8857" s="2" t="s">
        <v>16309</v>
      </c>
      <c r="B8857" s="1" t="s">
        <v>16310</v>
      </c>
      <c r="C8857" s="1" t="s">
        <v>39</v>
      </c>
      <c r="D8857" s="10" t="s">
        <v>5270</v>
      </c>
    </row>
    <row r="8858" spans="1:4" s="9" customFormat="1" x14ac:dyDescent="0.2">
      <c r="A8858" s="2" t="s">
        <v>16315</v>
      </c>
      <c r="B8858" s="1" t="s">
        <v>16316</v>
      </c>
      <c r="C8858" s="1" t="s">
        <v>13352</v>
      </c>
      <c r="D8858" s="10" t="s">
        <v>5270</v>
      </c>
    </row>
    <row r="8859" spans="1:4" s="9" customFormat="1" x14ac:dyDescent="0.2">
      <c r="A8859" s="2" t="s">
        <v>16324</v>
      </c>
      <c r="B8859" s="1" t="s">
        <v>16325</v>
      </c>
      <c r="C8859" s="1" t="s">
        <v>39</v>
      </c>
      <c r="D8859" s="10" t="s">
        <v>5270</v>
      </c>
    </row>
    <row r="8860" spans="1:4" s="9" customFormat="1" x14ac:dyDescent="0.2">
      <c r="A8860" s="2" t="s">
        <v>16326</v>
      </c>
      <c r="B8860" s="1" t="s">
        <v>16327</v>
      </c>
      <c r="C8860" s="1" t="s">
        <v>39</v>
      </c>
      <c r="D8860" s="3">
        <v>500</v>
      </c>
    </row>
    <row r="8861" spans="1:4" s="9" customFormat="1" x14ac:dyDescent="0.2">
      <c r="A8861" s="2" t="s">
        <v>16328</v>
      </c>
      <c r="B8861" s="1" t="s">
        <v>16327</v>
      </c>
      <c r="C8861" s="1" t="s">
        <v>13619</v>
      </c>
      <c r="D8861" s="10" t="s">
        <v>5270</v>
      </c>
    </row>
    <row r="8862" spans="1:4" s="9" customFormat="1" x14ac:dyDescent="0.2">
      <c r="A8862" s="2" t="s">
        <v>16329</v>
      </c>
      <c r="B8862" s="1" t="s">
        <v>16327</v>
      </c>
      <c r="C8862" s="1" t="s">
        <v>13619</v>
      </c>
      <c r="D8862" s="10" t="s">
        <v>5270</v>
      </c>
    </row>
    <row r="8863" spans="1:4" s="9" customFormat="1" x14ac:dyDescent="0.2">
      <c r="A8863" s="2" t="s">
        <v>16330</v>
      </c>
      <c r="B8863" s="1" t="s">
        <v>16331</v>
      </c>
      <c r="C8863" s="1" t="s">
        <v>39</v>
      </c>
      <c r="D8863" s="10" t="s">
        <v>5270</v>
      </c>
    </row>
    <row r="8864" spans="1:4" s="9" customFormat="1" x14ac:dyDescent="0.2">
      <c r="A8864" s="2" t="s">
        <v>16332</v>
      </c>
      <c r="B8864" s="1" t="s">
        <v>16333</v>
      </c>
      <c r="C8864" s="1" t="s">
        <v>13619</v>
      </c>
      <c r="D8864" s="10" t="s">
        <v>5270</v>
      </c>
    </row>
    <row r="8865" spans="1:4" s="9" customFormat="1" x14ac:dyDescent="0.2">
      <c r="A8865" s="2" t="s">
        <v>16334</v>
      </c>
      <c r="B8865" s="1" t="s">
        <v>16335</v>
      </c>
      <c r="C8865" s="1" t="s">
        <v>13853</v>
      </c>
      <c r="D8865" s="10" t="s">
        <v>5270</v>
      </c>
    </row>
    <row r="8866" spans="1:4" s="9" customFormat="1" x14ac:dyDescent="0.2">
      <c r="A8866" s="2" t="s">
        <v>16336</v>
      </c>
      <c r="B8866" s="1" t="s">
        <v>16337</v>
      </c>
      <c r="C8866" s="1" t="s">
        <v>39</v>
      </c>
      <c r="D8866" s="3">
        <v>500</v>
      </c>
    </row>
    <row r="8867" spans="1:4" s="9" customFormat="1" x14ac:dyDescent="0.2">
      <c r="A8867" s="2" t="s">
        <v>16338</v>
      </c>
      <c r="B8867" s="1" t="s">
        <v>16339</v>
      </c>
      <c r="C8867" s="1" t="s">
        <v>39</v>
      </c>
      <c r="D8867" s="3">
        <v>400</v>
      </c>
    </row>
    <row r="8868" spans="1:4" s="9" customFormat="1" x14ac:dyDescent="0.2">
      <c r="A8868" s="2" t="s">
        <v>16343</v>
      </c>
      <c r="B8868" s="1" t="s">
        <v>16341</v>
      </c>
      <c r="C8868" s="1" t="s">
        <v>14212</v>
      </c>
      <c r="D8868" s="3">
        <v>100</v>
      </c>
    </row>
    <row r="8869" spans="1:4" s="9" customFormat="1" x14ac:dyDescent="0.2">
      <c r="A8869" s="2" t="s">
        <v>16342</v>
      </c>
      <c r="B8869" s="1" t="s">
        <v>16341</v>
      </c>
      <c r="C8869" s="1" t="s">
        <v>14212</v>
      </c>
      <c r="D8869" s="3">
        <v>2000</v>
      </c>
    </row>
    <row r="8870" spans="1:4" s="9" customFormat="1" x14ac:dyDescent="0.2">
      <c r="A8870" s="2" t="s">
        <v>16340</v>
      </c>
      <c r="B8870" s="1" t="s">
        <v>16341</v>
      </c>
      <c r="C8870" s="1" t="s">
        <v>39</v>
      </c>
      <c r="D8870" s="10" t="s">
        <v>5270</v>
      </c>
    </row>
    <row r="8871" spans="1:4" s="9" customFormat="1" x14ac:dyDescent="0.2">
      <c r="A8871" s="2" t="s">
        <v>16344</v>
      </c>
      <c r="B8871" s="1" t="s">
        <v>16345</v>
      </c>
      <c r="C8871" s="1" t="s">
        <v>39</v>
      </c>
      <c r="D8871" s="3">
        <v>500</v>
      </c>
    </row>
    <row r="8872" spans="1:4" s="9" customFormat="1" x14ac:dyDescent="0.2">
      <c r="A8872" s="2" t="s">
        <v>16346</v>
      </c>
      <c r="B8872" s="1" t="s">
        <v>16345</v>
      </c>
      <c r="C8872" s="1" t="s">
        <v>39</v>
      </c>
      <c r="D8872" s="3">
        <v>500</v>
      </c>
    </row>
    <row r="8873" spans="1:4" s="9" customFormat="1" x14ac:dyDescent="0.2">
      <c r="A8873" s="2" t="s">
        <v>16347</v>
      </c>
      <c r="B8873" s="1" t="s">
        <v>16348</v>
      </c>
      <c r="C8873" s="1" t="s">
        <v>39</v>
      </c>
      <c r="D8873" s="10" t="s">
        <v>5270</v>
      </c>
    </row>
    <row r="8874" spans="1:4" s="9" customFormat="1" x14ac:dyDescent="0.2">
      <c r="A8874" s="2" t="s">
        <v>16351</v>
      </c>
      <c r="B8874" s="1" t="s">
        <v>16352</v>
      </c>
      <c r="C8874" s="1" t="s">
        <v>13619</v>
      </c>
      <c r="D8874" s="10" t="s">
        <v>5270</v>
      </c>
    </row>
    <row r="8875" spans="1:4" s="9" customFormat="1" x14ac:dyDescent="0.2">
      <c r="A8875" s="2" t="s">
        <v>16353</v>
      </c>
      <c r="B8875" s="1" t="s">
        <v>16354</v>
      </c>
      <c r="C8875" s="1" t="s">
        <v>13352</v>
      </c>
      <c r="D8875" s="10" t="s">
        <v>5270</v>
      </c>
    </row>
    <row r="8876" spans="1:4" s="9" customFormat="1" x14ac:dyDescent="0.2">
      <c r="A8876" s="2" t="s">
        <v>16355</v>
      </c>
      <c r="B8876" s="1" t="s">
        <v>16356</v>
      </c>
      <c r="C8876" s="1" t="s">
        <v>14212</v>
      </c>
      <c r="D8876" s="3">
        <v>2000</v>
      </c>
    </row>
    <row r="8877" spans="1:4" s="9" customFormat="1" x14ac:dyDescent="0.2">
      <c r="A8877" s="2" t="s">
        <v>16357</v>
      </c>
      <c r="B8877" s="1" t="s">
        <v>16358</v>
      </c>
      <c r="C8877" s="1" t="s">
        <v>39</v>
      </c>
      <c r="D8877" s="10" t="s">
        <v>5270</v>
      </c>
    </row>
    <row r="8878" spans="1:4" s="9" customFormat="1" x14ac:dyDescent="0.2">
      <c r="A8878" s="2" t="s">
        <v>16359</v>
      </c>
      <c r="B8878" s="1" t="s">
        <v>16360</v>
      </c>
      <c r="C8878" s="1" t="s">
        <v>13619</v>
      </c>
      <c r="D8878" s="3">
        <v>100</v>
      </c>
    </row>
    <row r="8879" spans="1:4" s="9" customFormat="1" x14ac:dyDescent="0.2">
      <c r="A8879" s="2" t="s">
        <v>16364</v>
      </c>
      <c r="B8879" s="1" t="s">
        <v>16362</v>
      </c>
      <c r="C8879" s="1" t="s">
        <v>14212</v>
      </c>
      <c r="D8879" s="3">
        <v>2000</v>
      </c>
    </row>
    <row r="8880" spans="1:4" s="9" customFormat="1" x14ac:dyDescent="0.2">
      <c r="A8880" s="2" t="s">
        <v>16363</v>
      </c>
      <c r="B8880" s="1" t="s">
        <v>16362</v>
      </c>
      <c r="C8880" s="1" t="s">
        <v>15992</v>
      </c>
      <c r="D8880" s="10" t="s">
        <v>5270</v>
      </c>
    </row>
    <row r="8881" spans="1:4" s="9" customFormat="1" x14ac:dyDescent="0.2">
      <c r="A8881" s="2" t="s">
        <v>16361</v>
      </c>
      <c r="B8881" s="1" t="s">
        <v>16362</v>
      </c>
      <c r="C8881" s="1" t="s">
        <v>39</v>
      </c>
      <c r="D8881" s="10" t="s">
        <v>5270</v>
      </c>
    </row>
    <row r="8882" spans="1:4" s="9" customFormat="1" x14ac:dyDescent="0.2">
      <c r="A8882" s="2" t="s">
        <v>16365</v>
      </c>
      <c r="B8882" s="1" t="s">
        <v>16366</v>
      </c>
      <c r="C8882" s="1" t="s">
        <v>308</v>
      </c>
      <c r="D8882" s="10" t="s">
        <v>5270</v>
      </c>
    </row>
    <row r="8883" spans="1:4" s="9" customFormat="1" x14ac:dyDescent="0.2">
      <c r="A8883" s="2" t="s">
        <v>16367</v>
      </c>
      <c r="B8883" s="1" t="s">
        <v>16368</v>
      </c>
      <c r="C8883" s="1" t="s">
        <v>13619</v>
      </c>
      <c r="D8883" s="3">
        <v>100</v>
      </c>
    </row>
    <row r="8884" spans="1:4" s="9" customFormat="1" x14ac:dyDescent="0.2">
      <c r="A8884" s="2" t="s">
        <v>16369</v>
      </c>
      <c r="B8884" s="1" t="s">
        <v>16370</v>
      </c>
      <c r="C8884" s="1" t="s">
        <v>13619</v>
      </c>
      <c r="D8884" s="10" t="s">
        <v>5270</v>
      </c>
    </row>
    <row r="8885" spans="1:4" s="9" customFormat="1" x14ac:dyDescent="0.2">
      <c r="A8885" s="2" t="s">
        <v>16371</v>
      </c>
      <c r="B8885" s="1" t="s">
        <v>16370</v>
      </c>
      <c r="C8885" s="1" t="s">
        <v>13619</v>
      </c>
      <c r="D8885" s="10" t="s">
        <v>5270</v>
      </c>
    </row>
    <row r="8886" spans="1:4" s="9" customFormat="1" x14ac:dyDescent="0.2">
      <c r="A8886" s="2" t="s">
        <v>16372</v>
      </c>
      <c r="B8886" s="1" t="s">
        <v>16373</v>
      </c>
      <c r="C8886" s="1" t="s">
        <v>39</v>
      </c>
      <c r="D8886" s="10" t="s">
        <v>5270</v>
      </c>
    </row>
    <row r="8887" spans="1:4" s="9" customFormat="1" x14ac:dyDescent="0.2">
      <c r="A8887" s="2" t="s">
        <v>16379</v>
      </c>
      <c r="B8887" s="1" t="s">
        <v>16375</v>
      </c>
      <c r="C8887" s="1" t="s">
        <v>14078</v>
      </c>
      <c r="D8887" s="3">
        <v>100</v>
      </c>
    </row>
    <row r="8888" spans="1:4" s="9" customFormat="1" x14ac:dyDescent="0.2">
      <c r="A8888" s="2" t="s">
        <v>16380</v>
      </c>
      <c r="B8888" s="1" t="s">
        <v>16375</v>
      </c>
      <c r="C8888" s="1" t="s">
        <v>15022</v>
      </c>
      <c r="D8888" s="3">
        <v>200</v>
      </c>
    </row>
    <row r="8889" spans="1:4" s="9" customFormat="1" x14ac:dyDescent="0.2">
      <c r="A8889" s="2" t="s">
        <v>16377</v>
      </c>
      <c r="B8889" s="1" t="s">
        <v>16375</v>
      </c>
      <c r="C8889" s="1" t="s">
        <v>13619</v>
      </c>
      <c r="D8889" s="10" t="s">
        <v>5270</v>
      </c>
    </row>
    <row r="8890" spans="1:4" s="9" customFormat="1" x14ac:dyDescent="0.2">
      <c r="A8890" s="2" t="s">
        <v>16378</v>
      </c>
      <c r="B8890" s="1" t="s">
        <v>16375</v>
      </c>
      <c r="C8890" s="1" t="s">
        <v>13619</v>
      </c>
      <c r="D8890" s="10" t="s">
        <v>5270</v>
      </c>
    </row>
    <row r="8891" spans="1:4" s="9" customFormat="1" x14ac:dyDescent="0.2">
      <c r="A8891" s="2" t="s">
        <v>16374</v>
      </c>
      <c r="B8891" s="1" t="s">
        <v>16375</v>
      </c>
      <c r="C8891" s="1" t="s">
        <v>13619</v>
      </c>
      <c r="D8891" s="10" t="s">
        <v>5270</v>
      </c>
    </row>
    <row r="8892" spans="1:4" s="9" customFormat="1" x14ac:dyDescent="0.2">
      <c r="A8892" s="2" t="s">
        <v>16376</v>
      </c>
      <c r="B8892" s="1" t="s">
        <v>16375</v>
      </c>
      <c r="C8892" s="1" t="s">
        <v>13619</v>
      </c>
      <c r="D8892" s="10" t="s">
        <v>5270</v>
      </c>
    </row>
    <row r="8893" spans="1:4" s="9" customFormat="1" x14ac:dyDescent="0.2">
      <c r="A8893" s="2" t="s">
        <v>16381</v>
      </c>
      <c r="B8893" s="1" t="s">
        <v>16382</v>
      </c>
      <c r="C8893" s="1" t="s">
        <v>14212</v>
      </c>
      <c r="D8893" s="3">
        <v>600</v>
      </c>
    </row>
    <row r="8894" spans="1:4" s="9" customFormat="1" x14ac:dyDescent="0.2">
      <c r="A8894" s="2" t="s">
        <v>16386</v>
      </c>
      <c r="B8894" s="1" t="s">
        <v>16384</v>
      </c>
      <c r="C8894" s="1" t="s">
        <v>13619</v>
      </c>
      <c r="D8894" s="3">
        <v>500</v>
      </c>
    </row>
    <row r="8895" spans="1:4" s="9" customFormat="1" x14ac:dyDescent="0.2">
      <c r="A8895" s="2" t="s">
        <v>16383</v>
      </c>
      <c r="B8895" s="1" t="s">
        <v>16384</v>
      </c>
      <c r="C8895" s="1" t="s">
        <v>39</v>
      </c>
      <c r="D8895" s="3">
        <v>500</v>
      </c>
    </row>
    <row r="8896" spans="1:4" s="9" customFormat="1" x14ac:dyDescent="0.2">
      <c r="A8896" s="2" t="s">
        <v>16385</v>
      </c>
      <c r="B8896" s="1" t="s">
        <v>16384</v>
      </c>
      <c r="C8896" s="1" t="s">
        <v>39</v>
      </c>
      <c r="D8896" s="10" t="s">
        <v>5270</v>
      </c>
    </row>
    <row r="8897" spans="1:4" s="9" customFormat="1" x14ac:dyDescent="0.2">
      <c r="A8897" s="2" t="s">
        <v>16387</v>
      </c>
      <c r="B8897" s="1" t="s">
        <v>16384</v>
      </c>
      <c r="C8897" s="1" t="s">
        <v>13619</v>
      </c>
      <c r="D8897" s="10" t="s">
        <v>5270</v>
      </c>
    </row>
    <row r="8898" spans="1:4" s="9" customFormat="1" x14ac:dyDescent="0.2">
      <c r="A8898" s="2" t="s">
        <v>16394</v>
      </c>
      <c r="B8898" s="1" t="s">
        <v>16395</v>
      </c>
      <c r="C8898" s="1" t="s">
        <v>15889</v>
      </c>
      <c r="D8898" s="10" t="s">
        <v>5270</v>
      </c>
    </row>
    <row r="8899" spans="1:4" s="9" customFormat="1" x14ac:dyDescent="0.2">
      <c r="A8899" s="2" t="s">
        <v>16396</v>
      </c>
      <c r="B8899" s="1" t="s">
        <v>16395</v>
      </c>
      <c r="C8899" s="1" t="s">
        <v>39</v>
      </c>
      <c r="D8899" s="10" t="s">
        <v>5270</v>
      </c>
    </row>
    <row r="8900" spans="1:4" s="9" customFormat="1" x14ac:dyDescent="0.2">
      <c r="A8900" s="2" t="s">
        <v>16413</v>
      </c>
      <c r="B8900" s="1" t="s">
        <v>16414</v>
      </c>
      <c r="C8900" s="1" t="s">
        <v>14796</v>
      </c>
      <c r="D8900" s="10" t="s">
        <v>5270</v>
      </c>
    </row>
    <row r="8901" spans="1:4" s="9" customFormat="1" x14ac:dyDescent="0.2">
      <c r="A8901" s="2" t="s">
        <v>16415</v>
      </c>
      <c r="B8901" s="1" t="s">
        <v>16414</v>
      </c>
      <c r="C8901" s="1" t="s">
        <v>16416</v>
      </c>
      <c r="D8901" s="10" t="s">
        <v>5270</v>
      </c>
    </row>
    <row r="8902" spans="1:4" s="9" customFormat="1" x14ac:dyDescent="0.2">
      <c r="A8902" s="2" t="s">
        <v>16417</v>
      </c>
      <c r="B8902" s="1" t="s">
        <v>16418</v>
      </c>
      <c r="C8902" s="1" t="s">
        <v>13352</v>
      </c>
      <c r="D8902" s="10" t="s">
        <v>5270</v>
      </c>
    </row>
    <row r="8903" spans="1:4" s="9" customFormat="1" x14ac:dyDescent="0.2">
      <c r="A8903" s="2" t="s">
        <v>16421</v>
      </c>
      <c r="B8903" s="1" t="s">
        <v>16420</v>
      </c>
      <c r="C8903" s="1" t="s">
        <v>13352</v>
      </c>
      <c r="D8903" s="3">
        <v>500</v>
      </c>
    </row>
    <row r="8904" spans="1:4" s="9" customFormat="1" x14ac:dyDescent="0.2">
      <c r="A8904" s="2" t="s">
        <v>16419</v>
      </c>
      <c r="B8904" s="1" t="s">
        <v>16420</v>
      </c>
      <c r="C8904" s="1" t="s">
        <v>14743</v>
      </c>
      <c r="D8904" s="3">
        <v>500</v>
      </c>
    </row>
    <row r="8905" spans="1:4" s="9" customFormat="1" x14ac:dyDescent="0.2">
      <c r="A8905" s="2" t="s">
        <v>16422</v>
      </c>
      <c r="B8905" s="1" t="s">
        <v>16423</v>
      </c>
      <c r="C8905" s="1" t="s">
        <v>15964</v>
      </c>
      <c r="D8905" s="10" t="s">
        <v>5270</v>
      </c>
    </row>
    <row r="8906" spans="1:4" s="9" customFormat="1" x14ac:dyDescent="0.2">
      <c r="A8906" s="2" t="s">
        <v>16431</v>
      </c>
      <c r="B8906" s="1" t="s">
        <v>16427</v>
      </c>
      <c r="C8906" s="1" t="s">
        <v>13619</v>
      </c>
      <c r="D8906" s="3">
        <v>100</v>
      </c>
    </row>
    <row r="8907" spans="1:4" s="9" customFormat="1" x14ac:dyDescent="0.2">
      <c r="A8907" s="2" t="s">
        <v>16429</v>
      </c>
      <c r="B8907" s="1" t="s">
        <v>16427</v>
      </c>
      <c r="C8907" s="1" t="s">
        <v>39</v>
      </c>
      <c r="D8907" s="3">
        <v>500</v>
      </c>
    </row>
    <row r="8908" spans="1:4" s="9" customFormat="1" x14ac:dyDescent="0.2">
      <c r="A8908" s="2" t="s">
        <v>16432</v>
      </c>
      <c r="B8908" s="1" t="s">
        <v>16427</v>
      </c>
      <c r="C8908" s="1" t="s">
        <v>15860</v>
      </c>
      <c r="D8908" s="3">
        <v>500</v>
      </c>
    </row>
    <row r="8909" spans="1:4" s="9" customFormat="1" x14ac:dyDescent="0.2">
      <c r="A8909" s="2" t="s">
        <v>16434</v>
      </c>
      <c r="B8909" s="1" t="s">
        <v>16427</v>
      </c>
      <c r="C8909" s="1" t="s">
        <v>13352</v>
      </c>
      <c r="D8909" s="3">
        <v>1000</v>
      </c>
    </row>
    <row r="8910" spans="1:4" s="9" customFormat="1" x14ac:dyDescent="0.2">
      <c r="A8910" s="2" t="s">
        <v>16426</v>
      </c>
      <c r="B8910" s="1" t="s">
        <v>16427</v>
      </c>
      <c r="C8910" s="1" t="s">
        <v>39</v>
      </c>
      <c r="D8910" s="3">
        <v>1000</v>
      </c>
    </row>
    <row r="8911" spans="1:4" s="9" customFormat="1" x14ac:dyDescent="0.2">
      <c r="A8911" s="2" t="s">
        <v>16435</v>
      </c>
      <c r="B8911" s="1" t="s">
        <v>16427</v>
      </c>
      <c r="C8911" s="1" t="s">
        <v>15022</v>
      </c>
      <c r="D8911" s="3">
        <v>1800</v>
      </c>
    </row>
    <row r="8912" spans="1:4" s="9" customFormat="1" x14ac:dyDescent="0.2">
      <c r="A8912" s="2" t="s">
        <v>16430</v>
      </c>
      <c r="B8912" s="1" t="s">
        <v>16427</v>
      </c>
      <c r="C8912" s="1" t="s">
        <v>39</v>
      </c>
      <c r="D8912" s="10" t="s">
        <v>5270</v>
      </c>
    </row>
    <row r="8913" spans="1:4" s="9" customFormat="1" x14ac:dyDescent="0.2">
      <c r="A8913" s="2" t="s">
        <v>16428</v>
      </c>
      <c r="B8913" s="1" t="s">
        <v>16427</v>
      </c>
      <c r="C8913" s="1" t="s">
        <v>39</v>
      </c>
      <c r="D8913" s="10" t="s">
        <v>5270</v>
      </c>
    </row>
    <row r="8914" spans="1:4" s="9" customFormat="1" x14ac:dyDescent="0.2">
      <c r="A8914" s="2" t="s">
        <v>16436</v>
      </c>
      <c r="B8914" s="1" t="s">
        <v>16427</v>
      </c>
      <c r="C8914" s="1" t="s">
        <v>15897</v>
      </c>
      <c r="D8914" s="10" t="s">
        <v>5270</v>
      </c>
    </row>
    <row r="8915" spans="1:4" s="9" customFormat="1" x14ac:dyDescent="0.2">
      <c r="A8915" s="2" t="s">
        <v>16433</v>
      </c>
      <c r="B8915" s="1" t="s">
        <v>16427</v>
      </c>
      <c r="C8915" s="1" t="s">
        <v>15825</v>
      </c>
      <c r="D8915" s="10" t="s">
        <v>5270</v>
      </c>
    </row>
    <row r="8916" spans="1:4" s="9" customFormat="1" x14ac:dyDescent="0.2">
      <c r="A8916" s="2" t="s">
        <v>16437</v>
      </c>
      <c r="B8916" s="1" t="s">
        <v>16438</v>
      </c>
      <c r="C8916" s="1" t="s">
        <v>39</v>
      </c>
      <c r="D8916" s="3">
        <v>100</v>
      </c>
    </row>
    <row r="8917" spans="1:4" s="9" customFormat="1" x14ac:dyDescent="0.2">
      <c r="A8917" s="2" t="s">
        <v>16439</v>
      </c>
      <c r="B8917" s="1" t="s">
        <v>16438</v>
      </c>
      <c r="C8917" s="1" t="s">
        <v>39</v>
      </c>
      <c r="D8917" s="3">
        <v>100</v>
      </c>
    </row>
    <row r="8918" spans="1:4" s="9" customFormat="1" x14ac:dyDescent="0.2">
      <c r="A8918" s="2" t="s">
        <v>16442</v>
      </c>
      <c r="B8918" s="1" t="s">
        <v>16443</v>
      </c>
      <c r="C8918" s="1" t="s">
        <v>15964</v>
      </c>
      <c r="D8918" s="10" t="s">
        <v>5270</v>
      </c>
    </row>
    <row r="8919" spans="1:4" s="9" customFormat="1" x14ac:dyDescent="0.2">
      <c r="A8919" s="2" t="s">
        <v>16452</v>
      </c>
      <c r="B8919" s="1" t="s">
        <v>16445</v>
      </c>
      <c r="C8919" s="1" t="s">
        <v>13619</v>
      </c>
      <c r="D8919" s="3">
        <v>100</v>
      </c>
    </row>
    <row r="8920" spans="1:4" s="9" customFormat="1" x14ac:dyDescent="0.2">
      <c r="A8920" s="2" t="s">
        <v>16447</v>
      </c>
      <c r="B8920" s="1" t="s">
        <v>16445</v>
      </c>
      <c r="C8920" s="1" t="s">
        <v>39</v>
      </c>
      <c r="D8920" s="3">
        <v>500</v>
      </c>
    </row>
    <row r="8921" spans="1:4" s="9" customFormat="1" x14ac:dyDescent="0.2">
      <c r="A8921" s="2" t="s">
        <v>16444</v>
      </c>
      <c r="B8921" s="1" t="s">
        <v>16445</v>
      </c>
      <c r="C8921" s="1" t="s">
        <v>39</v>
      </c>
      <c r="D8921" s="3">
        <v>1000</v>
      </c>
    </row>
    <row r="8922" spans="1:4" s="9" customFormat="1" x14ac:dyDescent="0.2">
      <c r="A8922" s="2" t="s">
        <v>16449</v>
      </c>
      <c r="B8922" s="1" t="s">
        <v>16445</v>
      </c>
      <c r="C8922" s="1" t="s">
        <v>13619</v>
      </c>
      <c r="D8922" s="10" t="s">
        <v>5270</v>
      </c>
    </row>
    <row r="8923" spans="1:4" s="9" customFormat="1" x14ac:dyDescent="0.2">
      <c r="A8923" s="2" t="s">
        <v>16448</v>
      </c>
      <c r="B8923" s="1" t="s">
        <v>16445</v>
      </c>
      <c r="C8923" s="1" t="s">
        <v>39</v>
      </c>
      <c r="D8923" s="10" t="s">
        <v>5270</v>
      </c>
    </row>
    <row r="8924" spans="1:4" s="9" customFormat="1" x14ac:dyDescent="0.2">
      <c r="A8924" s="2" t="s">
        <v>16451</v>
      </c>
      <c r="B8924" s="1" t="s">
        <v>16445</v>
      </c>
      <c r="C8924" s="1" t="s">
        <v>13619</v>
      </c>
      <c r="D8924" s="10" t="s">
        <v>5270</v>
      </c>
    </row>
    <row r="8925" spans="1:4" s="9" customFormat="1" x14ac:dyDescent="0.2">
      <c r="A8925" s="2" t="s">
        <v>16446</v>
      </c>
      <c r="B8925" s="1" t="s">
        <v>16445</v>
      </c>
      <c r="C8925" s="1" t="s">
        <v>39</v>
      </c>
      <c r="D8925" s="10" t="s">
        <v>5270</v>
      </c>
    </row>
    <row r="8926" spans="1:4" s="9" customFormat="1" x14ac:dyDescent="0.2">
      <c r="A8926" s="2" t="s">
        <v>16450</v>
      </c>
      <c r="B8926" s="1" t="s">
        <v>16445</v>
      </c>
      <c r="C8926" s="1" t="s">
        <v>13619</v>
      </c>
      <c r="D8926" s="10" t="s">
        <v>5270</v>
      </c>
    </row>
    <row r="8927" spans="1:4" s="9" customFormat="1" x14ac:dyDescent="0.2">
      <c r="A8927" s="2" t="s">
        <v>16453</v>
      </c>
      <c r="B8927" s="1" t="s">
        <v>16454</v>
      </c>
      <c r="C8927" s="1" t="s">
        <v>13619</v>
      </c>
      <c r="D8927" s="3">
        <v>2000</v>
      </c>
    </row>
    <row r="8928" spans="1:4" s="9" customFormat="1" x14ac:dyDescent="0.2">
      <c r="A8928" s="2" t="s">
        <v>16455</v>
      </c>
      <c r="B8928" s="1" t="s">
        <v>16456</v>
      </c>
      <c r="C8928" s="1" t="s">
        <v>13619</v>
      </c>
      <c r="D8928" s="10" t="s">
        <v>5270</v>
      </c>
    </row>
    <row r="8929" spans="1:4" s="9" customFormat="1" x14ac:dyDescent="0.2">
      <c r="A8929" s="2" t="s">
        <v>16457</v>
      </c>
      <c r="B8929" s="1" t="s">
        <v>16456</v>
      </c>
      <c r="C8929" s="1" t="s">
        <v>13619</v>
      </c>
      <c r="D8929" s="10" t="s">
        <v>5270</v>
      </c>
    </row>
    <row r="8930" spans="1:4" s="9" customFormat="1" x14ac:dyDescent="0.2">
      <c r="A8930" s="2" t="s">
        <v>16466</v>
      </c>
      <c r="B8930" s="1" t="s">
        <v>16459</v>
      </c>
      <c r="C8930" s="1" t="s">
        <v>14078</v>
      </c>
      <c r="D8930" s="3">
        <v>300</v>
      </c>
    </row>
    <row r="8931" spans="1:4" s="9" customFormat="1" x14ac:dyDescent="0.2">
      <c r="A8931" s="2" t="s">
        <v>16458</v>
      </c>
      <c r="B8931" s="1" t="s">
        <v>16459</v>
      </c>
      <c r="C8931" s="1" t="s">
        <v>39</v>
      </c>
      <c r="D8931" s="3">
        <v>500</v>
      </c>
    </row>
    <row r="8932" spans="1:4" s="9" customFormat="1" x14ac:dyDescent="0.2">
      <c r="A8932" s="2" t="s">
        <v>16460</v>
      </c>
      <c r="B8932" s="1" t="s">
        <v>16459</v>
      </c>
      <c r="C8932" s="1" t="s">
        <v>39</v>
      </c>
      <c r="D8932" s="3">
        <v>500</v>
      </c>
    </row>
    <row r="8933" spans="1:4" s="9" customFormat="1" x14ac:dyDescent="0.2">
      <c r="A8933" s="2" t="s">
        <v>16461</v>
      </c>
      <c r="B8933" s="1" t="s">
        <v>16459</v>
      </c>
      <c r="C8933" s="1" t="s">
        <v>39</v>
      </c>
      <c r="D8933" s="3">
        <v>1000</v>
      </c>
    </row>
    <row r="8934" spans="1:4" s="9" customFormat="1" x14ac:dyDescent="0.2">
      <c r="A8934" s="2" t="s">
        <v>16464</v>
      </c>
      <c r="B8934" s="1" t="s">
        <v>16459</v>
      </c>
      <c r="C8934" s="1" t="s">
        <v>13619</v>
      </c>
      <c r="D8934" s="10" t="s">
        <v>5270</v>
      </c>
    </row>
    <row r="8935" spans="1:4" s="9" customFormat="1" x14ac:dyDescent="0.2">
      <c r="A8935" s="2" t="s">
        <v>16465</v>
      </c>
      <c r="B8935" s="1" t="s">
        <v>16459</v>
      </c>
      <c r="C8935" s="1" t="s">
        <v>15964</v>
      </c>
      <c r="D8935" s="10" t="s">
        <v>5270</v>
      </c>
    </row>
    <row r="8936" spans="1:4" s="9" customFormat="1" x14ac:dyDescent="0.2">
      <c r="A8936" s="2" t="s">
        <v>16462</v>
      </c>
      <c r="B8936" s="1" t="s">
        <v>16459</v>
      </c>
      <c r="C8936" s="1" t="s">
        <v>13619</v>
      </c>
      <c r="D8936" s="10" t="s">
        <v>5270</v>
      </c>
    </row>
    <row r="8937" spans="1:4" s="9" customFormat="1" x14ac:dyDescent="0.2">
      <c r="A8937" s="2" t="s">
        <v>16463</v>
      </c>
      <c r="B8937" s="1" t="s">
        <v>16459</v>
      </c>
      <c r="C8937" s="1" t="s">
        <v>13619</v>
      </c>
      <c r="D8937" s="10" t="s">
        <v>5270</v>
      </c>
    </row>
    <row r="8938" spans="1:4" s="9" customFormat="1" x14ac:dyDescent="0.2">
      <c r="A8938" s="2" t="s">
        <v>16471</v>
      </c>
      <c r="B8938" s="1" t="s">
        <v>16472</v>
      </c>
      <c r="C8938" s="1" t="s">
        <v>13619</v>
      </c>
      <c r="D8938" s="10" t="s">
        <v>5270</v>
      </c>
    </row>
    <row r="8939" spans="1:4" s="9" customFormat="1" x14ac:dyDescent="0.2">
      <c r="A8939" s="2" t="s">
        <v>16473</v>
      </c>
      <c r="B8939" s="1" t="s">
        <v>16472</v>
      </c>
      <c r="C8939" s="1" t="s">
        <v>13619</v>
      </c>
      <c r="D8939" s="10" t="s">
        <v>5270</v>
      </c>
    </row>
    <row r="8940" spans="1:4" s="9" customFormat="1" x14ac:dyDescent="0.2">
      <c r="A8940" s="2" t="s">
        <v>16474</v>
      </c>
      <c r="B8940" s="1" t="s">
        <v>16475</v>
      </c>
      <c r="C8940" s="1" t="s">
        <v>39</v>
      </c>
      <c r="D8940" s="10" t="s">
        <v>5270</v>
      </c>
    </row>
    <row r="8941" spans="1:4" s="9" customFormat="1" x14ac:dyDescent="0.2">
      <c r="A8941" s="2" t="s">
        <v>16479</v>
      </c>
      <c r="B8941" s="1" t="s">
        <v>16477</v>
      </c>
      <c r="C8941" s="1" t="s">
        <v>14078</v>
      </c>
      <c r="D8941" s="3">
        <v>200</v>
      </c>
    </row>
    <row r="8942" spans="1:4" s="9" customFormat="1" x14ac:dyDescent="0.2">
      <c r="A8942" s="2" t="s">
        <v>16478</v>
      </c>
      <c r="B8942" s="1" t="s">
        <v>16477</v>
      </c>
      <c r="C8942" s="1" t="s">
        <v>15964</v>
      </c>
      <c r="D8942" s="3">
        <v>1000</v>
      </c>
    </row>
    <row r="8943" spans="1:4" s="9" customFormat="1" x14ac:dyDescent="0.2">
      <c r="A8943" s="2" t="s">
        <v>16476</v>
      </c>
      <c r="B8943" s="1" t="s">
        <v>16477</v>
      </c>
      <c r="C8943" s="1" t="s">
        <v>39</v>
      </c>
      <c r="D8943" s="3">
        <v>1000</v>
      </c>
    </row>
    <row r="8944" spans="1:4" s="9" customFormat="1" x14ac:dyDescent="0.2">
      <c r="A8944" s="2" t="s">
        <v>16480</v>
      </c>
      <c r="B8944" s="1" t="s">
        <v>16481</v>
      </c>
      <c r="C8944" s="1" t="s">
        <v>39</v>
      </c>
      <c r="D8944" s="3">
        <v>2000</v>
      </c>
    </row>
    <row r="8945" spans="1:4" s="9" customFormat="1" x14ac:dyDescent="0.2">
      <c r="A8945" s="2" t="s">
        <v>16482</v>
      </c>
      <c r="B8945" s="1" t="s">
        <v>16483</v>
      </c>
      <c r="C8945" s="1" t="s">
        <v>13619</v>
      </c>
      <c r="D8945" s="10" t="s">
        <v>5270</v>
      </c>
    </row>
    <row r="8946" spans="1:4" s="9" customFormat="1" x14ac:dyDescent="0.2">
      <c r="A8946" s="2" t="s">
        <v>16484</v>
      </c>
      <c r="B8946" s="1" t="s">
        <v>16483</v>
      </c>
      <c r="C8946" s="1" t="s">
        <v>15022</v>
      </c>
      <c r="D8946" s="10" t="s">
        <v>5270</v>
      </c>
    </row>
    <row r="8947" spans="1:4" s="9" customFormat="1" x14ac:dyDescent="0.2">
      <c r="A8947" s="2" t="s">
        <v>16485</v>
      </c>
      <c r="B8947" s="1" t="s">
        <v>16486</v>
      </c>
      <c r="C8947" s="1" t="s">
        <v>13619</v>
      </c>
      <c r="D8947" s="10" t="s">
        <v>5270</v>
      </c>
    </row>
    <row r="8948" spans="1:4" s="9" customFormat="1" x14ac:dyDescent="0.2">
      <c r="A8948" s="2" t="s">
        <v>16489</v>
      </c>
      <c r="B8948" s="1" t="s">
        <v>16488</v>
      </c>
      <c r="C8948" s="1" t="s">
        <v>13619</v>
      </c>
      <c r="D8948" s="3">
        <v>100</v>
      </c>
    </row>
    <row r="8949" spans="1:4" s="9" customFormat="1" x14ac:dyDescent="0.2">
      <c r="A8949" s="2" t="s">
        <v>16490</v>
      </c>
      <c r="B8949" s="1" t="s">
        <v>16488</v>
      </c>
      <c r="C8949" s="1" t="s">
        <v>16302</v>
      </c>
      <c r="D8949" s="3">
        <v>400</v>
      </c>
    </row>
    <row r="8950" spans="1:4" s="9" customFormat="1" x14ac:dyDescent="0.2">
      <c r="A8950" s="2" t="s">
        <v>16487</v>
      </c>
      <c r="B8950" s="1" t="s">
        <v>16488</v>
      </c>
      <c r="C8950" s="1" t="s">
        <v>39</v>
      </c>
      <c r="D8950" s="3">
        <v>1000</v>
      </c>
    </row>
    <row r="8951" spans="1:4" s="9" customFormat="1" x14ac:dyDescent="0.2">
      <c r="A8951" s="2" t="s">
        <v>16493</v>
      </c>
      <c r="B8951" s="1" t="s">
        <v>16494</v>
      </c>
      <c r="C8951" s="1" t="s">
        <v>39</v>
      </c>
      <c r="D8951" s="3">
        <v>500</v>
      </c>
    </row>
    <row r="8952" spans="1:4" s="9" customFormat="1" x14ac:dyDescent="0.2">
      <c r="A8952" s="2" t="s">
        <v>16497</v>
      </c>
      <c r="B8952" s="1" t="s">
        <v>16498</v>
      </c>
      <c r="C8952" s="1" t="s">
        <v>13352</v>
      </c>
      <c r="D8952" s="10" t="s">
        <v>5270</v>
      </c>
    </row>
    <row r="8953" spans="1:4" s="9" customFormat="1" x14ac:dyDescent="0.2">
      <c r="A8953" s="2" t="s">
        <v>16501</v>
      </c>
      <c r="B8953" s="1" t="s">
        <v>16502</v>
      </c>
      <c r="C8953" s="1" t="s">
        <v>13619</v>
      </c>
      <c r="D8953" s="10" t="s">
        <v>5270</v>
      </c>
    </row>
    <row r="8954" spans="1:4" s="9" customFormat="1" x14ac:dyDescent="0.2">
      <c r="A8954" s="2" t="s">
        <v>16503</v>
      </c>
      <c r="B8954" s="1" t="s">
        <v>16502</v>
      </c>
      <c r="C8954" s="1" t="s">
        <v>13619</v>
      </c>
      <c r="D8954" s="10" t="s">
        <v>5270</v>
      </c>
    </row>
    <row r="8955" spans="1:4" s="9" customFormat="1" x14ac:dyDescent="0.2">
      <c r="A8955" s="2" t="s">
        <v>16504</v>
      </c>
      <c r="B8955" s="1" t="s">
        <v>16502</v>
      </c>
      <c r="C8955" s="1" t="s">
        <v>13619</v>
      </c>
      <c r="D8955" s="10" t="s">
        <v>5270</v>
      </c>
    </row>
    <row r="8956" spans="1:4" s="9" customFormat="1" x14ac:dyDescent="0.2">
      <c r="A8956" s="2" t="s">
        <v>16507</v>
      </c>
      <c r="B8956" s="1" t="s">
        <v>16506</v>
      </c>
      <c r="C8956" s="1" t="s">
        <v>39</v>
      </c>
      <c r="D8956" s="3">
        <v>500</v>
      </c>
    </row>
    <row r="8957" spans="1:4" s="9" customFormat="1" x14ac:dyDescent="0.2">
      <c r="A8957" s="2" t="s">
        <v>16505</v>
      </c>
      <c r="B8957" s="1" t="s">
        <v>16506</v>
      </c>
      <c r="C8957" s="1" t="s">
        <v>39</v>
      </c>
      <c r="D8957" s="3">
        <v>500</v>
      </c>
    </row>
    <row r="8958" spans="1:4" s="9" customFormat="1" x14ac:dyDescent="0.2">
      <c r="A8958" s="2" t="s">
        <v>16509</v>
      </c>
      <c r="B8958" s="1" t="s">
        <v>16506</v>
      </c>
      <c r="C8958" s="1" t="s">
        <v>15860</v>
      </c>
      <c r="D8958" s="3">
        <v>500</v>
      </c>
    </row>
    <row r="8959" spans="1:4" s="9" customFormat="1" x14ac:dyDescent="0.2">
      <c r="A8959" s="2" t="s">
        <v>16508</v>
      </c>
      <c r="B8959" s="1" t="s">
        <v>16506</v>
      </c>
      <c r="C8959" s="1" t="s">
        <v>39</v>
      </c>
      <c r="D8959" s="10" t="s">
        <v>5270</v>
      </c>
    </row>
    <row r="8960" spans="1:4" s="9" customFormat="1" x14ac:dyDescent="0.2">
      <c r="A8960" s="2" t="s">
        <v>16512</v>
      </c>
      <c r="B8960" s="1" t="s">
        <v>16513</v>
      </c>
      <c r="C8960" s="1" t="s">
        <v>39</v>
      </c>
      <c r="D8960" s="10" t="s">
        <v>5270</v>
      </c>
    </row>
    <row r="8961" spans="1:4" s="9" customFormat="1" x14ac:dyDescent="0.2">
      <c r="A8961" s="2" t="s">
        <v>16514</v>
      </c>
      <c r="B8961" s="1" t="s">
        <v>16515</v>
      </c>
      <c r="C8961" s="1" t="s">
        <v>14212</v>
      </c>
      <c r="D8961" s="3">
        <v>1500</v>
      </c>
    </row>
    <row r="8962" spans="1:4" s="9" customFormat="1" x14ac:dyDescent="0.2">
      <c r="A8962" s="2" t="s">
        <v>16516</v>
      </c>
      <c r="B8962" s="1" t="s">
        <v>16517</v>
      </c>
      <c r="C8962" s="1" t="s">
        <v>39</v>
      </c>
      <c r="D8962" s="10" t="s">
        <v>5270</v>
      </c>
    </row>
    <row r="8963" spans="1:4" s="9" customFormat="1" x14ac:dyDescent="0.2">
      <c r="A8963" s="2" t="s">
        <v>16518</v>
      </c>
      <c r="B8963" s="1" t="s">
        <v>16519</v>
      </c>
      <c r="C8963" s="1" t="s">
        <v>13619</v>
      </c>
      <c r="D8963" s="10" t="s">
        <v>5270</v>
      </c>
    </row>
    <row r="8964" spans="1:4" s="9" customFormat="1" x14ac:dyDescent="0.2">
      <c r="A8964" s="2" t="s">
        <v>16524</v>
      </c>
      <c r="B8964" s="1" t="s">
        <v>16521</v>
      </c>
      <c r="C8964" s="1" t="s">
        <v>15022</v>
      </c>
      <c r="D8964" s="3">
        <v>100</v>
      </c>
    </row>
    <row r="8965" spans="1:4" s="9" customFormat="1" x14ac:dyDescent="0.2">
      <c r="A8965" s="2" t="s">
        <v>16522</v>
      </c>
      <c r="B8965" s="1" t="s">
        <v>16521</v>
      </c>
      <c r="C8965" s="1" t="s">
        <v>14212</v>
      </c>
      <c r="D8965" s="3">
        <v>2000</v>
      </c>
    </row>
    <row r="8966" spans="1:4" s="9" customFormat="1" x14ac:dyDescent="0.2">
      <c r="A8966" s="2" t="s">
        <v>16520</v>
      </c>
      <c r="B8966" s="1" t="s">
        <v>16521</v>
      </c>
      <c r="C8966" s="1" t="s">
        <v>15992</v>
      </c>
      <c r="D8966" s="3">
        <v>3500</v>
      </c>
    </row>
    <row r="8967" spans="1:4" s="9" customFormat="1" x14ac:dyDescent="0.2">
      <c r="A8967" s="2" t="s">
        <v>16523</v>
      </c>
      <c r="B8967" s="1" t="s">
        <v>16521</v>
      </c>
      <c r="C8967" s="1" t="s">
        <v>14078</v>
      </c>
      <c r="D8967" s="10" t="s">
        <v>5270</v>
      </c>
    </row>
    <row r="8968" spans="1:4" s="9" customFormat="1" x14ac:dyDescent="0.2">
      <c r="A8968" s="2" t="s">
        <v>16525</v>
      </c>
      <c r="B8968" s="1" t="s">
        <v>16526</v>
      </c>
      <c r="C8968" s="1" t="s">
        <v>13619</v>
      </c>
      <c r="D8968" s="10" t="s">
        <v>5270</v>
      </c>
    </row>
    <row r="8969" spans="1:4" s="9" customFormat="1" x14ac:dyDescent="0.2">
      <c r="A8969" s="2" t="s">
        <v>16527</v>
      </c>
      <c r="B8969" s="1" t="s">
        <v>16528</v>
      </c>
      <c r="C8969" s="1" t="s">
        <v>39</v>
      </c>
      <c r="D8969" s="3">
        <v>1500</v>
      </c>
    </row>
    <row r="8970" spans="1:4" s="9" customFormat="1" x14ac:dyDescent="0.2">
      <c r="A8970" s="2" t="s">
        <v>16533</v>
      </c>
      <c r="B8970" s="1" t="s">
        <v>16532</v>
      </c>
      <c r="C8970" s="1" t="s">
        <v>15964</v>
      </c>
      <c r="D8970" s="10" t="s">
        <v>5270</v>
      </c>
    </row>
    <row r="8971" spans="1:4" s="9" customFormat="1" x14ac:dyDescent="0.2">
      <c r="A8971" s="2" t="s">
        <v>16531</v>
      </c>
      <c r="B8971" s="1" t="s">
        <v>16532</v>
      </c>
      <c r="C8971" s="1" t="s">
        <v>13619</v>
      </c>
      <c r="D8971" s="10" t="s">
        <v>5270</v>
      </c>
    </row>
    <row r="8972" spans="1:4" s="9" customFormat="1" x14ac:dyDescent="0.2">
      <c r="A8972" s="2" t="s">
        <v>16534</v>
      </c>
      <c r="B8972" s="1" t="s">
        <v>16535</v>
      </c>
      <c r="C8972" s="1" t="s">
        <v>39</v>
      </c>
      <c r="D8972" s="3">
        <v>500</v>
      </c>
    </row>
    <row r="8973" spans="1:4" s="9" customFormat="1" x14ac:dyDescent="0.2">
      <c r="A8973" s="2" t="s">
        <v>16536</v>
      </c>
      <c r="B8973" s="1" t="s">
        <v>16535</v>
      </c>
      <c r="C8973" s="1" t="s">
        <v>13619</v>
      </c>
      <c r="D8973" s="10" t="s">
        <v>5270</v>
      </c>
    </row>
    <row r="8974" spans="1:4" s="9" customFormat="1" x14ac:dyDescent="0.2">
      <c r="A8974" s="2" t="s">
        <v>16537</v>
      </c>
      <c r="B8974" s="1" t="s">
        <v>16535</v>
      </c>
      <c r="C8974" s="1" t="s">
        <v>13619</v>
      </c>
      <c r="D8974" s="10" t="s">
        <v>5270</v>
      </c>
    </row>
    <row r="8975" spans="1:4" s="9" customFormat="1" x14ac:dyDescent="0.2">
      <c r="A8975" s="2" t="s">
        <v>16543</v>
      </c>
      <c r="B8975" s="1" t="s">
        <v>16541</v>
      </c>
      <c r="C8975" s="1" t="s">
        <v>13619</v>
      </c>
      <c r="D8975" s="10" t="s">
        <v>5270</v>
      </c>
    </row>
    <row r="8976" spans="1:4" s="9" customFormat="1" x14ac:dyDescent="0.2">
      <c r="A8976" s="2" t="s">
        <v>16545</v>
      </c>
      <c r="B8976" s="1" t="s">
        <v>16541</v>
      </c>
      <c r="C8976" s="1" t="s">
        <v>16546</v>
      </c>
      <c r="D8976" s="10" t="s">
        <v>5270</v>
      </c>
    </row>
    <row r="8977" spans="1:4" s="9" customFormat="1" x14ac:dyDescent="0.2">
      <c r="A8977" s="2" t="s">
        <v>16540</v>
      </c>
      <c r="B8977" s="1" t="s">
        <v>16541</v>
      </c>
      <c r="C8977" s="1" t="s">
        <v>39</v>
      </c>
      <c r="D8977" s="10" t="s">
        <v>5270</v>
      </c>
    </row>
    <row r="8978" spans="1:4" s="9" customFormat="1" x14ac:dyDescent="0.2">
      <c r="A8978" s="2" t="s">
        <v>16544</v>
      </c>
      <c r="B8978" s="1" t="s">
        <v>16541</v>
      </c>
      <c r="C8978" s="1" t="s">
        <v>13619</v>
      </c>
      <c r="D8978" s="10" t="s">
        <v>5270</v>
      </c>
    </row>
    <row r="8979" spans="1:4" s="9" customFormat="1" x14ac:dyDescent="0.2">
      <c r="A8979" s="2" t="s">
        <v>16542</v>
      </c>
      <c r="B8979" s="1" t="s">
        <v>16541</v>
      </c>
      <c r="C8979" s="1" t="s">
        <v>13619</v>
      </c>
      <c r="D8979" s="10" t="s">
        <v>5270</v>
      </c>
    </row>
    <row r="8980" spans="1:4" s="9" customFormat="1" x14ac:dyDescent="0.2">
      <c r="A8980" s="2" t="s">
        <v>16547</v>
      </c>
      <c r="B8980" s="1" t="s">
        <v>16548</v>
      </c>
      <c r="C8980" s="1" t="s">
        <v>13619</v>
      </c>
      <c r="D8980" s="10" t="s">
        <v>5270</v>
      </c>
    </row>
    <row r="8981" spans="1:4" s="9" customFormat="1" x14ac:dyDescent="0.2">
      <c r="A8981" s="2" t="s">
        <v>16551</v>
      </c>
      <c r="B8981" s="1" t="s">
        <v>16552</v>
      </c>
      <c r="C8981" s="1" t="s">
        <v>13619</v>
      </c>
      <c r="D8981" s="3">
        <v>100</v>
      </c>
    </row>
    <row r="8982" spans="1:4" s="9" customFormat="1" x14ac:dyDescent="0.2">
      <c r="A8982" s="2" t="s">
        <v>16559</v>
      </c>
      <c r="B8982" s="1" t="s">
        <v>16554</v>
      </c>
      <c r="C8982" s="1" t="s">
        <v>15964</v>
      </c>
      <c r="D8982" s="3">
        <v>100</v>
      </c>
    </row>
    <row r="8983" spans="1:4" s="9" customFormat="1" x14ac:dyDescent="0.2">
      <c r="A8983" s="2" t="s">
        <v>16558</v>
      </c>
      <c r="B8983" s="1" t="s">
        <v>16554</v>
      </c>
      <c r="C8983" s="1" t="s">
        <v>15860</v>
      </c>
      <c r="D8983" s="3">
        <v>500</v>
      </c>
    </row>
    <row r="8984" spans="1:4" s="9" customFormat="1" x14ac:dyDescent="0.2">
      <c r="A8984" s="2" t="s">
        <v>16557</v>
      </c>
      <c r="B8984" s="1" t="s">
        <v>16554</v>
      </c>
      <c r="C8984" s="1" t="s">
        <v>39</v>
      </c>
      <c r="D8984" s="3">
        <v>500</v>
      </c>
    </row>
    <row r="8985" spans="1:4" s="9" customFormat="1" x14ac:dyDescent="0.2">
      <c r="A8985" s="2" t="s">
        <v>16553</v>
      </c>
      <c r="B8985" s="1" t="s">
        <v>16554</v>
      </c>
      <c r="C8985" s="1" t="s">
        <v>39</v>
      </c>
      <c r="D8985" s="3">
        <v>1000</v>
      </c>
    </row>
    <row r="8986" spans="1:4" s="9" customFormat="1" x14ac:dyDescent="0.2">
      <c r="A8986" s="2" t="s">
        <v>16555</v>
      </c>
      <c r="B8986" s="1" t="s">
        <v>16554</v>
      </c>
      <c r="C8986" s="1" t="s">
        <v>39</v>
      </c>
      <c r="D8986" s="3">
        <v>1000</v>
      </c>
    </row>
    <row r="8987" spans="1:4" s="9" customFormat="1" x14ac:dyDescent="0.2">
      <c r="A8987" s="2" t="s">
        <v>16556</v>
      </c>
      <c r="B8987" s="1" t="s">
        <v>16554</v>
      </c>
      <c r="C8987" s="1" t="s">
        <v>39</v>
      </c>
      <c r="D8987" s="10" t="s">
        <v>5270</v>
      </c>
    </row>
    <row r="8988" spans="1:4" s="9" customFormat="1" x14ac:dyDescent="0.2">
      <c r="A8988" s="2" t="s">
        <v>16560</v>
      </c>
      <c r="B8988" s="1" t="s">
        <v>16561</v>
      </c>
      <c r="C8988" s="1" t="s">
        <v>39</v>
      </c>
      <c r="D8988" s="10" t="s">
        <v>5270</v>
      </c>
    </row>
    <row r="8989" spans="1:4" s="9" customFormat="1" x14ac:dyDescent="0.2">
      <c r="A8989" s="2" t="s">
        <v>16564</v>
      </c>
      <c r="B8989" s="1" t="s">
        <v>16565</v>
      </c>
      <c r="C8989" s="1" t="s">
        <v>39</v>
      </c>
      <c r="D8989" s="3">
        <v>400</v>
      </c>
    </row>
    <row r="8990" spans="1:4" s="9" customFormat="1" x14ac:dyDescent="0.2">
      <c r="A8990" s="2" t="s">
        <v>16566</v>
      </c>
      <c r="B8990" s="1" t="s">
        <v>16567</v>
      </c>
      <c r="C8990" s="1" t="s">
        <v>13619</v>
      </c>
      <c r="D8990" s="10" t="s">
        <v>5270</v>
      </c>
    </row>
    <row r="8991" spans="1:4" s="9" customFormat="1" x14ac:dyDescent="0.2">
      <c r="A8991" s="2" t="s">
        <v>16568</v>
      </c>
      <c r="B8991" s="1" t="s">
        <v>16569</v>
      </c>
      <c r="C8991" s="1" t="s">
        <v>13619</v>
      </c>
      <c r="D8991" s="3">
        <v>100</v>
      </c>
    </row>
    <row r="8992" spans="1:4" s="9" customFormat="1" x14ac:dyDescent="0.2">
      <c r="A8992" s="2" t="s">
        <v>16570</v>
      </c>
      <c r="B8992" s="1" t="s">
        <v>16571</v>
      </c>
      <c r="C8992" s="1" t="s">
        <v>39</v>
      </c>
      <c r="D8992" s="10" t="s">
        <v>5270</v>
      </c>
    </row>
    <row r="8993" spans="1:4" s="9" customFormat="1" x14ac:dyDescent="0.2">
      <c r="A8993" s="2" t="s">
        <v>16572</v>
      </c>
      <c r="B8993" s="1" t="s">
        <v>16573</v>
      </c>
      <c r="C8993" s="1" t="s">
        <v>13619</v>
      </c>
      <c r="D8993" s="10" t="s">
        <v>5270</v>
      </c>
    </row>
    <row r="8994" spans="1:4" s="9" customFormat="1" x14ac:dyDescent="0.2">
      <c r="A8994" s="2" t="s">
        <v>16574</v>
      </c>
      <c r="B8994" s="1" t="s">
        <v>16575</v>
      </c>
      <c r="C8994" s="1" t="s">
        <v>14212</v>
      </c>
      <c r="D8994" s="10" t="s">
        <v>5270</v>
      </c>
    </row>
    <row r="8995" spans="1:4" s="9" customFormat="1" x14ac:dyDescent="0.2">
      <c r="A8995" s="2" t="s">
        <v>16576</v>
      </c>
      <c r="B8995" s="1" t="s">
        <v>16575</v>
      </c>
      <c r="C8995" s="1" t="s">
        <v>14212</v>
      </c>
      <c r="D8995" s="10" t="s">
        <v>5270</v>
      </c>
    </row>
    <row r="8996" spans="1:4" s="9" customFormat="1" x14ac:dyDescent="0.2">
      <c r="A8996" s="2" t="s">
        <v>16577</v>
      </c>
      <c r="B8996" s="1" t="s">
        <v>16578</v>
      </c>
      <c r="C8996" s="1" t="s">
        <v>39</v>
      </c>
      <c r="D8996" s="3">
        <v>500</v>
      </c>
    </row>
    <row r="8997" spans="1:4" s="9" customFormat="1" x14ac:dyDescent="0.2">
      <c r="A8997" s="2" t="s">
        <v>16579</v>
      </c>
      <c r="B8997" s="1" t="s">
        <v>16580</v>
      </c>
      <c r="C8997" s="1" t="s">
        <v>39</v>
      </c>
      <c r="D8997" s="3">
        <v>100</v>
      </c>
    </row>
    <row r="8998" spans="1:4" s="9" customFormat="1" x14ac:dyDescent="0.2">
      <c r="A8998" s="2" t="s">
        <v>16582</v>
      </c>
      <c r="B8998" s="1" t="s">
        <v>16580</v>
      </c>
      <c r="C8998" s="1" t="s">
        <v>13619</v>
      </c>
      <c r="D8998" s="3">
        <v>100</v>
      </c>
    </row>
    <row r="8999" spans="1:4" s="9" customFormat="1" x14ac:dyDescent="0.2">
      <c r="A8999" s="2" t="s">
        <v>16583</v>
      </c>
      <c r="B8999" s="1" t="s">
        <v>16580</v>
      </c>
      <c r="C8999" s="1" t="s">
        <v>4121</v>
      </c>
      <c r="D8999" s="10" t="s">
        <v>5270</v>
      </c>
    </row>
    <row r="9000" spans="1:4" s="9" customFormat="1" x14ac:dyDescent="0.2">
      <c r="A9000" s="2" t="s">
        <v>16581</v>
      </c>
      <c r="B9000" s="1" t="s">
        <v>16580</v>
      </c>
      <c r="C9000" s="1" t="s">
        <v>13619</v>
      </c>
      <c r="D9000" s="10" t="s">
        <v>5270</v>
      </c>
    </row>
    <row r="9001" spans="1:4" s="9" customFormat="1" x14ac:dyDescent="0.2">
      <c r="A9001" s="2" t="s">
        <v>16586</v>
      </c>
      <c r="B9001" s="1" t="s">
        <v>16585</v>
      </c>
      <c r="C9001" s="1" t="s">
        <v>16587</v>
      </c>
      <c r="D9001" s="3">
        <v>500</v>
      </c>
    </row>
    <row r="9002" spans="1:4" s="9" customFormat="1" x14ac:dyDescent="0.2">
      <c r="A9002" s="2" t="s">
        <v>16584</v>
      </c>
      <c r="B9002" s="1" t="s">
        <v>16585</v>
      </c>
      <c r="C9002" s="1" t="s">
        <v>13619</v>
      </c>
      <c r="D9002" s="10" t="s">
        <v>5270</v>
      </c>
    </row>
    <row r="9003" spans="1:4" s="9" customFormat="1" x14ac:dyDescent="0.2">
      <c r="A9003" s="2" t="s">
        <v>16590</v>
      </c>
      <c r="B9003" s="1" t="s">
        <v>16591</v>
      </c>
      <c r="C9003" s="1" t="s">
        <v>13619</v>
      </c>
      <c r="D9003" s="10" t="s">
        <v>5270</v>
      </c>
    </row>
    <row r="9004" spans="1:4" s="9" customFormat="1" x14ac:dyDescent="0.2">
      <c r="A9004" s="2" t="s">
        <v>16592</v>
      </c>
      <c r="B9004" s="1" t="s">
        <v>16593</v>
      </c>
      <c r="C9004" s="1" t="s">
        <v>13619</v>
      </c>
      <c r="D9004" s="3">
        <v>100</v>
      </c>
    </row>
    <row r="9005" spans="1:4" s="9" customFormat="1" x14ac:dyDescent="0.2">
      <c r="A9005" s="2" t="s">
        <v>16594</v>
      </c>
      <c r="B9005" s="1" t="s">
        <v>16593</v>
      </c>
      <c r="C9005" s="1" t="s">
        <v>13619</v>
      </c>
      <c r="D9005" s="10" t="s">
        <v>5270</v>
      </c>
    </row>
    <row r="9006" spans="1:4" s="9" customFormat="1" x14ac:dyDescent="0.2">
      <c r="A9006" s="2" t="s">
        <v>16595</v>
      </c>
      <c r="B9006" s="1" t="s">
        <v>16593</v>
      </c>
      <c r="C9006" s="1" t="s">
        <v>13619</v>
      </c>
      <c r="D9006" s="10" t="s">
        <v>5270</v>
      </c>
    </row>
    <row r="9007" spans="1:4" s="9" customFormat="1" x14ac:dyDescent="0.2">
      <c r="A9007" s="2" t="s">
        <v>16596</v>
      </c>
      <c r="B9007" s="1" t="s">
        <v>16597</v>
      </c>
      <c r="C9007" s="1" t="s">
        <v>39</v>
      </c>
      <c r="D9007" s="3">
        <v>500</v>
      </c>
    </row>
    <row r="9008" spans="1:4" s="9" customFormat="1" x14ac:dyDescent="0.2">
      <c r="A9008" s="2" t="s">
        <v>16601</v>
      </c>
      <c r="B9008" s="1" t="s">
        <v>16597</v>
      </c>
      <c r="C9008" s="1" t="s">
        <v>14716</v>
      </c>
      <c r="D9008" s="3">
        <v>1200</v>
      </c>
    </row>
    <row r="9009" spans="1:4" s="9" customFormat="1" x14ac:dyDescent="0.2">
      <c r="A9009" s="2" t="s">
        <v>16598</v>
      </c>
      <c r="B9009" s="1" t="s">
        <v>16597</v>
      </c>
      <c r="C9009" s="1" t="s">
        <v>39</v>
      </c>
      <c r="D9009" s="10" t="s">
        <v>5270</v>
      </c>
    </row>
    <row r="9010" spans="1:4" s="9" customFormat="1" x14ac:dyDescent="0.2">
      <c r="A9010" s="2" t="s">
        <v>16599</v>
      </c>
      <c r="B9010" s="1" t="s">
        <v>16597</v>
      </c>
      <c r="C9010" s="1" t="s">
        <v>39</v>
      </c>
      <c r="D9010" s="10" t="s">
        <v>5270</v>
      </c>
    </row>
    <row r="9011" spans="1:4" s="9" customFormat="1" x14ac:dyDescent="0.2">
      <c r="A9011" s="2" t="s">
        <v>16600</v>
      </c>
      <c r="B9011" s="1" t="s">
        <v>16597</v>
      </c>
      <c r="C9011" s="1" t="s">
        <v>13619</v>
      </c>
      <c r="D9011" s="10" t="s">
        <v>5270</v>
      </c>
    </row>
    <row r="9012" spans="1:4" s="9" customFormat="1" x14ac:dyDescent="0.2">
      <c r="A9012" s="2" t="s">
        <v>16606</v>
      </c>
      <c r="B9012" s="1" t="s">
        <v>16605</v>
      </c>
      <c r="C9012" s="1" t="s">
        <v>13619</v>
      </c>
      <c r="D9012" s="3">
        <v>100</v>
      </c>
    </row>
    <row r="9013" spans="1:4" s="9" customFormat="1" x14ac:dyDescent="0.2">
      <c r="A9013" s="2" t="s">
        <v>16607</v>
      </c>
      <c r="B9013" s="1" t="s">
        <v>16605</v>
      </c>
      <c r="C9013" s="1" t="s">
        <v>14840</v>
      </c>
      <c r="D9013" s="3">
        <v>1000</v>
      </c>
    </row>
    <row r="9014" spans="1:4" s="9" customFormat="1" x14ac:dyDescent="0.2">
      <c r="A9014" s="2" t="s">
        <v>16608</v>
      </c>
      <c r="B9014" s="1" t="s">
        <v>16605</v>
      </c>
      <c r="C9014" s="1" t="s">
        <v>15964</v>
      </c>
      <c r="D9014" s="3">
        <v>1500</v>
      </c>
    </row>
    <row r="9015" spans="1:4" s="9" customFormat="1" x14ac:dyDescent="0.2">
      <c r="A9015" s="2" t="s">
        <v>16604</v>
      </c>
      <c r="B9015" s="1" t="s">
        <v>16605</v>
      </c>
      <c r="C9015" s="1" t="s">
        <v>39</v>
      </c>
      <c r="D9015" s="10" t="s">
        <v>5270</v>
      </c>
    </row>
    <row r="9016" spans="1:4" s="9" customFormat="1" x14ac:dyDescent="0.2">
      <c r="A9016" s="2" t="s">
        <v>16609</v>
      </c>
      <c r="B9016" s="1" t="s">
        <v>16610</v>
      </c>
      <c r="C9016" s="1" t="s">
        <v>39</v>
      </c>
      <c r="D9016" s="10" t="s">
        <v>5270</v>
      </c>
    </row>
    <row r="9017" spans="1:4" s="9" customFormat="1" x14ac:dyDescent="0.2">
      <c r="A9017" s="2" t="s">
        <v>16611</v>
      </c>
      <c r="B9017" s="1" t="s">
        <v>16610</v>
      </c>
      <c r="C9017" s="1" t="s">
        <v>13619</v>
      </c>
      <c r="D9017" s="10" t="s">
        <v>5270</v>
      </c>
    </row>
    <row r="9018" spans="1:4" s="9" customFormat="1" x14ac:dyDescent="0.2">
      <c r="A9018" s="2" t="s">
        <v>16612</v>
      </c>
      <c r="B9018" s="1" t="s">
        <v>16613</v>
      </c>
      <c r="C9018" s="1" t="s">
        <v>13619</v>
      </c>
      <c r="D9018" s="10" t="s">
        <v>5270</v>
      </c>
    </row>
    <row r="9019" spans="1:4" s="9" customFormat="1" x14ac:dyDescent="0.2">
      <c r="A9019" s="2" t="s">
        <v>16614</v>
      </c>
      <c r="B9019" s="1" t="s">
        <v>16615</v>
      </c>
      <c r="C9019" s="1" t="s">
        <v>39</v>
      </c>
      <c r="D9019" s="10" t="s">
        <v>5270</v>
      </c>
    </row>
    <row r="9020" spans="1:4" s="9" customFormat="1" x14ac:dyDescent="0.2">
      <c r="A9020" s="2" t="s">
        <v>16618</v>
      </c>
      <c r="B9020" s="1" t="s">
        <v>16617</v>
      </c>
      <c r="C9020" s="1" t="s">
        <v>39</v>
      </c>
      <c r="D9020" s="3">
        <v>400</v>
      </c>
    </row>
    <row r="9021" spans="1:4" s="9" customFormat="1" x14ac:dyDescent="0.2">
      <c r="A9021" s="2" t="s">
        <v>16616</v>
      </c>
      <c r="B9021" s="1" t="s">
        <v>16617</v>
      </c>
      <c r="C9021" s="1" t="s">
        <v>39</v>
      </c>
      <c r="D9021" s="3">
        <v>500</v>
      </c>
    </row>
    <row r="9022" spans="1:4" s="9" customFormat="1" x14ac:dyDescent="0.2">
      <c r="A9022" s="2" t="s">
        <v>16620</v>
      </c>
      <c r="B9022" s="1" t="s">
        <v>16617</v>
      </c>
      <c r="C9022" s="1" t="s">
        <v>39</v>
      </c>
      <c r="D9022" s="3">
        <v>500</v>
      </c>
    </row>
    <row r="9023" spans="1:4" s="9" customFormat="1" x14ac:dyDescent="0.2">
      <c r="A9023" s="2" t="s">
        <v>16619</v>
      </c>
      <c r="B9023" s="1" t="s">
        <v>16617</v>
      </c>
      <c r="C9023" s="1" t="s">
        <v>39</v>
      </c>
      <c r="D9023" s="3">
        <v>1000</v>
      </c>
    </row>
    <row r="9024" spans="1:4" s="9" customFormat="1" x14ac:dyDescent="0.2">
      <c r="A9024" s="2" t="s">
        <v>16621</v>
      </c>
      <c r="B9024" s="1" t="s">
        <v>16617</v>
      </c>
      <c r="C9024" s="1" t="s">
        <v>13619</v>
      </c>
      <c r="D9024" s="10" t="s">
        <v>5270</v>
      </c>
    </row>
    <row r="9025" spans="1:4" s="9" customFormat="1" x14ac:dyDescent="0.2">
      <c r="A9025" s="2" t="s">
        <v>16622</v>
      </c>
      <c r="B9025" s="1" t="s">
        <v>16623</v>
      </c>
      <c r="C9025" s="1" t="s">
        <v>13619</v>
      </c>
      <c r="D9025" s="10" t="s">
        <v>5270</v>
      </c>
    </row>
    <row r="9026" spans="1:4" s="9" customFormat="1" x14ac:dyDescent="0.2">
      <c r="A9026" s="2" t="s">
        <v>16624</v>
      </c>
      <c r="B9026" s="1" t="s">
        <v>16625</v>
      </c>
      <c r="C9026" s="1" t="s">
        <v>15964</v>
      </c>
      <c r="D9026" s="10" t="s">
        <v>5270</v>
      </c>
    </row>
    <row r="9027" spans="1:4" s="9" customFormat="1" x14ac:dyDescent="0.2">
      <c r="A9027" s="2" t="s">
        <v>16628</v>
      </c>
      <c r="B9027" s="1" t="s">
        <v>16627</v>
      </c>
      <c r="C9027" s="1" t="s">
        <v>13619</v>
      </c>
      <c r="D9027" s="3">
        <v>100</v>
      </c>
    </row>
    <row r="9028" spans="1:4" s="9" customFormat="1" x14ac:dyDescent="0.2">
      <c r="A9028" s="2" t="s">
        <v>16629</v>
      </c>
      <c r="B9028" s="1" t="s">
        <v>16627</v>
      </c>
      <c r="C9028" s="1" t="s">
        <v>15964</v>
      </c>
      <c r="D9028" s="3">
        <v>1500</v>
      </c>
    </row>
    <row r="9029" spans="1:4" s="9" customFormat="1" x14ac:dyDescent="0.2">
      <c r="A9029" s="2" t="s">
        <v>16626</v>
      </c>
      <c r="B9029" s="1" t="s">
        <v>16627</v>
      </c>
      <c r="C9029" s="1" t="s">
        <v>39</v>
      </c>
      <c r="D9029" s="10" t="s">
        <v>5270</v>
      </c>
    </row>
    <row r="9030" spans="1:4" s="9" customFormat="1" x14ac:dyDescent="0.2">
      <c r="A9030" s="2" t="s">
        <v>16388</v>
      </c>
      <c r="B9030" s="1" t="s">
        <v>16389</v>
      </c>
      <c r="C9030" s="1" t="s">
        <v>39</v>
      </c>
      <c r="D9030" s="10" t="s">
        <v>5270</v>
      </c>
    </row>
    <row r="9031" spans="1:4" s="9" customFormat="1" x14ac:dyDescent="0.2">
      <c r="A9031" s="2" t="s">
        <v>16510</v>
      </c>
      <c r="B9031" s="1" t="s">
        <v>16511</v>
      </c>
      <c r="C9031" s="1" t="s">
        <v>39</v>
      </c>
      <c r="D9031" s="10" t="s">
        <v>5270</v>
      </c>
    </row>
    <row r="9032" spans="1:4" s="9" customFormat="1" x14ac:dyDescent="0.2">
      <c r="A9032" s="2" t="s">
        <v>15900</v>
      </c>
      <c r="B9032" s="1" t="s">
        <v>15901</v>
      </c>
      <c r="C9032" s="1" t="s">
        <v>15825</v>
      </c>
      <c r="D9032" s="3">
        <v>500</v>
      </c>
    </row>
    <row r="9033" spans="1:4" s="9" customFormat="1" x14ac:dyDescent="0.2">
      <c r="A9033" s="2" t="s">
        <v>15902</v>
      </c>
      <c r="B9033" s="1" t="s">
        <v>15903</v>
      </c>
      <c r="C9033" s="1" t="s">
        <v>39</v>
      </c>
      <c r="D9033" s="3">
        <v>500</v>
      </c>
    </row>
    <row r="9034" spans="1:4" s="9" customFormat="1" x14ac:dyDescent="0.2">
      <c r="A9034" s="2" t="s">
        <v>15944</v>
      </c>
      <c r="B9034" s="1" t="s">
        <v>15945</v>
      </c>
      <c r="C9034" s="1" t="s">
        <v>13619</v>
      </c>
      <c r="D9034" s="10" t="s">
        <v>5270</v>
      </c>
    </row>
    <row r="9035" spans="1:4" s="9" customFormat="1" x14ac:dyDescent="0.2">
      <c r="A9035" s="2" t="s">
        <v>15985</v>
      </c>
      <c r="B9035" s="1" t="s">
        <v>15986</v>
      </c>
      <c r="C9035" s="1" t="s">
        <v>13619</v>
      </c>
      <c r="D9035" s="10" t="s">
        <v>5270</v>
      </c>
    </row>
    <row r="9036" spans="1:4" s="9" customFormat="1" x14ac:dyDescent="0.2">
      <c r="A9036" s="2" t="s">
        <v>16099</v>
      </c>
      <c r="B9036" s="1" t="s">
        <v>16100</v>
      </c>
      <c r="C9036" s="1" t="s">
        <v>16101</v>
      </c>
      <c r="D9036" s="10" t="s">
        <v>5270</v>
      </c>
    </row>
    <row r="9037" spans="1:4" s="9" customFormat="1" x14ac:dyDescent="0.2">
      <c r="A9037" s="2" t="s">
        <v>16116</v>
      </c>
      <c r="B9037" s="1" t="s">
        <v>16117</v>
      </c>
      <c r="C9037" s="1" t="s">
        <v>13619</v>
      </c>
      <c r="D9037" s="10" t="s">
        <v>5270</v>
      </c>
    </row>
    <row r="9038" spans="1:4" s="9" customFormat="1" x14ac:dyDescent="0.2">
      <c r="A9038" s="2" t="s">
        <v>16129</v>
      </c>
      <c r="B9038" s="1" t="s">
        <v>16130</v>
      </c>
      <c r="C9038" s="1" t="s">
        <v>39</v>
      </c>
      <c r="D9038" s="3">
        <v>250</v>
      </c>
    </row>
    <row r="9039" spans="1:4" s="9" customFormat="1" x14ac:dyDescent="0.2">
      <c r="A9039" s="2" t="s">
        <v>16143</v>
      </c>
      <c r="B9039" s="1" t="s">
        <v>16144</v>
      </c>
      <c r="C9039" s="1" t="s">
        <v>39</v>
      </c>
      <c r="D9039" s="3">
        <v>400</v>
      </c>
    </row>
    <row r="9040" spans="1:4" s="9" customFormat="1" x14ac:dyDescent="0.2">
      <c r="A9040" s="2" t="s">
        <v>16174</v>
      </c>
      <c r="B9040" s="1" t="s">
        <v>16175</v>
      </c>
      <c r="C9040" s="1" t="s">
        <v>13619</v>
      </c>
      <c r="D9040" s="10" t="s">
        <v>5270</v>
      </c>
    </row>
    <row r="9041" spans="1:4" s="9" customFormat="1" x14ac:dyDescent="0.2">
      <c r="A9041" s="2" t="s">
        <v>16186</v>
      </c>
      <c r="B9041" s="1" t="s">
        <v>16187</v>
      </c>
      <c r="C9041" s="1" t="s">
        <v>39</v>
      </c>
      <c r="D9041" s="3">
        <v>1000</v>
      </c>
    </row>
    <row r="9042" spans="1:4" s="9" customFormat="1" x14ac:dyDescent="0.2">
      <c r="A9042" s="2" t="s">
        <v>16188</v>
      </c>
      <c r="B9042" s="1" t="s">
        <v>16189</v>
      </c>
      <c r="C9042" s="1" t="s">
        <v>13619</v>
      </c>
      <c r="D9042" s="10" t="s">
        <v>5270</v>
      </c>
    </row>
    <row r="9043" spans="1:4" s="9" customFormat="1" x14ac:dyDescent="0.2">
      <c r="A9043" s="2" t="s">
        <v>16204</v>
      </c>
      <c r="B9043" s="1" t="s">
        <v>16205</v>
      </c>
      <c r="C9043" s="1" t="s">
        <v>39</v>
      </c>
      <c r="D9043" s="10" t="s">
        <v>5270</v>
      </c>
    </row>
    <row r="9044" spans="1:4" s="9" customFormat="1" x14ac:dyDescent="0.2">
      <c r="A9044" s="2" t="s">
        <v>16206</v>
      </c>
      <c r="B9044" s="1" t="s">
        <v>16207</v>
      </c>
      <c r="C9044" s="1" t="s">
        <v>39</v>
      </c>
      <c r="D9044" s="10" t="s">
        <v>5270</v>
      </c>
    </row>
    <row r="9045" spans="1:4" s="9" customFormat="1" x14ac:dyDescent="0.2">
      <c r="A9045" s="2" t="s">
        <v>16233</v>
      </c>
      <c r="B9045" s="1" t="s">
        <v>16234</v>
      </c>
      <c r="C9045" s="1" t="s">
        <v>39</v>
      </c>
      <c r="D9045" s="10" t="s">
        <v>5270</v>
      </c>
    </row>
    <row r="9046" spans="1:4" s="9" customFormat="1" x14ac:dyDescent="0.2">
      <c r="A9046" s="2" t="s">
        <v>16263</v>
      </c>
      <c r="B9046" s="1" t="s">
        <v>16264</v>
      </c>
      <c r="C9046" s="1" t="s">
        <v>39</v>
      </c>
      <c r="D9046" s="3">
        <v>200</v>
      </c>
    </row>
    <row r="9047" spans="1:4" s="9" customFormat="1" x14ac:dyDescent="0.2">
      <c r="A9047" s="2" t="s">
        <v>16311</v>
      </c>
      <c r="B9047" s="1" t="s">
        <v>16312</v>
      </c>
      <c r="C9047" s="1" t="s">
        <v>39</v>
      </c>
      <c r="D9047" s="10" t="s">
        <v>5270</v>
      </c>
    </row>
    <row r="9048" spans="1:4" s="9" customFormat="1" x14ac:dyDescent="0.2">
      <c r="A9048" s="2" t="s">
        <v>16313</v>
      </c>
      <c r="B9048" s="1" t="s">
        <v>16314</v>
      </c>
      <c r="C9048" s="1" t="s">
        <v>13619</v>
      </c>
      <c r="D9048" s="10" t="s">
        <v>5270</v>
      </c>
    </row>
    <row r="9049" spans="1:4" s="9" customFormat="1" x14ac:dyDescent="0.2">
      <c r="A9049" s="2" t="s">
        <v>16349</v>
      </c>
      <c r="B9049" s="1" t="s">
        <v>16350</v>
      </c>
      <c r="C9049" s="1" t="s">
        <v>13619</v>
      </c>
      <c r="D9049" s="10" t="s">
        <v>5270</v>
      </c>
    </row>
    <row r="9050" spans="1:4" s="9" customFormat="1" x14ac:dyDescent="0.2">
      <c r="A9050" s="2" t="s">
        <v>16390</v>
      </c>
      <c r="B9050" s="1" t="s">
        <v>16391</v>
      </c>
      <c r="C9050" s="1" t="s">
        <v>13619</v>
      </c>
      <c r="D9050" s="10" t="s">
        <v>5270</v>
      </c>
    </row>
    <row r="9051" spans="1:4" s="9" customFormat="1" x14ac:dyDescent="0.2">
      <c r="A9051" s="2" t="s">
        <v>16440</v>
      </c>
      <c r="B9051" s="1" t="s">
        <v>16441</v>
      </c>
      <c r="C9051" s="1" t="s">
        <v>14635</v>
      </c>
      <c r="D9051" s="10" t="s">
        <v>5270</v>
      </c>
    </row>
    <row r="9052" spans="1:4" s="9" customFormat="1" x14ac:dyDescent="0.2">
      <c r="A9052" s="2" t="s">
        <v>16467</v>
      </c>
      <c r="B9052" s="1" t="s">
        <v>16468</v>
      </c>
      <c r="C9052" s="1" t="s">
        <v>39</v>
      </c>
      <c r="D9052" s="3">
        <v>1000</v>
      </c>
    </row>
    <row r="9053" spans="1:4" s="9" customFormat="1" x14ac:dyDescent="0.2">
      <c r="A9053" s="2" t="s">
        <v>16469</v>
      </c>
      <c r="B9053" s="1" t="s">
        <v>16468</v>
      </c>
      <c r="C9053" s="1" t="s">
        <v>39</v>
      </c>
      <c r="D9053" s="3">
        <v>1000</v>
      </c>
    </row>
    <row r="9054" spans="1:4" s="9" customFormat="1" x14ac:dyDescent="0.2">
      <c r="A9054" s="2" t="s">
        <v>16470</v>
      </c>
      <c r="B9054" s="1" t="s">
        <v>16468</v>
      </c>
      <c r="C9054" s="1" t="s">
        <v>13619</v>
      </c>
      <c r="D9054" s="10" t="s">
        <v>5270</v>
      </c>
    </row>
    <row r="9055" spans="1:4" s="9" customFormat="1" x14ac:dyDescent="0.2">
      <c r="A9055" s="2" t="s">
        <v>16491</v>
      </c>
      <c r="B9055" s="1" t="s">
        <v>16492</v>
      </c>
      <c r="C9055" s="1" t="s">
        <v>39</v>
      </c>
      <c r="D9055" s="10" t="s">
        <v>5270</v>
      </c>
    </row>
    <row r="9056" spans="1:4" s="9" customFormat="1" x14ac:dyDescent="0.2">
      <c r="A9056" s="2" t="s">
        <v>16499</v>
      </c>
      <c r="B9056" s="1" t="s">
        <v>16500</v>
      </c>
      <c r="C9056" s="1" t="s">
        <v>14635</v>
      </c>
      <c r="D9056" s="10" t="s">
        <v>5270</v>
      </c>
    </row>
    <row r="9057" spans="1:4" s="9" customFormat="1" x14ac:dyDescent="0.2">
      <c r="A9057" s="2" t="s">
        <v>16529</v>
      </c>
      <c r="B9057" s="1" t="s">
        <v>16530</v>
      </c>
      <c r="C9057" s="1" t="s">
        <v>13619</v>
      </c>
      <c r="D9057" s="10" t="s">
        <v>5270</v>
      </c>
    </row>
    <row r="9058" spans="1:4" s="9" customFormat="1" x14ac:dyDescent="0.2">
      <c r="A9058" s="2" t="s">
        <v>16588</v>
      </c>
      <c r="B9058" s="1" t="s">
        <v>16589</v>
      </c>
      <c r="C9058" s="1" t="s">
        <v>39</v>
      </c>
      <c r="D9058" s="10" t="s">
        <v>5270</v>
      </c>
    </row>
    <row r="9059" spans="1:4" s="9" customFormat="1" x14ac:dyDescent="0.2">
      <c r="A9059" s="2" t="s">
        <v>16602</v>
      </c>
      <c r="B9059" s="1" t="s">
        <v>16603</v>
      </c>
      <c r="C9059" s="1" t="s">
        <v>13619</v>
      </c>
      <c r="D9059" s="10" t="s">
        <v>5270</v>
      </c>
    </row>
    <row r="9060" spans="1:4" s="9" customFormat="1" x14ac:dyDescent="0.2">
      <c r="A9060" s="2" t="s">
        <v>15885</v>
      </c>
      <c r="B9060" s="1" t="s">
        <v>15886</v>
      </c>
      <c r="C9060" s="1" t="s">
        <v>13619</v>
      </c>
      <c r="D9060" s="10" t="s">
        <v>5270</v>
      </c>
    </row>
    <row r="9061" spans="1:4" s="9" customFormat="1" x14ac:dyDescent="0.2">
      <c r="A9061" s="2" t="s">
        <v>15887</v>
      </c>
      <c r="B9061" s="1" t="s">
        <v>15888</v>
      </c>
      <c r="C9061" s="1" t="s">
        <v>15889</v>
      </c>
      <c r="D9061" s="10" t="s">
        <v>5270</v>
      </c>
    </row>
    <row r="9062" spans="1:4" s="9" customFormat="1" x14ac:dyDescent="0.2">
      <c r="A9062" s="2" t="s">
        <v>15890</v>
      </c>
      <c r="B9062" s="1" t="s">
        <v>15888</v>
      </c>
      <c r="C9062" s="1" t="s">
        <v>39</v>
      </c>
      <c r="D9062" s="10" t="s">
        <v>5270</v>
      </c>
    </row>
    <row r="9063" spans="1:4" s="9" customFormat="1" x14ac:dyDescent="0.2">
      <c r="A9063" s="2" t="s">
        <v>15891</v>
      </c>
      <c r="B9063" s="1" t="s">
        <v>15892</v>
      </c>
      <c r="C9063" s="1" t="s">
        <v>13619</v>
      </c>
      <c r="D9063" s="10" t="s">
        <v>5270</v>
      </c>
    </row>
    <row r="9064" spans="1:4" s="9" customFormat="1" x14ac:dyDescent="0.2">
      <c r="A9064" s="2" t="s">
        <v>15893</v>
      </c>
      <c r="B9064" s="1" t="s">
        <v>15894</v>
      </c>
      <c r="C9064" s="1" t="s">
        <v>13619</v>
      </c>
      <c r="D9064" s="3">
        <v>1000</v>
      </c>
    </row>
    <row r="9065" spans="1:4" s="9" customFormat="1" x14ac:dyDescent="0.2">
      <c r="A9065" s="2" t="s">
        <v>15898</v>
      </c>
      <c r="B9065" s="1" t="s">
        <v>15899</v>
      </c>
      <c r="C9065" s="1" t="s">
        <v>39</v>
      </c>
      <c r="D9065" s="3">
        <v>500</v>
      </c>
    </row>
    <row r="9066" spans="1:4" s="9" customFormat="1" x14ac:dyDescent="0.2">
      <c r="A9066" s="2" t="s">
        <v>15955</v>
      </c>
      <c r="B9066" s="1" t="s">
        <v>15956</v>
      </c>
      <c r="C9066" s="1" t="s">
        <v>13619</v>
      </c>
      <c r="D9066" s="10" t="s">
        <v>5270</v>
      </c>
    </row>
    <row r="9067" spans="1:4" s="9" customFormat="1" x14ac:dyDescent="0.2">
      <c r="A9067" s="2" t="s">
        <v>15983</v>
      </c>
      <c r="B9067" s="1" t="s">
        <v>15984</v>
      </c>
      <c r="C9067" s="1" t="s">
        <v>39</v>
      </c>
      <c r="D9067" s="10" t="s">
        <v>5270</v>
      </c>
    </row>
    <row r="9068" spans="1:4" s="9" customFormat="1" x14ac:dyDescent="0.2">
      <c r="A9068" s="2" t="s">
        <v>15998</v>
      </c>
      <c r="B9068" s="1" t="s">
        <v>15999</v>
      </c>
      <c r="C9068" s="1" t="s">
        <v>39</v>
      </c>
      <c r="D9068" s="10" t="s">
        <v>5270</v>
      </c>
    </row>
    <row r="9069" spans="1:4" s="9" customFormat="1" x14ac:dyDescent="0.2">
      <c r="A9069" s="2" t="s">
        <v>16118</v>
      </c>
      <c r="B9069" s="1" t="s">
        <v>16119</v>
      </c>
      <c r="C9069" s="1" t="s">
        <v>39</v>
      </c>
      <c r="D9069" s="3">
        <v>200</v>
      </c>
    </row>
    <row r="9070" spans="1:4" s="9" customFormat="1" x14ac:dyDescent="0.2">
      <c r="A9070" s="2" t="s">
        <v>16160</v>
      </c>
      <c r="B9070" s="1" t="s">
        <v>16161</v>
      </c>
      <c r="C9070" s="1" t="s">
        <v>13619</v>
      </c>
      <c r="D9070" s="10" t="s">
        <v>5270</v>
      </c>
    </row>
    <row r="9071" spans="1:4" s="9" customFormat="1" x14ac:dyDescent="0.2">
      <c r="A9071" s="2" t="s">
        <v>16162</v>
      </c>
      <c r="B9071" s="1" t="s">
        <v>16163</v>
      </c>
      <c r="C9071" s="1" t="s">
        <v>2345</v>
      </c>
      <c r="D9071" s="3">
        <v>100</v>
      </c>
    </row>
    <row r="9072" spans="1:4" s="9" customFormat="1" x14ac:dyDescent="0.2">
      <c r="A9072" s="2" t="s">
        <v>16164</v>
      </c>
      <c r="B9072" s="1" t="s">
        <v>16165</v>
      </c>
      <c r="C9072" s="1" t="s">
        <v>15889</v>
      </c>
      <c r="D9072" s="10" t="s">
        <v>5270</v>
      </c>
    </row>
    <row r="9073" spans="1:4" s="9" customFormat="1" x14ac:dyDescent="0.2">
      <c r="A9073" s="2" t="s">
        <v>16166</v>
      </c>
      <c r="B9073" s="1" t="s">
        <v>16167</v>
      </c>
      <c r="C9073" s="1" t="s">
        <v>13619</v>
      </c>
      <c r="D9073" s="10" t="s">
        <v>5270</v>
      </c>
    </row>
    <row r="9074" spans="1:4" s="9" customFormat="1" x14ac:dyDescent="0.2">
      <c r="A9074" s="2" t="s">
        <v>16192</v>
      </c>
      <c r="B9074" s="1" t="s">
        <v>16193</v>
      </c>
      <c r="C9074" s="1" t="s">
        <v>13619</v>
      </c>
      <c r="D9074" s="10" t="s">
        <v>5270</v>
      </c>
    </row>
    <row r="9075" spans="1:4" s="9" customFormat="1" x14ac:dyDescent="0.2">
      <c r="A9075" s="2" t="s">
        <v>16194</v>
      </c>
      <c r="B9075" s="1" t="s">
        <v>16195</v>
      </c>
      <c r="C9075" s="1" t="s">
        <v>39</v>
      </c>
      <c r="D9075" s="3">
        <v>500</v>
      </c>
    </row>
    <row r="9076" spans="1:4" s="9" customFormat="1" x14ac:dyDescent="0.2">
      <c r="A9076" s="2" t="s">
        <v>16275</v>
      </c>
      <c r="B9076" s="1" t="s">
        <v>16276</v>
      </c>
      <c r="C9076" s="1" t="s">
        <v>15889</v>
      </c>
      <c r="D9076" s="3">
        <v>200</v>
      </c>
    </row>
    <row r="9077" spans="1:4" s="9" customFormat="1" x14ac:dyDescent="0.2">
      <c r="A9077" s="2" t="s">
        <v>16281</v>
      </c>
      <c r="B9077" s="1" t="s">
        <v>16276</v>
      </c>
      <c r="C9077" s="1" t="s">
        <v>15964</v>
      </c>
      <c r="D9077" s="3">
        <v>200</v>
      </c>
    </row>
    <row r="9078" spans="1:4" s="9" customFormat="1" x14ac:dyDescent="0.2">
      <c r="A9078" s="2" t="s">
        <v>16277</v>
      </c>
      <c r="B9078" s="1" t="s">
        <v>16276</v>
      </c>
      <c r="C9078" s="1" t="s">
        <v>15889</v>
      </c>
      <c r="D9078" s="10" t="s">
        <v>5270</v>
      </c>
    </row>
    <row r="9079" spans="1:4" s="9" customFormat="1" x14ac:dyDescent="0.2">
      <c r="A9079" s="2" t="s">
        <v>16278</v>
      </c>
      <c r="B9079" s="1" t="s">
        <v>16276</v>
      </c>
      <c r="C9079" s="1" t="s">
        <v>15889</v>
      </c>
      <c r="D9079" s="10" t="s">
        <v>5270</v>
      </c>
    </row>
    <row r="9080" spans="1:4" s="9" customFormat="1" x14ac:dyDescent="0.2">
      <c r="A9080" s="2" t="s">
        <v>16282</v>
      </c>
      <c r="B9080" s="1" t="s">
        <v>16276</v>
      </c>
      <c r="C9080" s="1" t="s">
        <v>16283</v>
      </c>
      <c r="D9080" s="10" t="s">
        <v>5270</v>
      </c>
    </row>
    <row r="9081" spans="1:4" s="9" customFormat="1" x14ac:dyDescent="0.2">
      <c r="A9081" s="2" t="s">
        <v>16279</v>
      </c>
      <c r="B9081" s="1" t="s">
        <v>16276</v>
      </c>
      <c r="C9081" s="1" t="s">
        <v>16280</v>
      </c>
      <c r="D9081" s="10" t="s">
        <v>5270</v>
      </c>
    </row>
    <row r="9082" spans="1:4" s="9" customFormat="1" x14ac:dyDescent="0.2">
      <c r="A9082" s="2" t="s">
        <v>16284</v>
      </c>
      <c r="B9082" s="1" t="s">
        <v>16285</v>
      </c>
      <c r="C9082" s="1" t="s">
        <v>15889</v>
      </c>
      <c r="D9082" s="3">
        <v>200</v>
      </c>
    </row>
    <row r="9083" spans="1:4" s="9" customFormat="1" x14ac:dyDescent="0.2">
      <c r="A9083" s="2" t="s">
        <v>16288</v>
      </c>
      <c r="B9083" s="1" t="s">
        <v>16287</v>
      </c>
      <c r="C9083" s="1" t="s">
        <v>13619</v>
      </c>
      <c r="D9083" s="10" t="s">
        <v>5270</v>
      </c>
    </row>
    <row r="9084" spans="1:4" s="9" customFormat="1" x14ac:dyDescent="0.2">
      <c r="A9084" s="2" t="s">
        <v>16286</v>
      </c>
      <c r="B9084" s="1" t="s">
        <v>16287</v>
      </c>
      <c r="C9084" s="1" t="s">
        <v>39</v>
      </c>
      <c r="D9084" s="10" t="s">
        <v>5270</v>
      </c>
    </row>
    <row r="9085" spans="1:4" s="9" customFormat="1" x14ac:dyDescent="0.2">
      <c r="A9085" s="2" t="s">
        <v>16289</v>
      </c>
      <c r="B9085" s="1" t="s">
        <v>16290</v>
      </c>
      <c r="C9085" s="1" t="s">
        <v>13619</v>
      </c>
      <c r="D9085" s="10" t="s">
        <v>5270</v>
      </c>
    </row>
    <row r="9086" spans="1:4" s="9" customFormat="1" x14ac:dyDescent="0.2">
      <c r="A9086" s="2" t="s">
        <v>16317</v>
      </c>
      <c r="B9086" s="1" t="s">
        <v>16318</v>
      </c>
      <c r="C9086" s="1" t="s">
        <v>13619</v>
      </c>
      <c r="D9086" s="10" t="s">
        <v>5270</v>
      </c>
    </row>
    <row r="9087" spans="1:4" s="9" customFormat="1" x14ac:dyDescent="0.2">
      <c r="A9087" s="2" t="s">
        <v>16322</v>
      </c>
      <c r="B9087" s="1" t="s">
        <v>16320</v>
      </c>
      <c r="C9087" s="1" t="s">
        <v>16323</v>
      </c>
      <c r="D9087" s="3">
        <v>200</v>
      </c>
    </row>
    <row r="9088" spans="1:4" s="9" customFormat="1" x14ac:dyDescent="0.2">
      <c r="A9088" s="2" t="s">
        <v>16321</v>
      </c>
      <c r="B9088" s="1" t="s">
        <v>16320</v>
      </c>
      <c r="C9088" s="1" t="s">
        <v>13619</v>
      </c>
      <c r="D9088" s="3">
        <v>1000</v>
      </c>
    </row>
    <row r="9089" spans="1:57" s="9" customFormat="1" x14ac:dyDescent="0.2">
      <c r="A9089" s="2" t="s">
        <v>16319</v>
      </c>
      <c r="B9089" s="1" t="s">
        <v>16320</v>
      </c>
      <c r="C9089" s="1" t="s">
        <v>39</v>
      </c>
      <c r="D9089" s="10" t="s">
        <v>5270</v>
      </c>
    </row>
    <row r="9090" spans="1:57" s="9" customFormat="1" x14ac:dyDescent="0.2">
      <c r="A9090" s="2" t="s">
        <v>16392</v>
      </c>
      <c r="B9090" s="1" t="s">
        <v>16393</v>
      </c>
      <c r="C9090" s="1" t="s">
        <v>13619</v>
      </c>
      <c r="D9090" s="10" t="s">
        <v>5270</v>
      </c>
    </row>
    <row r="9091" spans="1:57" s="9" customFormat="1" x14ac:dyDescent="0.2">
      <c r="A9091" s="2" t="s">
        <v>16397</v>
      </c>
      <c r="B9091" s="1" t="s">
        <v>16398</v>
      </c>
      <c r="C9091" s="1" t="s">
        <v>13853</v>
      </c>
      <c r="D9091" s="3">
        <v>500</v>
      </c>
    </row>
    <row r="9092" spans="1:57" s="9" customFormat="1" x14ac:dyDescent="0.2">
      <c r="A9092" s="2" t="s">
        <v>16399</v>
      </c>
      <c r="B9092" s="1" t="s">
        <v>16400</v>
      </c>
      <c r="C9092" s="1" t="s">
        <v>16401</v>
      </c>
      <c r="D9092" s="3">
        <v>200</v>
      </c>
    </row>
    <row r="9093" spans="1:57" s="9" customFormat="1" x14ac:dyDescent="0.2">
      <c r="A9093" s="2" t="s">
        <v>16402</v>
      </c>
      <c r="B9093" s="1" t="s">
        <v>16403</v>
      </c>
      <c r="C9093" s="1" t="s">
        <v>16404</v>
      </c>
      <c r="D9093" s="3">
        <v>500</v>
      </c>
    </row>
    <row r="9094" spans="1:57" s="9" customFormat="1" x14ac:dyDescent="0.2">
      <c r="A9094" s="2" t="s">
        <v>16407</v>
      </c>
      <c r="B9094" s="1" t="s">
        <v>16406</v>
      </c>
      <c r="C9094" s="1" t="s">
        <v>13619</v>
      </c>
      <c r="D9094" s="10" t="s">
        <v>5270</v>
      </c>
    </row>
    <row r="9095" spans="1:57" s="9" customFormat="1" x14ac:dyDescent="0.2">
      <c r="A9095" s="2" t="s">
        <v>16405</v>
      </c>
      <c r="B9095" s="1" t="s">
        <v>16406</v>
      </c>
      <c r="C9095" s="1" t="s">
        <v>13619</v>
      </c>
      <c r="D9095" s="10" t="s">
        <v>5270</v>
      </c>
    </row>
    <row r="9096" spans="1:57" s="9" customFormat="1" x14ac:dyDescent="0.2">
      <c r="A9096" s="2" t="s">
        <v>16412</v>
      </c>
      <c r="B9096" s="1" t="s">
        <v>16409</v>
      </c>
      <c r="C9096" s="1" t="s">
        <v>2752</v>
      </c>
      <c r="D9096" s="10" t="s">
        <v>5270</v>
      </c>
    </row>
    <row r="9097" spans="1:57" s="9" customFormat="1" x14ac:dyDescent="0.2">
      <c r="A9097" s="2" t="s">
        <v>16408</v>
      </c>
      <c r="B9097" s="1" t="s">
        <v>16409</v>
      </c>
      <c r="C9097" s="1" t="s">
        <v>16410</v>
      </c>
      <c r="D9097" s="10" t="s">
        <v>5270</v>
      </c>
    </row>
    <row r="9098" spans="1:57" s="9" customFormat="1" x14ac:dyDescent="0.2">
      <c r="A9098" s="2" t="s">
        <v>16411</v>
      </c>
      <c r="B9098" s="1" t="s">
        <v>16409</v>
      </c>
      <c r="C9098" s="1" t="s">
        <v>16410</v>
      </c>
      <c r="D9098" s="10" t="s">
        <v>5270</v>
      </c>
    </row>
    <row r="9099" spans="1:57" s="9" customFormat="1" x14ac:dyDescent="0.2">
      <c r="A9099" s="2" t="s">
        <v>16424</v>
      </c>
      <c r="B9099" s="1" t="s">
        <v>16425</v>
      </c>
      <c r="C9099" s="1" t="s">
        <v>13619</v>
      </c>
      <c r="D9099" s="3">
        <v>500</v>
      </c>
    </row>
    <row r="9100" spans="1:57" s="9" customFormat="1" x14ac:dyDescent="0.2">
      <c r="A9100" s="2" t="s">
        <v>16495</v>
      </c>
      <c r="B9100" s="1" t="s">
        <v>16496</v>
      </c>
      <c r="C9100" s="1" t="s">
        <v>13619</v>
      </c>
      <c r="D9100" s="10" t="s">
        <v>5270</v>
      </c>
    </row>
    <row r="9101" spans="1:57" s="9" customFormat="1" x14ac:dyDescent="0.2">
      <c r="A9101" s="2" t="s">
        <v>16538</v>
      </c>
      <c r="B9101" s="1" t="s">
        <v>16539</v>
      </c>
      <c r="C9101" s="1" t="s">
        <v>13619</v>
      </c>
      <c r="D9101" s="10" t="s">
        <v>5270</v>
      </c>
    </row>
    <row r="9102" spans="1:57" s="9" customFormat="1" x14ac:dyDescent="0.2">
      <c r="A9102" s="2" t="s">
        <v>16549</v>
      </c>
      <c r="B9102" s="1" t="s">
        <v>16550</v>
      </c>
      <c r="C9102" s="1" t="s">
        <v>13619</v>
      </c>
      <c r="D9102" s="10" t="s">
        <v>5270</v>
      </c>
    </row>
    <row r="9103" spans="1:57" s="9" customFormat="1" x14ac:dyDescent="0.2">
      <c r="A9103" s="2" t="s">
        <v>16562</v>
      </c>
      <c r="B9103" s="1" t="s">
        <v>16563</v>
      </c>
      <c r="C9103" s="1" t="s">
        <v>13619</v>
      </c>
      <c r="D9103" s="10" t="s">
        <v>5270</v>
      </c>
    </row>
    <row r="9104" spans="1:57" s="11" customFormat="1" ht="18.75" x14ac:dyDescent="0.2">
      <c r="A9104" s="16" t="str">
        <f>HYPERLINK("#Indice","Voltar ao inicio")</f>
        <v>Voltar ao inicio</v>
      </c>
      <c r="B9104" s="17"/>
      <c r="C9104" s="17"/>
      <c r="D9104" s="17"/>
      <c r="E9104" s="9"/>
      <c r="F9104" s="9"/>
      <c r="G9104" s="9"/>
      <c r="H9104" s="9"/>
      <c r="I9104" s="9"/>
      <c r="J9104" s="9"/>
      <c r="K9104" s="9"/>
      <c r="L9104" s="9"/>
      <c r="M9104" s="9"/>
      <c r="N9104" s="9"/>
      <c r="O9104" s="9"/>
      <c r="P9104" s="9"/>
      <c r="Q9104" s="9"/>
      <c r="R9104" s="9"/>
      <c r="S9104" s="9"/>
      <c r="T9104" s="9"/>
      <c r="U9104" s="9"/>
      <c r="V9104" s="9"/>
      <c r="W9104" s="9"/>
      <c r="X9104" s="9"/>
      <c r="Y9104" s="9"/>
      <c r="Z9104" s="9"/>
      <c r="AA9104" s="9"/>
      <c r="AB9104" s="9"/>
      <c r="AC9104" s="9"/>
      <c r="AD9104" s="9"/>
      <c r="AE9104" s="9"/>
      <c r="AF9104" s="9"/>
      <c r="AG9104" s="9"/>
      <c r="AH9104" s="9"/>
      <c r="AI9104" s="9"/>
      <c r="AJ9104" s="9"/>
      <c r="AK9104" s="9"/>
      <c r="AL9104" s="9"/>
      <c r="AM9104" s="9"/>
      <c r="AN9104" s="9"/>
      <c r="AO9104" s="9"/>
      <c r="AP9104" s="9"/>
      <c r="AQ9104" s="9"/>
      <c r="AR9104" s="9"/>
      <c r="AS9104" s="9"/>
      <c r="AT9104" s="9"/>
      <c r="AU9104" s="9"/>
      <c r="AV9104" s="9"/>
      <c r="AW9104" s="9"/>
      <c r="AX9104" s="9"/>
      <c r="AY9104" s="9"/>
      <c r="AZ9104" s="9"/>
      <c r="BA9104" s="9"/>
      <c r="BB9104" s="9"/>
      <c r="BC9104" s="9"/>
      <c r="BD9104" s="9"/>
      <c r="BE9104" s="9"/>
    </row>
    <row r="9105" spans="1:57" s="11" customFormat="1" ht="10.5" customHeight="1" x14ac:dyDescent="0.2">
      <c r="A9105" s="12"/>
      <c r="B9105" s="13"/>
      <c r="C9105" s="13"/>
      <c r="D9105" s="13"/>
      <c r="E9105" s="9"/>
      <c r="F9105" s="9"/>
      <c r="G9105" s="9"/>
      <c r="H9105" s="9"/>
      <c r="I9105" s="9"/>
      <c r="J9105" s="9"/>
      <c r="K9105" s="9"/>
      <c r="L9105" s="9"/>
      <c r="M9105" s="9"/>
      <c r="N9105" s="9"/>
      <c r="O9105" s="9"/>
      <c r="P9105" s="9"/>
      <c r="Q9105" s="9"/>
      <c r="R9105" s="9"/>
      <c r="S9105" s="9"/>
      <c r="T9105" s="9"/>
      <c r="U9105" s="9"/>
      <c r="V9105" s="9"/>
      <c r="W9105" s="9"/>
      <c r="X9105" s="9"/>
      <c r="Y9105" s="9"/>
      <c r="Z9105" s="9"/>
      <c r="AA9105" s="9"/>
      <c r="AB9105" s="9"/>
      <c r="AC9105" s="9"/>
      <c r="AD9105" s="9"/>
      <c r="AE9105" s="9"/>
      <c r="AF9105" s="9"/>
      <c r="AG9105" s="9"/>
      <c r="AH9105" s="9"/>
      <c r="AI9105" s="9"/>
      <c r="AJ9105" s="9"/>
      <c r="AK9105" s="9"/>
      <c r="AL9105" s="9"/>
      <c r="AM9105" s="9"/>
      <c r="AN9105" s="9"/>
      <c r="AO9105" s="9"/>
      <c r="AP9105" s="9"/>
      <c r="AQ9105" s="9"/>
      <c r="AR9105" s="9"/>
      <c r="AS9105" s="9"/>
      <c r="AT9105" s="9"/>
      <c r="AU9105" s="9"/>
      <c r="AV9105" s="9"/>
      <c r="AW9105" s="9"/>
      <c r="AX9105" s="9"/>
      <c r="AY9105" s="9"/>
      <c r="AZ9105" s="9"/>
      <c r="BA9105" s="9"/>
      <c r="BB9105" s="9"/>
      <c r="BC9105" s="9"/>
      <c r="BD9105" s="9"/>
      <c r="BE9105" s="9"/>
    </row>
    <row r="9106" spans="1:57" s="9" customFormat="1" ht="26.25" x14ac:dyDescent="0.2">
      <c r="A9106" s="23" t="s">
        <v>16678</v>
      </c>
      <c r="B9106" s="24"/>
      <c r="C9106" s="24"/>
      <c r="D9106" s="24"/>
    </row>
    <row r="9107" spans="1:57" s="9" customFormat="1" ht="14.25" x14ac:dyDescent="0.2">
      <c r="A9107" s="20" t="s">
        <v>0</v>
      </c>
      <c r="B9107" s="21" t="s">
        <v>1</v>
      </c>
      <c r="C9107" s="21" t="s">
        <v>2</v>
      </c>
      <c r="D9107" s="22" t="s">
        <v>3</v>
      </c>
    </row>
    <row r="9108" spans="1:57" s="9" customFormat="1" ht="14.25" x14ac:dyDescent="0.2">
      <c r="A9108" s="20"/>
      <c r="B9108" s="21"/>
      <c r="C9108" s="21"/>
      <c r="D9108" s="22"/>
    </row>
    <row r="9109" spans="1:57" s="9" customFormat="1" x14ac:dyDescent="0.2">
      <c r="A9109" s="2" t="s">
        <v>16630</v>
      </c>
      <c r="B9109" s="1" t="s">
        <v>16631</v>
      </c>
      <c r="C9109" s="1" t="s">
        <v>2017</v>
      </c>
      <c r="D9109" s="3">
        <v>500</v>
      </c>
    </row>
    <row r="9110" spans="1:57" s="9" customFormat="1" x14ac:dyDescent="0.2">
      <c r="A9110" s="2" t="s">
        <v>16632</v>
      </c>
      <c r="B9110" s="1" t="s">
        <v>16633</v>
      </c>
      <c r="C9110" s="1" t="s">
        <v>39</v>
      </c>
      <c r="D9110" s="10" t="s">
        <v>5270</v>
      </c>
    </row>
    <row r="9111" spans="1:57" s="9" customFormat="1" x14ac:dyDescent="0.2">
      <c r="A9111" s="2" t="s">
        <v>16634</v>
      </c>
      <c r="B9111" s="1" t="s">
        <v>16635</v>
      </c>
      <c r="C9111" s="1" t="s">
        <v>11444</v>
      </c>
      <c r="D9111" s="3">
        <v>500</v>
      </c>
    </row>
    <row r="9112" spans="1:57" s="9" customFormat="1" x14ac:dyDescent="0.2">
      <c r="A9112" s="2" t="s">
        <v>16636</v>
      </c>
      <c r="B9112" s="1" t="s">
        <v>16637</v>
      </c>
      <c r="C9112" s="1" t="s">
        <v>13749</v>
      </c>
      <c r="D9112" s="3">
        <v>1000</v>
      </c>
    </row>
    <row r="9113" spans="1:57" s="9" customFormat="1" x14ac:dyDescent="0.2">
      <c r="A9113" s="2" t="s">
        <v>16638</v>
      </c>
      <c r="B9113" s="1" t="s">
        <v>16639</v>
      </c>
      <c r="C9113" s="1" t="s">
        <v>13749</v>
      </c>
      <c r="D9113" s="3">
        <v>500</v>
      </c>
    </row>
    <row r="9114" spans="1:57" s="9" customFormat="1" x14ac:dyDescent="0.2">
      <c r="A9114" s="2" t="s">
        <v>16640</v>
      </c>
      <c r="B9114" s="1" t="s">
        <v>16641</v>
      </c>
      <c r="C9114" s="1" t="s">
        <v>2017</v>
      </c>
      <c r="D9114" s="3">
        <v>500</v>
      </c>
    </row>
    <row r="9115" spans="1:57" s="9" customFormat="1" x14ac:dyDescent="0.2">
      <c r="A9115" s="2" t="s">
        <v>16642</v>
      </c>
      <c r="B9115" s="1" t="s">
        <v>16643</v>
      </c>
      <c r="C9115" s="1" t="s">
        <v>39</v>
      </c>
      <c r="D9115" s="10" t="s">
        <v>5270</v>
      </c>
    </row>
    <row r="9116" spans="1:57" s="9" customFormat="1" x14ac:dyDescent="0.2">
      <c r="A9116" s="2" t="s">
        <v>16644</v>
      </c>
      <c r="B9116" s="1" t="s">
        <v>16645</v>
      </c>
      <c r="C9116" s="1" t="s">
        <v>2017</v>
      </c>
      <c r="D9116" s="10" t="s">
        <v>5270</v>
      </c>
    </row>
    <row r="9117" spans="1:57" s="9" customFormat="1" x14ac:dyDescent="0.2">
      <c r="A9117" s="2" t="s">
        <v>16646</v>
      </c>
      <c r="B9117" s="1" t="s">
        <v>16645</v>
      </c>
      <c r="C9117" s="1" t="s">
        <v>13749</v>
      </c>
      <c r="D9117" s="10" t="s">
        <v>5270</v>
      </c>
    </row>
    <row r="9118" spans="1:57" s="9" customFormat="1" x14ac:dyDescent="0.2">
      <c r="A9118" s="2" t="s">
        <v>16647</v>
      </c>
      <c r="B9118" s="1" t="s">
        <v>16648</v>
      </c>
      <c r="C9118" s="1" t="s">
        <v>13749</v>
      </c>
      <c r="D9118" s="10" t="s">
        <v>5270</v>
      </c>
    </row>
    <row r="9119" spans="1:57" s="9" customFormat="1" x14ac:dyDescent="0.2">
      <c r="A9119" s="2" t="s">
        <v>16649</v>
      </c>
      <c r="B9119" s="1" t="s">
        <v>16650</v>
      </c>
      <c r="C9119" s="1" t="s">
        <v>39</v>
      </c>
      <c r="D9119" s="10" t="s">
        <v>5270</v>
      </c>
    </row>
    <row r="9120" spans="1:57" s="9" customFormat="1" x14ac:dyDescent="0.2">
      <c r="A9120" s="2" t="s">
        <v>16651</v>
      </c>
      <c r="B9120" s="1" t="s">
        <v>16650</v>
      </c>
      <c r="C9120" s="1" t="s">
        <v>13749</v>
      </c>
      <c r="D9120" s="10" t="s">
        <v>5270</v>
      </c>
    </row>
    <row r="9121" spans="1:57" s="9" customFormat="1" x14ac:dyDescent="0.2">
      <c r="A9121" s="2" t="s">
        <v>16652</v>
      </c>
      <c r="B9121" s="1" t="s">
        <v>16653</v>
      </c>
      <c r="C9121" s="1" t="s">
        <v>39</v>
      </c>
      <c r="D9121" s="10" t="s">
        <v>5270</v>
      </c>
    </row>
    <row r="9122" spans="1:57" s="9" customFormat="1" x14ac:dyDescent="0.2">
      <c r="A9122" s="2" t="s">
        <v>16654</v>
      </c>
      <c r="B9122" s="1" t="s">
        <v>16655</v>
      </c>
      <c r="C9122" s="1" t="s">
        <v>13749</v>
      </c>
      <c r="D9122" s="10" t="s">
        <v>5270</v>
      </c>
    </row>
    <row r="9123" spans="1:57" s="9" customFormat="1" x14ac:dyDescent="0.2">
      <c r="A9123" s="2" t="s">
        <v>16656</v>
      </c>
      <c r="B9123" s="1" t="s">
        <v>16657</v>
      </c>
      <c r="C9123" s="1" t="s">
        <v>13749</v>
      </c>
      <c r="D9123" s="10" t="s">
        <v>5270</v>
      </c>
    </row>
    <row r="9124" spans="1:57" s="9" customFormat="1" x14ac:dyDescent="0.2">
      <c r="A9124" s="2" t="s">
        <v>16660</v>
      </c>
      <c r="B9124" s="1" t="s">
        <v>16659</v>
      </c>
      <c r="C9124" s="1" t="s">
        <v>13749</v>
      </c>
      <c r="D9124" s="3">
        <v>2000</v>
      </c>
    </row>
    <row r="9125" spans="1:57" s="9" customFormat="1" x14ac:dyDescent="0.2">
      <c r="A9125" s="2" t="s">
        <v>16658</v>
      </c>
      <c r="B9125" s="1" t="s">
        <v>16659</v>
      </c>
      <c r="C9125" s="1" t="s">
        <v>13372</v>
      </c>
      <c r="D9125" s="10" t="s">
        <v>5270</v>
      </c>
    </row>
    <row r="9126" spans="1:57" s="9" customFormat="1" x14ac:dyDescent="0.2">
      <c r="A9126" s="2" t="s">
        <v>16663</v>
      </c>
      <c r="B9126" s="1" t="s">
        <v>16662</v>
      </c>
      <c r="C9126" s="1" t="s">
        <v>13749</v>
      </c>
      <c r="D9126" s="3">
        <v>1000</v>
      </c>
    </row>
    <row r="9127" spans="1:57" s="9" customFormat="1" x14ac:dyDescent="0.2">
      <c r="A9127" s="2" t="s">
        <v>16661</v>
      </c>
      <c r="B9127" s="1" t="s">
        <v>16662</v>
      </c>
      <c r="C9127" s="1" t="s">
        <v>13372</v>
      </c>
      <c r="D9127" s="10" t="s">
        <v>5270</v>
      </c>
    </row>
    <row r="9128" spans="1:57" s="9" customFormat="1" x14ac:dyDescent="0.2">
      <c r="A9128" s="2" t="s">
        <v>16666</v>
      </c>
      <c r="B9128" s="1" t="s">
        <v>16665</v>
      </c>
      <c r="C9128" s="1" t="s">
        <v>13749</v>
      </c>
      <c r="D9128" s="3">
        <v>500</v>
      </c>
    </row>
    <row r="9129" spans="1:57" s="9" customFormat="1" x14ac:dyDescent="0.2">
      <c r="A9129" s="2" t="s">
        <v>16664</v>
      </c>
      <c r="B9129" s="1" t="s">
        <v>16665</v>
      </c>
      <c r="C9129" s="1" t="s">
        <v>39</v>
      </c>
      <c r="D9129" s="10" t="s">
        <v>5270</v>
      </c>
    </row>
    <row r="9130" spans="1:57" s="9" customFormat="1" x14ac:dyDescent="0.2">
      <c r="A9130" s="2" t="s">
        <v>16669</v>
      </c>
      <c r="B9130" s="1" t="s">
        <v>16668</v>
      </c>
      <c r="C9130" s="1" t="s">
        <v>13749</v>
      </c>
      <c r="D9130" s="3">
        <v>500</v>
      </c>
    </row>
    <row r="9131" spans="1:57" s="9" customFormat="1" x14ac:dyDescent="0.2">
      <c r="A9131" s="2" t="s">
        <v>16667</v>
      </c>
      <c r="B9131" s="1" t="s">
        <v>16668</v>
      </c>
      <c r="C9131" s="1" t="s">
        <v>2017</v>
      </c>
      <c r="D9131" s="10" t="s">
        <v>5270</v>
      </c>
    </row>
    <row r="9132" spans="1:57" s="9" customFormat="1" x14ac:dyDescent="0.2">
      <c r="A9132" s="2" t="s">
        <v>16670</v>
      </c>
      <c r="B9132" s="1" t="s">
        <v>16671</v>
      </c>
      <c r="C9132" s="1" t="s">
        <v>2017</v>
      </c>
      <c r="D9132" s="10" t="s">
        <v>5270</v>
      </c>
    </row>
    <row r="9133" spans="1:57" s="9" customFormat="1" x14ac:dyDescent="0.2">
      <c r="A9133" s="2" t="s">
        <v>16672</v>
      </c>
      <c r="B9133" s="1" t="s">
        <v>16673</v>
      </c>
      <c r="C9133" s="1" t="s">
        <v>308</v>
      </c>
      <c r="D9133" s="10" t="s">
        <v>5270</v>
      </c>
    </row>
    <row r="9134" spans="1:57" s="9" customFormat="1" x14ac:dyDescent="0.2">
      <c r="A9134" s="2" t="s">
        <v>16674</v>
      </c>
      <c r="B9134" s="1" t="s">
        <v>16675</v>
      </c>
      <c r="C9134" s="1" t="s">
        <v>2017</v>
      </c>
      <c r="D9134" s="3">
        <v>200</v>
      </c>
    </row>
    <row r="9135" spans="1:57" s="9" customFormat="1" x14ac:dyDescent="0.2">
      <c r="A9135" s="2" t="s">
        <v>16676</v>
      </c>
      <c r="B9135" s="1" t="s">
        <v>16677</v>
      </c>
      <c r="C9135" s="1" t="s">
        <v>39</v>
      </c>
      <c r="D9135" s="10" t="s">
        <v>5270</v>
      </c>
    </row>
    <row r="9136" spans="1:57" s="11" customFormat="1" ht="18.75" x14ac:dyDescent="0.2">
      <c r="A9136" s="16" t="str">
        <f>HYPERLINK("#Indice","Voltar ao inicio")</f>
        <v>Voltar ao inicio</v>
      </c>
      <c r="B9136" s="17"/>
      <c r="C9136" s="17"/>
      <c r="D9136" s="17"/>
      <c r="E9136" s="9"/>
      <c r="F9136" s="9"/>
      <c r="G9136" s="9"/>
      <c r="H9136" s="9"/>
      <c r="I9136" s="9"/>
      <c r="J9136" s="9"/>
      <c r="K9136" s="9"/>
      <c r="L9136" s="9"/>
      <c r="M9136" s="9"/>
      <c r="N9136" s="9"/>
      <c r="O9136" s="9"/>
      <c r="P9136" s="9"/>
      <c r="Q9136" s="9"/>
      <c r="R9136" s="9"/>
      <c r="S9136" s="9"/>
      <c r="T9136" s="9"/>
      <c r="U9136" s="9"/>
      <c r="V9136" s="9"/>
      <c r="W9136" s="9"/>
      <c r="X9136" s="9"/>
      <c r="Y9136" s="9"/>
      <c r="Z9136" s="9"/>
      <c r="AA9136" s="9"/>
      <c r="AB9136" s="9"/>
      <c r="AC9136" s="9"/>
      <c r="AD9136" s="9"/>
      <c r="AE9136" s="9"/>
      <c r="AF9136" s="9"/>
      <c r="AG9136" s="9"/>
      <c r="AH9136" s="9"/>
      <c r="AI9136" s="9"/>
      <c r="AJ9136" s="9"/>
      <c r="AK9136" s="9"/>
      <c r="AL9136" s="9"/>
      <c r="AM9136" s="9"/>
      <c r="AN9136" s="9"/>
      <c r="AO9136" s="9"/>
      <c r="AP9136" s="9"/>
      <c r="AQ9136" s="9"/>
      <c r="AR9136" s="9"/>
      <c r="AS9136" s="9"/>
      <c r="AT9136" s="9"/>
      <c r="AU9136" s="9"/>
      <c r="AV9136" s="9"/>
      <c r="AW9136" s="9"/>
      <c r="AX9136" s="9"/>
      <c r="AY9136" s="9"/>
      <c r="AZ9136" s="9"/>
      <c r="BA9136" s="9"/>
      <c r="BB9136" s="9"/>
      <c r="BC9136" s="9"/>
      <c r="BD9136" s="9"/>
      <c r="BE9136" s="9"/>
    </row>
    <row r="9137" spans="1:57" s="11" customFormat="1" ht="10.5" customHeight="1" x14ac:dyDescent="0.2">
      <c r="A9137" s="12"/>
      <c r="B9137" s="13"/>
      <c r="C9137" s="13"/>
      <c r="D9137" s="13"/>
      <c r="E9137" s="9"/>
      <c r="F9137" s="9"/>
      <c r="G9137" s="9"/>
      <c r="H9137" s="9"/>
      <c r="I9137" s="9"/>
      <c r="J9137" s="9"/>
      <c r="K9137" s="9"/>
      <c r="L9137" s="9"/>
      <c r="M9137" s="9"/>
      <c r="N9137" s="9"/>
      <c r="O9137" s="9"/>
      <c r="P9137" s="9"/>
      <c r="Q9137" s="9"/>
      <c r="R9137" s="9"/>
      <c r="S9137" s="9"/>
      <c r="T9137" s="9"/>
      <c r="U9137" s="9"/>
      <c r="V9137" s="9"/>
      <c r="W9137" s="9"/>
      <c r="X9137" s="9"/>
      <c r="Y9137" s="9"/>
      <c r="Z9137" s="9"/>
      <c r="AA9137" s="9"/>
      <c r="AB9137" s="9"/>
      <c r="AC9137" s="9"/>
      <c r="AD9137" s="9"/>
      <c r="AE9137" s="9"/>
      <c r="AF9137" s="9"/>
      <c r="AG9137" s="9"/>
      <c r="AH9137" s="9"/>
      <c r="AI9137" s="9"/>
      <c r="AJ9137" s="9"/>
      <c r="AK9137" s="9"/>
      <c r="AL9137" s="9"/>
      <c r="AM9137" s="9"/>
      <c r="AN9137" s="9"/>
      <c r="AO9137" s="9"/>
      <c r="AP9137" s="9"/>
      <c r="AQ9137" s="9"/>
      <c r="AR9137" s="9"/>
      <c r="AS9137" s="9"/>
      <c r="AT9137" s="9"/>
      <c r="AU9137" s="9"/>
      <c r="AV9137" s="9"/>
      <c r="AW9137" s="9"/>
      <c r="AX9137" s="9"/>
      <c r="AY9137" s="9"/>
      <c r="AZ9137" s="9"/>
      <c r="BA9137" s="9"/>
      <c r="BB9137" s="9"/>
      <c r="BC9137" s="9"/>
      <c r="BD9137" s="9"/>
      <c r="BE9137" s="9"/>
    </row>
    <row r="9138" spans="1:57" s="9" customFormat="1" ht="26.25" x14ac:dyDescent="0.2">
      <c r="A9138" s="23" t="s">
        <v>16679</v>
      </c>
      <c r="B9138" s="24"/>
      <c r="C9138" s="24"/>
      <c r="D9138" s="24"/>
    </row>
    <row r="9139" spans="1:57" s="9" customFormat="1" ht="14.25" x14ac:dyDescent="0.2">
      <c r="A9139" s="20" t="s">
        <v>0</v>
      </c>
      <c r="B9139" s="21" t="s">
        <v>1</v>
      </c>
      <c r="C9139" s="21" t="s">
        <v>2</v>
      </c>
      <c r="D9139" s="22" t="s">
        <v>3</v>
      </c>
    </row>
    <row r="9140" spans="1:57" s="9" customFormat="1" ht="14.25" x14ac:dyDescent="0.2">
      <c r="A9140" s="20"/>
      <c r="B9140" s="21"/>
      <c r="C9140" s="21"/>
      <c r="D9140" s="22"/>
    </row>
    <row r="9141" spans="1:57" s="9" customFormat="1" x14ac:dyDescent="0.2">
      <c r="A9141" s="2" t="s">
        <v>16680</v>
      </c>
      <c r="B9141" s="1" t="s">
        <v>16681</v>
      </c>
      <c r="C9141" s="1" t="s">
        <v>13853</v>
      </c>
      <c r="D9141" s="10" t="s">
        <v>5270</v>
      </c>
    </row>
    <row r="9142" spans="1:57" s="9" customFormat="1" x14ac:dyDescent="0.2">
      <c r="A9142" s="2" t="s">
        <v>16684</v>
      </c>
      <c r="B9142" s="1" t="s">
        <v>16683</v>
      </c>
      <c r="C9142" s="1" t="s">
        <v>13379</v>
      </c>
      <c r="D9142" s="10" t="s">
        <v>5270</v>
      </c>
    </row>
    <row r="9143" spans="1:57" s="9" customFormat="1" x14ac:dyDescent="0.2">
      <c r="A9143" s="2" t="s">
        <v>16685</v>
      </c>
      <c r="B9143" s="1" t="s">
        <v>16683</v>
      </c>
      <c r="C9143" s="1" t="s">
        <v>377</v>
      </c>
      <c r="D9143" s="10" t="s">
        <v>5270</v>
      </c>
    </row>
    <row r="9144" spans="1:57" s="9" customFormat="1" x14ac:dyDescent="0.2">
      <c r="A9144" s="2" t="s">
        <v>16682</v>
      </c>
      <c r="B9144" s="1" t="s">
        <v>16683</v>
      </c>
      <c r="C9144" s="1" t="s">
        <v>13379</v>
      </c>
      <c r="D9144" s="10" t="s">
        <v>5270</v>
      </c>
    </row>
    <row r="9145" spans="1:57" s="9" customFormat="1" x14ac:dyDescent="0.2">
      <c r="A9145" s="2" t="s">
        <v>16686</v>
      </c>
      <c r="B9145" s="1" t="s">
        <v>16683</v>
      </c>
      <c r="C9145" s="1" t="s">
        <v>2752</v>
      </c>
      <c r="D9145" s="10" t="s">
        <v>5270</v>
      </c>
    </row>
    <row r="9146" spans="1:57" s="9" customFormat="1" x14ac:dyDescent="0.2">
      <c r="A9146" s="2" t="s">
        <v>16690</v>
      </c>
      <c r="B9146" s="1" t="s">
        <v>16688</v>
      </c>
      <c r="C9146" s="1" t="s">
        <v>2752</v>
      </c>
      <c r="D9146" s="3">
        <v>2000</v>
      </c>
    </row>
    <row r="9147" spans="1:57" s="9" customFormat="1" x14ac:dyDescent="0.2">
      <c r="A9147" s="2" t="s">
        <v>16689</v>
      </c>
      <c r="B9147" s="1" t="s">
        <v>16688</v>
      </c>
      <c r="C9147" s="1" t="s">
        <v>14106</v>
      </c>
      <c r="D9147" s="3">
        <v>2000</v>
      </c>
    </row>
    <row r="9148" spans="1:57" s="9" customFormat="1" x14ac:dyDescent="0.2">
      <c r="A9148" s="2" t="s">
        <v>16687</v>
      </c>
      <c r="B9148" s="1" t="s">
        <v>16688</v>
      </c>
      <c r="C9148" s="1" t="s">
        <v>39</v>
      </c>
      <c r="D9148" s="10" t="s">
        <v>5270</v>
      </c>
    </row>
    <row r="9149" spans="1:57" s="9" customFormat="1" x14ac:dyDescent="0.2">
      <c r="A9149" s="2" t="s">
        <v>16691</v>
      </c>
      <c r="B9149" s="1" t="s">
        <v>16692</v>
      </c>
      <c r="C9149" s="1" t="s">
        <v>13379</v>
      </c>
      <c r="D9149" s="10" t="s">
        <v>5270</v>
      </c>
    </row>
    <row r="9150" spans="1:57" s="9" customFormat="1" x14ac:dyDescent="0.2">
      <c r="A9150" s="2" t="s">
        <v>16693</v>
      </c>
      <c r="B9150" s="1" t="s">
        <v>16694</v>
      </c>
      <c r="C9150" s="1" t="s">
        <v>13853</v>
      </c>
      <c r="D9150" s="3">
        <v>2000</v>
      </c>
    </row>
    <row r="9151" spans="1:57" s="9" customFormat="1" x14ac:dyDescent="0.2">
      <c r="A9151" s="2" t="s">
        <v>16695</v>
      </c>
      <c r="B9151" s="1" t="s">
        <v>16696</v>
      </c>
      <c r="C9151" s="1" t="s">
        <v>13379</v>
      </c>
      <c r="D9151" s="10" t="s">
        <v>5270</v>
      </c>
    </row>
    <row r="9152" spans="1:57" s="9" customFormat="1" x14ac:dyDescent="0.2">
      <c r="A9152" s="2" t="s">
        <v>16697</v>
      </c>
      <c r="B9152" s="1" t="s">
        <v>16698</v>
      </c>
      <c r="C9152" s="1" t="s">
        <v>13379</v>
      </c>
      <c r="D9152" s="10" t="s">
        <v>5270</v>
      </c>
    </row>
    <row r="9153" spans="1:4" s="9" customFormat="1" x14ac:dyDescent="0.2">
      <c r="A9153" s="2" t="s">
        <v>16699</v>
      </c>
      <c r="B9153" s="1" t="s">
        <v>16700</v>
      </c>
      <c r="C9153" s="1" t="s">
        <v>13853</v>
      </c>
      <c r="D9153" s="10" t="s">
        <v>5270</v>
      </c>
    </row>
    <row r="9154" spans="1:4" s="9" customFormat="1" x14ac:dyDescent="0.2">
      <c r="A9154" s="2" t="s">
        <v>16703</v>
      </c>
      <c r="B9154" s="1" t="s">
        <v>16702</v>
      </c>
      <c r="C9154" s="1" t="s">
        <v>2752</v>
      </c>
      <c r="D9154" s="3">
        <v>100</v>
      </c>
    </row>
    <row r="9155" spans="1:4" s="9" customFormat="1" x14ac:dyDescent="0.2">
      <c r="A9155" s="2" t="s">
        <v>16701</v>
      </c>
      <c r="B9155" s="1" t="s">
        <v>16702</v>
      </c>
      <c r="C9155" s="1" t="s">
        <v>13379</v>
      </c>
      <c r="D9155" s="10" t="s">
        <v>5270</v>
      </c>
    </row>
    <row r="9156" spans="1:4" s="9" customFormat="1" x14ac:dyDescent="0.2">
      <c r="A9156" s="2" t="s">
        <v>16704</v>
      </c>
      <c r="B9156" s="1" t="s">
        <v>16705</v>
      </c>
      <c r="C9156" s="1" t="s">
        <v>13379</v>
      </c>
      <c r="D9156" s="3">
        <v>2000</v>
      </c>
    </row>
    <row r="9157" spans="1:4" s="9" customFormat="1" x14ac:dyDescent="0.2">
      <c r="A9157" s="2" t="s">
        <v>16706</v>
      </c>
      <c r="B9157" s="1" t="s">
        <v>16705</v>
      </c>
      <c r="C9157" s="1" t="s">
        <v>13619</v>
      </c>
      <c r="D9157" s="3">
        <v>2000</v>
      </c>
    </row>
    <row r="9158" spans="1:4" s="9" customFormat="1" x14ac:dyDescent="0.2">
      <c r="A9158" s="2" t="s">
        <v>16707</v>
      </c>
      <c r="B9158" s="1" t="s">
        <v>16705</v>
      </c>
      <c r="C9158" s="1" t="s">
        <v>377</v>
      </c>
      <c r="D9158" s="3">
        <v>2000</v>
      </c>
    </row>
    <row r="9159" spans="1:4" s="9" customFormat="1" x14ac:dyDescent="0.2">
      <c r="A9159" s="2" t="s">
        <v>16708</v>
      </c>
      <c r="B9159" s="1" t="s">
        <v>16705</v>
      </c>
      <c r="C9159" s="1" t="s">
        <v>2752</v>
      </c>
      <c r="D9159" s="10" t="s">
        <v>5270</v>
      </c>
    </row>
    <row r="9160" spans="1:4" s="9" customFormat="1" x14ac:dyDescent="0.2">
      <c r="A9160" s="2" t="s">
        <v>16711</v>
      </c>
      <c r="B9160" s="1" t="s">
        <v>16710</v>
      </c>
      <c r="C9160" s="1" t="s">
        <v>463</v>
      </c>
      <c r="D9160" s="3">
        <v>100</v>
      </c>
    </row>
    <row r="9161" spans="1:4" s="9" customFormat="1" x14ac:dyDescent="0.2">
      <c r="A9161" s="2" t="s">
        <v>16709</v>
      </c>
      <c r="B9161" s="1" t="s">
        <v>16710</v>
      </c>
      <c r="C9161" s="1" t="s">
        <v>377</v>
      </c>
      <c r="D9161" s="10" t="s">
        <v>5270</v>
      </c>
    </row>
    <row r="9162" spans="1:4" s="9" customFormat="1" x14ac:dyDescent="0.2">
      <c r="A9162" s="2" t="s">
        <v>16712</v>
      </c>
      <c r="B9162" s="1" t="s">
        <v>16713</v>
      </c>
      <c r="C9162" s="1" t="s">
        <v>39</v>
      </c>
      <c r="D9162" s="10" t="s">
        <v>5270</v>
      </c>
    </row>
    <row r="9163" spans="1:4" s="9" customFormat="1" x14ac:dyDescent="0.2">
      <c r="A9163" s="2" t="s">
        <v>16714</v>
      </c>
      <c r="B9163" s="1" t="s">
        <v>16715</v>
      </c>
      <c r="C9163" s="1" t="s">
        <v>6357</v>
      </c>
      <c r="D9163" s="10" t="s">
        <v>5270</v>
      </c>
    </row>
    <row r="9164" spans="1:4" s="9" customFormat="1" x14ac:dyDescent="0.2">
      <c r="A9164" s="2" t="s">
        <v>16716</v>
      </c>
      <c r="B9164" s="1" t="s">
        <v>16717</v>
      </c>
      <c r="C9164" s="1" t="s">
        <v>16718</v>
      </c>
      <c r="D9164" s="3">
        <v>3000</v>
      </c>
    </row>
    <row r="9165" spans="1:4" s="9" customFormat="1" x14ac:dyDescent="0.2">
      <c r="A9165" s="2" t="s">
        <v>16719</v>
      </c>
      <c r="B9165" s="1" t="s">
        <v>16720</v>
      </c>
      <c r="C9165" s="1" t="s">
        <v>13379</v>
      </c>
      <c r="D9165" s="10" t="s">
        <v>5270</v>
      </c>
    </row>
    <row r="9166" spans="1:4" s="9" customFormat="1" x14ac:dyDescent="0.2">
      <c r="A9166" s="2" t="s">
        <v>16721</v>
      </c>
      <c r="B9166" s="1" t="s">
        <v>16722</v>
      </c>
      <c r="C9166" s="1" t="s">
        <v>39</v>
      </c>
      <c r="D9166" s="10" t="s">
        <v>5270</v>
      </c>
    </row>
    <row r="9167" spans="1:4" s="9" customFormat="1" x14ac:dyDescent="0.2">
      <c r="A9167" s="2" t="s">
        <v>16723</v>
      </c>
      <c r="B9167" s="1" t="s">
        <v>16724</v>
      </c>
      <c r="C9167" s="1" t="s">
        <v>89</v>
      </c>
      <c r="D9167" s="3">
        <v>3000</v>
      </c>
    </row>
    <row r="9168" spans="1:4" s="9" customFormat="1" x14ac:dyDescent="0.2">
      <c r="A9168" s="2" t="s">
        <v>16725</v>
      </c>
      <c r="B9168" s="1" t="s">
        <v>16726</v>
      </c>
      <c r="C9168" s="1" t="s">
        <v>13379</v>
      </c>
      <c r="D9168" s="3">
        <v>2000</v>
      </c>
    </row>
    <row r="9169" spans="1:57" s="9" customFormat="1" x14ac:dyDescent="0.2">
      <c r="A9169" s="2" t="s">
        <v>16727</v>
      </c>
      <c r="B9169" s="1" t="s">
        <v>16728</v>
      </c>
      <c r="C9169" s="1" t="s">
        <v>13379</v>
      </c>
      <c r="D9169" s="10" t="s">
        <v>5270</v>
      </c>
    </row>
    <row r="9170" spans="1:57" s="11" customFormat="1" ht="18.75" x14ac:dyDescent="0.2">
      <c r="A9170" s="16" t="str">
        <f>HYPERLINK("#Indice","Voltar ao inicio")</f>
        <v>Voltar ao inicio</v>
      </c>
      <c r="B9170" s="17"/>
      <c r="C9170" s="17"/>
      <c r="D9170" s="17"/>
      <c r="E9170" s="9"/>
      <c r="F9170" s="9"/>
      <c r="G9170" s="9"/>
      <c r="H9170" s="9"/>
      <c r="I9170" s="9"/>
      <c r="J9170" s="9"/>
      <c r="K9170" s="9"/>
      <c r="L9170" s="9"/>
      <c r="M9170" s="9"/>
      <c r="N9170" s="9"/>
      <c r="O9170" s="9"/>
      <c r="P9170" s="9"/>
      <c r="Q9170" s="9"/>
      <c r="R9170" s="9"/>
      <c r="S9170" s="9"/>
      <c r="T9170" s="9"/>
      <c r="U9170" s="9"/>
      <c r="V9170" s="9"/>
      <c r="W9170" s="9"/>
      <c r="X9170" s="9"/>
      <c r="Y9170" s="9"/>
      <c r="Z9170" s="9"/>
      <c r="AA9170" s="9"/>
      <c r="AB9170" s="9"/>
      <c r="AC9170" s="9"/>
      <c r="AD9170" s="9"/>
      <c r="AE9170" s="9"/>
      <c r="AF9170" s="9"/>
      <c r="AG9170" s="9"/>
      <c r="AH9170" s="9"/>
      <c r="AI9170" s="9"/>
      <c r="AJ9170" s="9"/>
      <c r="AK9170" s="9"/>
      <c r="AL9170" s="9"/>
      <c r="AM9170" s="9"/>
      <c r="AN9170" s="9"/>
      <c r="AO9170" s="9"/>
      <c r="AP9170" s="9"/>
      <c r="AQ9170" s="9"/>
      <c r="AR9170" s="9"/>
      <c r="AS9170" s="9"/>
      <c r="AT9170" s="9"/>
      <c r="AU9170" s="9"/>
      <c r="AV9170" s="9"/>
      <c r="AW9170" s="9"/>
      <c r="AX9170" s="9"/>
      <c r="AY9170" s="9"/>
      <c r="AZ9170" s="9"/>
      <c r="BA9170" s="9"/>
      <c r="BB9170" s="9"/>
      <c r="BC9170" s="9"/>
      <c r="BD9170" s="9"/>
      <c r="BE9170" s="9"/>
    </row>
    <row r="9171" spans="1:57" s="11" customFormat="1" ht="10.5" customHeight="1" x14ac:dyDescent="0.2">
      <c r="A9171" s="12"/>
      <c r="B9171" s="13"/>
      <c r="C9171" s="13"/>
      <c r="D9171" s="13"/>
      <c r="E9171" s="9"/>
      <c r="F9171" s="9"/>
      <c r="G9171" s="9"/>
      <c r="H9171" s="9"/>
      <c r="I9171" s="9"/>
      <c r="J9171" s="9"/>
      <c r="K9171" s="9"/>
      <c r="L9171" s="9"/>
      <c r="M9171" s="9"/>
      <c r="N9171" s="9"/>
      <c r="O9171" s="9"/>
      <c r="P9171" s="9"/>
      <c r="Q9171" s="9"/>
      <c r="R9171" s="9"/>
      <c r="S9171" s="9"/>
      <c r="T9171" s="9"/>
      <c r="U9171" s="9"/>
      <c r="V9171" s="9"/>
      <c r="W9171" s="9"/>
      <c r="X9171" s="9"/>
      <c r="Y9171" s="9"/>
      <c r="Z9171" s="9"/>
      <c r="AA9171" s="9"/>
      <c r="AB9171" s="9"/>
      <c r="AC9171" s="9"/>
      <c r="AD9171" s="9"/>
      <c r="AE9171" s="9"/>
      <c r="AF9171" s="9"/>
      <c r="AG9171" s="9"/>
      <c r="AH9171" s="9"/>
      <c r="AI9171" s="9"/>
      <c r="AJ9171" s="9"/>
      <c r="AK9171" s="9"/>
      <c r="AL9171" s="9"/>
      <c r="AM9171" s="9"/>
      <c r="AN9171" s="9"/>
      <c r="AO9171" s="9"/>
      <c r="AP9171" s="9"/>
      <c r="AQ9171" s="9"/>
      <c r="AR9171" s="9"/>
      <c r="AS9171" s="9"/>
      <c r="AT9171" s="9"/>
      <c r="AU9171" s="9"/>
      <c r="AV9171" s="9"/>
      <c r="AW9171" s="9"/>
      <c r="AX9171" s="9"/>
      <c r="AY9171" s="9"/>
      <c r="AZ9171" s="9"/>
      <c r="BA9171" s="9"/>
      <c r="BB9171" s="9"/>
      <c r="BC9171" s="9"/>
      <c r="BD9171" s="9"/>
      <c r="BE9171" s="9"/>
    </row>
    <row r="9172" spans="1:57" s="9" customFormat="1" ht="26.25" x14ac:dyDescent="0.2">
      <c r="A9172" s="23" t="s">
        <v>16729</v>
      </c>
      <c r="B9172" s="24"/>
      <c r="C9172" s="24"/>
      <c r="D9172" s="24"/>
    </row>
    <row r="9173" spans="1:57" s="9" customFormat="1" ht="14.25" x14ac:dyDescent="0.2">
      <c r="A9173" s="20" t="s">
        <v>0</v>
      </c>
      <c r="B9173" s="21" t="s">
        <v>1</v>
      </c>
      <c r="C9173" s="21" t="s">
        <v>2</v>
      </c>
      <c r="D9173" s="22" t="s">
        <v>3</v>
      </c>
    </row>
    <row r="9174" spans="1:57" s="9" customFormat="1" ht="14.25" x14ac:dyDescent="0.2">
      <c r="A9174" s="20"/>
      <c r="B9174" s="21"/>
      <c r="C9174" s="21"/>
      <c r="D9174" s="22"/>
    </row>
    <row r="9175" spans="1:57" s="9" customFormat="1" x14ac:dyDescent="0.2">
      <c r="A9175" s="2" t="s">
        <v>16730</v>
      </c>
      <c r="B9175" s="1" t="s">
        <v>16731</v>
      </c>
      <c r="C9175" s="1" t="s">
        <v>13379</v>
      </c>
      <c r="D9175" s="10" t="s">
        <v>5270</v>
      </c>
    </row>
    <row r="9176" spans="1:57" s="9" customFormat="1" x14ac:dyDescent="0.2">
      <c r="A9176" s="2" t="s">
        <v>16732</v>
      </c>
      <c r="B9176" s="1" t="s">
        <v>16733</v>
      </c>
      <c r="C9176" s="1" t="s">
        <v>14796</v>
      </c>
      <c r="D9176" s="3">
        <v>2000</v>
      </c>
    </row>
    <row r="9177" spans="1:57" s="9" customFormat="1" x14ac:dyDescent="0.2">
      <c r="A9177" s="2" t="s">
        <v>16734</v>
      </c>
      <c r="B9177" s="1" t="s">
        <v>16735</v>
      </c>
      <c r="C9177" s="1" t="s">
        <v>22</v>
      </c>
      <c r="D9177" s="10" t="s">
        <v>5270</v>
      </c>
    </row>
    <row r="9178" spans="1:57" s="9" customFormat="1" x14ac:dyDescent="0.2">
      <c r="A9178" s="2" t="s">
        <v>16736</v>
      </c>
      <c r="B9178" s="1" t="s">
        <v>16735</v>
      </c>
      <c r="C9178" s="1" t="s">
        <v>2752</v>
      </c>
      <c r="D9178" s="10" t="s">
        <v>5270</v>
      </c>
    </row>
    <row r="9179" spans="1:57" s="9" customFormat="1" x14ac:dyDescent="0.2">
      <c r="A9179" s="2" t="s">
        <v>16737</v>
      </c>
      <c r="B9179" s="1" t="s">
        <v>16738</v>
      </c>
      <c r="C9179" s="1" t="s">
        <v>13379</v>
      </c>
      <c r="D9179" s="10" t="s">
        <v>5270</v>
      </c>
    </row>
    <row r="9180" spans="1:57" s="9" customFormat="1" x14ac:dyDescent="0.2">
      <c r="A9180" s="2" t="s">
        <v>16739</v>
      </c>
      <c r="B9180" s="1" t="s">
        <v>16740</v>
      </c>
      <c r="C9180" s="1" t="s">
        <v>13853</v>
      </c>
      <c r="D9180" s="3">
        <v>100</v>
      </c>
    </row>
    <row r="9181" spans="1:57" s="9" customFormat="1" x14ac:dyDescent="0.2">
      <c r="A9181" s="2" t="s">
        <v>16893</v>
      </c>
      <c r="B9181" s="1" t="s">
        <v>16894</v>
      </c>
      <c r="C9181" s="1" t="s">
        <v>13379</v>
      </c>
      <c r="D9181" s="3">
        <v>100</v>
      </c>
    </row>
    <row r="9182" spans="1:57" s="9" customFormat="1" x14ac:dyDescent="0.2">
      <c r="A9182" s="2" t="s">
        <v>16741</v>
      </c>
      <c r="B9182" s="1" t="s">
        <v>16742</v>
      </c>
      <c r="C9182" s="1" t="s">
        <v>13379</v>
      </c>
      <c r="D9182" s="3">
        <v>2000</v>
      </c>
    </row>
    <row r="9183" spans="1:57" s="9" customFormat="1" x14ac:dyDescent="0.2">
      <c r="A9183" s="2" t="s">
        <v>16743</v>
      </c>
      <c r="B9183" s="1" t="s">
        <v>16744</v>
      </c>
      <c r="C9183" s="1" t="s">
        <v>13379</v>
      </c>
      <c r="D9183" s="10" t="s">
        <v>5270</v>
      </c>
    </row>
    <row r="9184" spans="1:57" s="9" customFormat="1" x14ac:dyDescent="0.2">
      <c r="A9184" s="2" t="s">
        <v>16745</v>
      </c>
      <c r="B9184" s="1" t="s">
        <v>16744</v>
      </c>
      <c r="C9184" s="1" t="s">
        <v>13379</v>
      </c>
      <c r="D9184" s="10" t="s">
        <v>5270</v>
      </c>
    </row>
    <row r="9185" spans="1:4" s="9" customFormat="1" x14ac:dyDescent="0.2">
      <c r="A9185" s="2" t="s">
        <v>16746</v>
      </c>
      <c r="B9185" s="1" t="s">
        <v>16747</v>
      </c>
      <c r="C9185" s="1" t="s">
        <v>13379</v>
      </c>
      <c r="D9185" s="3">
        <v>2000</v>
      </c>
    </row>
    <row r="9186" spans="1:4" s="9" customFormat="1" x14ac:dyDescent="0.2">
      <c r="A9186" s="2" t="s">
        <v>16748</v>
      </c>
      <c r="B9186" s="1" t="s">
        <v>16749</v>
      </c>
      <c r="C9186" s="1" t="s">
        <v>13379</v>
      </c>
      <c r="D9186" s="3">
        <v>2000</v>
      </c>
    </row>
    <row r="9187" spans="1:4" s="9" customFormat="1" x14ac:dyDescent="0.2">
      <c r="A9187" s="2" t="s">
        <v>16750</v>
      </c>
      <c r="B9187" s="1" t="s">
        <v>16749</v>
      </c>
      <c r="C9187" s="1" t="s">
        <v>2752</v>
      </c>
      <c r="D9187" s="10" t="s">
        <v>5270</v>
      </c>
    </row>
    <row r="9188" spans="1:4" s="9" customFormat="1" x14ac:dyDescent="0.2">
      <c r="A9188" s="2" t="s">
        <v>16751</v>
      </c>
      <c r="B9188" s="1" t="s">
        <v>16752</v>
      </c>
      <c r="C9188" s="1" t="s">
        <v>13379</v>
      </c>
      <c r="D9188" s="10" t="s">
        <v>5270</v>
      </c>
    </row>
    <row r="9189" spans="1:4" s="9" customFormat="1" x14ac:dyDescent="0.2">
      <c r="A9189" s="2" t="s">
        <v>16753</v>
      </c>
      <c r="B9189" s="1" t="s">
        <v>16754</v>
      </c>
      <c r="C9189" s="1" t="s">
        <v>13853</v>
      </c>
      <c r="D9189" s="10" t="s">
        <v>5270</v>
      </c>
    </row>
    <row r="9190" spans="1:4" s="9" customFormat="1" x14ac:dyDescent="0.2">
      <c r="A9190" s="2" t="s">
        <v>16755</v>
      </c>
      <c r="B9190" s="1" t="s">
        <v>16756</v>
      </c>
      <c r="C9190" s="1" t="s">
        <v>13853</v>
      </c>
      <c r="D9190" s="10" t="s">
        <v>5270</v>
      </c>
    </row>
    <row r="9191" spans="1:4" s="9" customFormat="1" x14ac:dyDescent="0.2">
      <c r="A9191" s="2" t="s">
        <v>16757</v>
      </c>
      <c r="B9191" s="1" t="s">
        <v>16758</v>
      </c>
      <c r="C9191" s="1" t="s">
        <v>13379</v>
      </c>
      <c r="D9191" s="3">
        <v>2000</v>
      </c>
    </row>
    <row r="9192" spans="1:4" s="9" customFormat="1" x14ac:dyDescent="0.2">
      <c r="A9192" s="2" t="s">
        <v>16759</v>
      </c>
      <c r="B9192" s="1" t="s">
        <v>16760</v>
      </c>
      <c r="C9192" s="1" t="s">
        <v>13379</v>
      </c>
      <c r="D9192" s="10" t="s">
        <v>5270</v>
      </c>
    </row>
    <row r="9193" spans="1:4" s="9" customFormat="1" x14ac:dyDescent="0.2">
      <c r="A9193" s="2" t="s">
        <v>16761</v>
      </c>
      <c r="B9193" s="1" t="s">
        <v>16762</v>
      </c>
      <c r="C9193" s="1" t="s">
        <v>39</v>
      </c>
      <c r="D9193" s="10" t="s">
        <v>5270</v>
      </c>
    </row>
    <row r="9194" spans="1:4" s="9" customFormat="1" x14ac:dyDescent="0.2">
      <c r="A9194" s="2" t="s">
        <v>16763</v>
      </c>
      <c r="B9194" s="1" t="s">
        <v>16762</v>
      </c>
      <c r="C9194" s="1" t="s">
        <v>13853</v>
      </c>
      <c r="D9194" s="10" t="s">
        <v>5270</v>
      </c>
    </row>
    <row r="9195" spans="1:4" s="9" customFormat="1" x14ac:dyDescent="0.2">
      <c r="A9195" s="2" t="s">
        <v>16764</v>
      </c>
      <c r="B9195" s="1" t="s">
        <v>16765</v>
      </c>
      <c r="C9195" s="1" t="s">
        <v>13379</v>
      </c>
      <c r="D9195" s="10" t="s">
        <v>5270</v>
      </c>
    </row>
    <row r="9196" spans="1:4" s="9" customFormat="1" x14ac:dyDescent="0.2">
      <c r="A9196" s="2" t="s">
        <v>16766</v>
      </c>
      <c r="B9196" s="1" t="s">
        <v>16767</v>
      </c>
      <c r="C9196" s="1" t="s">
        <v>13853</v>
      </c>
      <c r="D9196" s="3">
        <v>2000</v>
      </c>
    </row>
    <row r="9197" spans="1:4" s="9" customFormat="1" x14ac:dyDescent="0.2">
      <c r="A9197" s="2" t="s">
        <v>16768</v>
      </c>
      <c r="B9197" s="1" t="s">
        <v>16767</v>
      </c>
      <c r="C9197" s="1" t="s">
        <v>22</v>
      </c>
      <c r="D9197" s="10" t="s">
        <v>5270</v>
      </c>
    </row>
    <row r="9198" spans="1:4" s="9" customFormat="1" x14ac:dyDescent="0.2">
      <c r="A9198" s="2" t="s">
        <v>16769</v>
      </c>
      <c r="B9198" s="1" t="s">
        <v>16770</v>
      </c>
      <c r="C9198" s="1" t="s">
        <v>13379</v>
      </c>
      <c r="D9198" s="10" t="s">
        <v>5270</v>
      </c>
    </row>
    <row r="9199" spans="1:4" s="9" customFormat="1" x14ac:dyDescent="0.2">
      <c r="A9199" s="2" t="s">
        <v>16773</v>
      </c>
      <c r="B9199" s="1" t="s">
        <v>16772</v>
      </c>
      <c r="C9199" s="1" t="s">
        <v>39</v>
      </c>
      <c r="D9199" s="3">
        <v>100</v>
      </c>
    </row>
    <row r="9200" spans="1:4" s="9" customFormat="1" x14ac:dyDescent="0.2">
      <c r="A9200" s="2" t="s">
        <v>16771</v>
      </c>
      <c r="B9200" s="1" t="s">
        <v>16772</v>
      </c>
      <c r="C9200" s="1" t="s">
        <v>13379</v>
      </c>
      <c r="D9200" s="10" t="s">
        <v>5270</v>
      </c>
    </row>
    <row r="9201" spans="1:57" s="9" customFormat="1" x14ac:dyDescent="0.2">
      <c r="A9201" s="2" t="s">
        <v>16774</v>
      </c>
      <c r="B9201" s="1" t="s">
        <v>16772</v>
      </c>
      <c r="C9201" s="1" t="s">
        <v>3169</v>
      </c>
      <c r="D9201" s="10" t="s">
        <v>5270</v>
      </c>
    </row>
    <row r="9202" spans="1:57" s="9" customFormat="1" x14ac:dyDescent="0.2">
      <c r="A9202" s="2" t="s">
        <v>16775</v>
      </c>
      <c r="B9202" s="1" t="s">
        <v>16776</v>
      </c>
      <c r="C9202" s="1" t="s">
        <v>13379</v>
      </c>
      <c r="D9202" s="10" t="s">
        <v>5270</v>
      </c>
    </row>
    <row r="9203" spans="1:57" s="11" customFormat="1" ht="18.75" x14ac:dyDescent="0.2">
      <c r="A9203" s="16" t="str">
        <f>HYPERLINK("#Indice","Voltar ao inicio")</f>
        <v>Voltar ao inicio</v>
      </c>
      <c r="B9203" s="17"/>
      <c r="C9203" s="17"/>
      <c r="D9203" s="17"/>
      <c r="E9203" s="9"/>
      <c r="F9203" s="9"/>
      <c r="G9203" s="9"/>
      <c r="H9203" s="9"/>
      <c r="I9203" s="9"/>
      <c r="J9203" s="9"/>
      <c r="K9203" s="9"/>
      <c r="L9203" s="9"/>
      <c r="M9203" s="9"/>
      <c r="N9203" s="9"/>
      <c r="O9203" s="9"/>
      <c r="P9203" s="9"/>
      <c r="Q9203" s="9"/>
      <c r="R9203" s="9"/>
      <c r="S9203" s="9"/>
      <c r="T9203" s="9"/>
      <c r="U9203" s="9"/>
      <c r="V9203" s="9"/>
      <c r="W9203" s="9"/>
      <c r="X9203" s="9"/>
      <c r="Y9203" s="9"/>
      <c r="Z9203" s="9"/>
      <c r="AA9203" s="9"/>
      <c r="AB9203" s="9"/>
      <c r="AC9203" s="9"/>
      <c r="AD9203" s="9"/>
      <c r="AE9203" s="9"/>
      <c r="AF9203" s="9"/>
      <c r="AG9203" s="9"/>
      <c r="AH9203" s="9"/>
      <c r="AI9203" s="9"/>
      <c r="AJ9203" s="9"/>
      <c r="AK9203" s="9"/>
      <c r="AL9203" s="9"/>
      <c r="AM9203" s="9"/>
      <c r="AN9203" s="9"/>
      <c r="AO9203" s="9"/>
      <c r="AP9203" s="9"/>
      <c r="AQ9203" s="9"/>
      <c r="AR9203" s="9"/>
      <c r="AS9203" s="9"/>
      <c r="AT9203" s="9"/>
      <c r="AU9203" s="9"/>
      <c r="AV9203" s="9"/>
      <c r="AW9203" s="9"/>
      <c r="AX9203" s="9"/>
      <c r="AY9203" s="9"/>
      <c r="AZ9203" s="9"/>
      <c r="BA9203" s="9"/>
      <c r="BB9203" s="9"/>
      <c r="BC9203" s="9"/>
      <c r="BD9203" s="9"/>
      <c r="BE9203" s="9"/>
    </row>
    <row r="9204" spans="1:57" s="11" customFormat="1" ht="10.5" customHeight="1" x14ac:dyDescent="0.2">
      <c r="A9204" s="12"/>
      <c r="B9204" s="13"/>
      <c r="C9204" s="13"/>
      <c r="D9204" s="13"/>
      <c r="E9204" s="9"/>
      <c r="F9204" s="9"/>
      <c r="G9204" s="9"/>
      <c r="H9204" s="9"/>
      <c r="I9204" s="9"/>
      <c r="J9204" s="9"/>
      <c r="K9204" s="9"/>
      <c r="L9204" s="9"/>
      <c r="M9204" s="9"/>
      <c r="N9204" s="9"/>
      <c r="O9204" s="9"/>
      <c r="P9204" s="9"/>
      <c r="Q9204" s="9"/>
      <c r="R9204" s="9"/>
      <c r="S9204" s="9"/>
      <c r="T9204" s="9"/>
      <c r="U9204" s="9"/>
      <c r="V9204" s="9"/>
      <c r="W9204" s="9"/>
      <c r="X9204" s="9"/>
      <c r="Y9204" s="9"/>
      <c r="Z9204" s="9"/>
      <c r="AA9204" s="9"/>
      <c r="AB9204" s="9"/>
      <c r="AC9204" s="9"/>
      <c r="AD9204" s="9"/>
      <c r="AE9204" s="9"/>
      <c r="AF9204" s="9"/>
      <c r="AG9204" s="9"/>
      <c r="AH9204" s="9"/>
      <c r="AI9204" s="9"/>
      <c r="AJ9204" s="9"/>
      <c r="AK9204" s="9"/>
      <c r="AL9204" s="9"/>
      <c r="AM9204" s="9"/>
      <c r="AN9204" s="9"/>
      <c r="AO9204" s="9"/>
      <c r="AP9204" s="9"/>
      <c r="AQ9204" s="9"/>
      <c r="AR9204" s="9"/>
      <c r="AS9204" s="9"/>
      <c r="AT9204" s="9"/>
      <c r="AU9204" s="9"/>
      <c r="AV9204" s="9"/>
      <c r="AW9204" s="9"/>
      <c r="AX9204" s="9"/>
      <c r="AY9204" s="9"/>
      <c r="AZ9204" s="9"/>
      <c r="BA9204" s="9"/>
      <c r="BB9204" s="9"/>
      <c r="BC9204" s="9"/>
      <c r="BD9204" s="9"/>
      <c r="BE9204" s="9"/>
    </row>
    <row r="9205" spans="1:57" s="9" customFormat="1" ht="26.25" x14ac:dyDescent="0.2">
      <c r="A9205" s="23" t="s">
        <v>16812</v>
      </c>
      <c r="B9205" s="24"/>
      <c r="C9205" s="24"/>
      <c r="D9205" s="24"/>
    </row>
    <row r="9206" spans="1:57" s="9" customFormat="1" ht="14.25" x14ac:dyDescent="0.2">
      <c r="A9206" s="20" t="s">
        <v>0</v>
      </c>
      <c r="B9206" s="21" t="s">
        <v>1</v>
      </c>
      <c r="C9206" s="21" t="s">
        <v>2</v>
      </c>
      <c r="D9206" s="22" t="s">
        <v>3</v>
      </c>
    </row>
    <row r="9207" spans="1:57" s="9" customFormat="1" ht="14.25" x14ac:dyDescent="0.2">
      <c r="A9207" s="20"/>
      <c r="B9207" s="21"/>
      <c r="C9207" s="21"/>
      <c r="D9207" s="22"/>
    </row>
    <row r="9208" spans="1:57" s="9" customFormat="1" x14ac:dyDescent="0.2">
      <c r="A9208" s="2" t="s">
        <v>16777</v>
      </c>
      <c r="B9208" s="1" t="s">
        <v>16778</v>
      </c>
      <c r="C9208" s="1" t="s">
        <v>13379</v>
      </c>
      <c r="D9208" s="10" t="s">
        <v>5270</v>
      </c>
    </row>
    <row r="9209" spans="1:57" s="9" customFormat="1" x14ac:dyDescent="0.2">
      <c r="A9209" s="2" t="s">
        <v>16779</v>
      </c>
      <c r="B9209" s="1" t="s">
        <v>16780</v>
      </c>
      <c r="C9209" s="1" t="s">
        <v>377</v>
      </c>
      <c r="D9209" s="10" t="s">
        <v>5270</v>
      </c>
    </row>
    <row r="9210" spans="1:57" s="9" customFormat="1" x14ac:dyDescent="0.2">
      <c r="A9210" s="2" t="s">
        <v>16781</v>
      </c>
      <c r="B9210" s="1" t="s">
        <v>16782</v>
      </c>
      <c r="C9210" s="1" t="s">
        <v>13379</v>
      </c>
      <c r="D9210" s="10" t="s">
        <v>5270</v>
      </c>
    </row>
    <row r="9211" spans="1:57" s="9" customFormat="1" x14ac:dyDescent="0.2">
      <c r="A9211" s="2" t="s">
        <v>16783</v>
      </c>
      <c r="B9211" s="1" t="s">
        <v>16784</v>
      </c>
      <c r="C9211" s="1" t="s">
        <v>13379</v>
      </c>
      <c r="D9211" s="10" t="s">
        <v>5270</v>
      </c>
    </row>
    <row r="9212" spans="1:57" s="9" customFormat="1" x14ac:dyDescent="0.2">
      <c r="A9212" s="2" t="s">
        <v>16787</v>
      </c>
      <c r="B9212" s="1" t="s">
        <v>16786</v>
      </c>
      <c r="C9212" s="1" t="s">
        <v>13619</v>
      </c>
      <c r="D9212" s="3">
        <v>3000</v>
      </c>
    </row>
    <row r="9213" spans="1:57" s="9" customFormat="1" x14ac:dyDescent="0.2">
      <c r="A9213" s="2" t="s">
        <v>16785</v>
      </c>
      <c r="B9213" s="1" t="s">
        <v>16786</v>
      </c>
      <c r="C9213" s="1" t="s">
        <v>13379</v>
      </c>
      <c r="D9213" s="10" t="s">
        <v>5270</v>
      </c>
    </row>
    <row r="9214" spans="1:57" s="9" customFormat="1" x14ac:dyDescent="0.2">
      <c r="A9214" s="2" t="s">
        <v>16788</v>
      </c>
      <c r="B9214" s="1" t="s">
        <v>16789</v>
      </c>
      <c r="C9214" s="1" t="s">
        <v>13379</v>
      </c>
      <c r="D9214" s="10" t="s">
        <v>5270</v>
      </c>
    </row>
    <row r="9215" spans="1:57" s="9" customFormat="1" x14ac:dyDescent="0.2">
      <c r="A9215" s="2" t="s">
        <v>16790</v>
      </c>
      <c r="B9215" s="1" t="s">
        <v>16789</v>
      </c>
      <c r="C9215" s="1" t="s">
        <v>13853</v>
      </c>
      <c r="D9215" s="10" t="s">
        <v>5270</v>
      </c>
    </row>
    <row r="9216" spans="1:57" s="9" customFormat="1" x14ac:dyDescent="0.2">
      <c r="A9216" s="2" t="s">
        <v>16791</v>
      </c>
      <c r="B9216" s="1" t="s">
        <v>16789</v>
      </c>
      <c r="C9216" s="1" t="s">
        <v>22</v>
      </c>
      <c r="D9216" s="10" t="s">
        <v>5270</v>
      </c>
    </row>
    <row r="9217" spans="1:57" s="9" customFormat="1" x14ac:dyDescent="0.2">
      <c r="A9217" s="2" t="s">
        <v>16792</v>
      </c>
      <c r="B9217" s="1" t="s">
        <v>16793</v>
      </c>
      <c r="C9217" s="1" t="s">
        <v>15244</v>
      </c>
      <c r="D9217" s="3">
        <v>2000</v>
      </c>
    </row>
    <row r="9218" spans="1:57" s="9" customFormat="1" x14ac:dyDescent="0.2">
      <c r="A9218" s="2" t="s">
        <v>16794</v>
      </c>
      <c r="B9218" s="1" t="s">
        <v>16795</v>
      </c>
      <c r="C9218" s="1" t="s">
        <v>13379</v>
      </c>
      <c r="D9218" s="10" t="s">
        <v>5270</v>
      </c>
    </row>
    <row r="9219" spans="1:57" s="9" customFormat="1" x14ac:dyDescent="0.2">
      <c r="A9219" s="2" t="s">
        <v>16798</v>
      </c>
      <c r="B9219" s="1" t="s">
        <v>16797</v>
      </c>
      <c r="C9219" s="1" t="s">
        <v>14796</v>
      </c>
      <c r="D9219" s="3">
        <v>500</v>
      </c>
    </row>
    <row r="9220" spans="1:57" s="9" customFormat="1" x14ac:dyDescent="0.2">
      <c r="A9220" s="2" t="s">
        <v>16796</v>
      </c>
      <c r="B9220" s="1" t="s">
        <v>16797</v>
      </c>
      <c r="C9220" s="1" t="s">
        <v>13853</v>
      </c>
      <c r="D9220" s="10" t="s">
        <v>5270</v>
      </c>
    </row>
    <row r="9221" spans="1:57" s="9" customFormat="1" x14ac:dyDescent="0.2">
      <c r="A9221" s="2" t="s">
        <v>16799</v>
      </c>
      <c r="B9221" s="1" t="s">
        <v>16800</v>
      </c>
      <c r="C9221" s="1" t="s">
        <v>13379</v>
      </c>
      <c r="D9221" s="3">
        <v>2000</v>
      </c>
    </row>
    <row r="9222" spans="1:57" s="9" customFormat="1" x14ac:dyDescent="0.2">
      <c r="A9222" s="2" t="s">
        <v>16801</v>
      </c>
      <c r="B9222" s="1" t="s">
        <v>16802</v>
      </c>
      <c r="C9222" s="1" t="s">
        <v>13379</v>
      </c>
      <c r="D9222" s="3">
        <v>500</v>
      </c>
    </row>
    <row r="9223" spans="1:57" s="9" customFormat="1" x14ac:dyDescent="0.2">
      <c r="A9223" s="2" t="s">
        <v>16803</v>
      </c>
      <c r="B9223" s="1" t="s">
        <v>16804</v>
      </c>
      <c r="C9223" s="1" t="s">
        <v>13853</v>
      </c>
      <c r="D9223" s="3">
        <v>500</v>
      </c>
    </row>
    <row r="9224" spans="1:57" s="9" customFormat="1" x14ac:dyDescent="0.2">
      <c r="A9224" s="2" t="s">
        <v>16805</v>
      </c>
      <c r="B9224" s="1" t="s">
        <v>16806</v>
      </c>
      <c r="C9224" s="1" t="s">
        <v>13379</v>
      </c>
      <c r="D9224" s="10" t="s">
        <v>5270</v>
      </c>
    </row>
    <row r="9225" spans="1:57" s="9" customFormat="1" x14ac:dyDescent="0.2">
      <c r="A9225" s="2" t="s">
        <v>16807</v>
      </c>
      <c r="B9225" s="1" t="s">
        <v>16806</v>
      </c>
      <c r="C9225" s="1" t="s">
        <v>13853</v>
      </c>
      <c r="D9225" s="10" t="s">
        <v>5270</v>
      </c>
    </row>
    <row r="9226" spans="1:57" s="9" customFormat="1" x14ac:dyDescent="0.2">
      <c r="A9226" s="2" t="s">
        <v>16808</v>
      </c>
      <c r="B9226" s="1" t="s">
        <v>16809</v>
      </c>
      <c r="C9226" s="1" t="s">
        <v>39</v>
      </c>
      <c r="D9226" s="10" t="s">
        <v>5270</v>
      </c>
    </row>
    <row r="9227" spans="1:57" s="9" customFormat="1" x14ac:dyDescent="0.2">
      <c r="A9227" s="2" t="s">
        <v>16810</v>
      </c>
      <c r="B9227" s="1" t="s">
        <v>16811</v>
      </c>
      <c r="C9227" s="1" t="s">
        <v>13379</v>
      </c>
      <c r="D9227" s="10" t="s">
        <v>5270</v>
      </c>
    </row>
    <row r="9228" spans="1:57" s="11" customFormat="1" ht="18.75" x14ac:dyDescent="0.2">
      <c r="A9228" s="16" t="str">
        <f>HYPERLINK("#Indice","Voltar ao inicio")</f>
        <v>Voltar ao inicio</v>
      </c>
      <c r="B9228" s="17"/>
      <c r="C9228" s="17"/>
      <c r="D9228" s="17"/>
      <c r="E9228" s="9"/>
      <c r="F9228" s="9"/>
      <c r="G9228" s="9"/>
      <c r="H9228" s="9"/>
      <c r="I9228" s="9"/>
      <c r="J9228" s="9"/>
      <c r="K9228" s="9"/>
      <c r="L9228" s="9"/>
      <c r="M9228" s="9"/>
      <c r="N9228" s="9"/>
      <c r="O9228" s="9"/>
      <c r="P9228" s="9"/>
      <c r="Q9228" s="9"/>
      <c r="R9228" s="9"/>
      <c r="S9228" s="9"/>
      <c r="T9228" s="9"/>
      <c r="U9228" s="9"/>
      <c r="V9228" s="9"/>
      <c r="W9228" s="9"/>
      <c r="X9228" s="9"/>
      <c r="Y9228" s="9"/>
      <c r="Z9228" s="9"/>
      <c r="AA9228" s="9"/>
      <c r="AB9228" s="9"/>
      <c r="AC9228" s="9"/>
      <c r="AD9228" s="9"/>
      <c r="AE9228" s="9"/>
      <c r="AF9228" s="9"/>
      <c r="AG9228" s="9"/>
      <c r="AH9228" s="9"/>
      <c r="AI9228" s="9"/>
      <c r="AJ9228" s="9"/>
      <c r="AK9228" s="9"/>
      <c r="AL9228" s="9"/>
      <c r="AM9228" s="9"/>
      <c r="AN9228" s="9"/>
      <c r="AO9228" s="9"/>
      <c r="AP9228" s="9"/>
      <c r="AQ9228" s="9"/>
      <c r="AR9228" s="9"/>
      <c r="AS9228" s="9"/>
      <c r="AT9228" s="9"/>
      <c r="AU9228" s="9"/>
      <c r="AV9228" s="9"/>
      <c r="AW9228" s="9"/>
      <c r="AX9228" s="9"/>
      <c r="AY9228" s="9"/>
      <c r="AZ9228" s="9"/>
      <c r="BA9228" s="9"/>
      <c r="BB9228" s="9"/>
      <c r="BC9228" s="9"/>
      <c r="BD9228" s="9"/>
      <c r="BE9228" s="9"/>
    </row>
    <row r="9229" spans="1:57" s="11" customFormat="1" ht="10.5" customHeight="1" x14ac:dyDescent="0.2">
      <c r="A9229" s="12"/>
      <c r="B9229" s="13"/>
      <c r="C9229" s="13"/>
      <c r="D9229" s="13"/>
      <c r="E9229" s="9"/>
      <c r="F9229" s="9"/>
      <c r="G9229" s="9"/>
      <c r="H9229" s="9"/>
      <c r="I9229" s="9"/>
      <c r="J9229" s="9"/>
      <c r="K9229" s="9"/>
      <c r="L9229" s="9"/>
      <c r="M9229" s="9"/>
      <c r="N9229" s="9"/>
      <c r="O9229" s="9"/>
      <c r="P9229" s="9"/>
      <c r="Q9229" s="9"/>
      <c r="R9229" s="9"/>
      <c r="S9229" s="9"/>
      <c r="T9229" s="9"/>
      <c r="U9229" s="9"/>
      <c r="V9229" s="9"/>
      <c r="W9229" s="9"/>
      <c r="X9229" s="9"/>
      <c r="Y9229" s="9"/>
      <c r="Z9229" s="9"/>
      <c r="AA9229" s="9"/>
      <c r="AB9229" s="9"/>
      <c r="AC9229" s="9"/>
      <c r="AD9229" s="9"/>
      <c r="AE9229" s="9"/>
      <c r="AF9229" s="9"/>
      <c r="AG9229" s="9"/>
      <c r="AH9229" s="9"/>
      <c r="AI9229" s="9"/>
      <c r="AJ9229" s="9"/>
      <c r="AK9229" s="9"/>
      <c r="AL9229" s="9"/>
      <c r="AM9229" s="9"/>
      <c r="AN9229" s="9"/>
      <c r="AO9229" s="9"/>
      <c r="AP9229" s="9"/>
      <c r="AQ9229" s="9"/>
      <c r="AR9229" s="9"/>
      <c r="AS9229" s="9"/>
      <c r="AT9229" s="9"/>
      <c r="AU9229" s="9"/>
      <c r="AV9229" s="9"/>
      <c r="AW9229" s="9"/>
      <c r="AX9229" s="9"/>
      <c r="AY9229" s="9"/>
      <c r="AZ9229" s="9"/>
      <c r="BA9229" s="9"/>
      <c r="BB9229" s="9"/>
      <c r="BC9229" s="9"/>
      <c r="BD9229" s="9"/>
      <c r="BE9229" s="9"/>
    </row>
    <row r="9230" spans="1:57" s="9" customFormat="1" ht="26.25" x14ac:dyDescent="0.2">
      <c r="A9230" s="23" t="s">
        <v>16871</v>
      </c>
      <c r="B9230" s="24"/>
      <c r="C9230" s="24"/>
      <c r="D9230" s="24"/>
    </row>
    <row r="9231" spans="1:57" s="9" customFormat="1" ht="14.25" x14ac:dyDescent="0.2">
      <c r="A9231" s="20" t="s">
        <v>0</v>
      </c>
      <c r="B9231" s="21" t="s">
        <v>1</v>
      </c>
      <c r="C9231" s="21" t="s">
        <v>2</v>
      </c>
      <c r="D9231" s="22" t="s">
        <v>3</v>
      </c>
    </row>
    <row r="9232" spans="1:57" s="9" customFormat="1" ht="14.25" x14ac:dyDescent="0.2">
      <c r="A9232" s="20"/>
      <c r="B9232" s="21"/>
      <c r="C9232" s="21"/>
      <c r="D9232" s="22"/>
    </row>
    <row r="9233" spans="1:4" s="9" customFormat="1" x14ac:dyDescent="0.2">
      <c r="A9233" s="2" t="s">
        <v>16813</v>
      </c>
      <c r="B9233" s="1" t="s">
        <v>16814</v>
      </c>
      <c r="C9233" s="1" t="s">
        <v>13853</v>
      </c>
      <c r="D9233" s="10" t="s">
        <v>5270</v>
      </c>
    </row>
    <row r="9234" spans="1:4" s="9" customFormat="1" x14ac:dyDescent="0.2">
      <c r="A9234" s="2" t="s">
        <v>16815</v>
      </c>
      <c r="B9234" s="1" t="s">
        <v>16816</v>
      </c>
      <c r="C9234" s="1" t="s">
        <v>2752</v>
      </c>
      <c r="D9234" s="3">
        <v>500</v>
      </c>
    </row>
    <row r="9235" spans="1:4" s="9" customFormat="1" x14ac:dyDescent="0.2">
      <c r="A9235" s="2" t="s">
        <v>16819</v>
      </c>
      <c r="B9235" s="1" t="s">
        <v>16818</v>
      </c>
      <c r="C9235" s="1" t="s">
        <v>13619</v>
      </c>
      <c r="D9235" s="10" t="s">
        <v>5270</v>
      </c>
    </row>
    <row r="9236" spans="1:4" s="9" customFormat="1" x14ac:dyDescent="0.2">
      <c r="A9236" s="2" t="s">
        <v>16817</v>
      </c>
      <c r="B9236" s="1" t="s">
        <v>16818</v>
      </c>
      <c r="C9236" s="1" t="s">
        <v>13379</v>
      </c>
      <c r="D9236" s="10" t="s">
        <v>5270</v>
      </c>
    </row>
    <row r="9237" spans="1:4" s="9" customFormat="1" x14ac:dyDescent="0.2">
      <c r="A9237" s="2" t="s">
        <v>16823</v>
      </c>
      <c r="B9237" s="1" t="s">
        <v>16821</v>
      </c>
      <c r="C9237" s="1" t="s">
        <v>3169</v>
      </c>
      <c r="D9237" s="3">
        <v>2000</v>
      </c>
    </row>
    <row r="9238" spans="1:4" s="9" customFormat="1" x14ac:dyDescent="0.2">
      <c r="A9238" s="2" t="s">
        <v>16822</v>
      </c>
      <c r="B9238" s="1" t="s">
        <v>16821</v>
      </c>
      <c r="C9238" s="1" t="s">
        <v>14796</v>
      </c>
      <c r="D9238" s="3">
        <v>3000</v>
      </c>
    </row>
    <row r="9239" spans="1:4" s="9" customFormat="1" x14ac:dyDescent="0.2">
      <c r="A9239" s="2" t="s">
        <v>16820</v>
      </c>
      <c r="B9239" s="1" t="s">
        <v>16821</v>
      </c>
      <c r="C9239" s="1" t="s">
        <v>13619</v>
      </c>
      <c r="D9239" s="10" t="s">
        <v>5270</v>
      </c>
    </row>
    <row r="9240" spans="1:4" s="9" customFormat="1" x14ac:dyDescent="0.2">
      <c r="A9240" s="2" t="s">
        <v>16824</v>
      </c>
      <c r="B9240" s="1" t="s">
        <v>16825</v>
      </c>
      <c r="C9240" s="1" t="s">
        <v>13379</v>
      </c>
      <c r="D9240" s="10" t="s">
        <v>5270</v>
      </c>
    </row>
    <row r="9241" spans="1:4" s="9" customFormat="1" x14ac:dyDescent="0.2">
      <c r="A9241" s="2" t="s">
        <v>16826</v>
      </c>
      <c r="B9241" s="1" t="s">
        <v>16825</v>
      </c>
      <c r="C9241" s="1" t="s">
        <v>22</v>
      </c>
      <c r="D9241" s="10" t="s">
        <v>5270</v>
      </c>
    </row>
    <row r="9242" spans="1:4" s="9" customFormat="1" x14ac:dyDescent="0.2">
      <c r="A9242" s="2" t="s">
        <v>16827</v>
      </c>
      <c r="B9242" s="1" t="s">
        <v>16828</v>
      </c>
      <c r="C9242" s="1" t="s">
        <v>10405</v>
      </c>
      <c r="D9242" s="3">
        <v>3000</v>
      </c>
    </row>
    <row r="9243" spans="1:4" s="9" customFormat="1" x14ac:dyDescent="0.2">
      <c r="A9243" s="2" t="s">
        <v>16829</v>
      </c>
      <c r="B9243" s="1" t="s">
        <v>16830</v>
      </c>
      <c r="C9243" s="1" t="s">
        <v>13379</v>
      </c>
      <c r="D9243" s="3">
        <v>500</v>
      </c>
    </row>
    <row r="9244" spans="1:4" s="9" customFormat="1" x14ac:dyDescent="0.2">
      <c r="A9244" s="2" t="s">
        <v>16831</v>
      </c>
      <c r="B9244" s="1" t="s">
        <v>16832</v>
      </c>
      <c r="C9244" s="1" t="s">
        <v>39</v>
      </c>
      <c r="D9244" s="3">
        <v>500</v>
      </c>
    </row>
    <row r="9245" spans="1:4" s="9" customFormat="1" x14ac:dyDescent="0.2">
      <c r="A9245" s="2" t="s">
        <v>16833</v>
      </c>
      <c r="B9245" s="1" t="s">
        <v>16834</v>
      </c>
      <c r="C9245" s="1" t="s">
        <v>39</v>
      </c>
      <c r="D9245" s="3">
        <v>500</v>
      </c>
    </row>
    <row r="9246" spans="1:4" s="9" customFormat="1" x14ac:dyDescent="0.2">
      <c r="A9246" s="2" t="s">
        <v>16835</v>
      </c>
      <c r="B9246" s="1" t="s">
        <v>16834</v>
      </c>
      <c r="C9246" s="1" t="s">
        <v>13853</v>
      </c>
      <c r="D9246" s="10" t="s">
        <v>5270</v>
      </c>
    </row>
    <row r="9247" spans="1:4" s="9" customFormat="1" x14ac:dyDescent="0.2">
      <c r="A9247" s="2" t="s">
        <v>16836</v>
      </c>
      <c r="B9247" s="1" t="s">
        <v>16837</v>
      </c>
      <c r="C9247" s="1" t="s">
        <v>13853</v>
      </c>
      <c r="D9247" s="3">
        <v>500</v>
      </c>
    </row>
    <row r="9248" spans="1:4" s="9" customFormat="1" x14ac:dyDescent="0.2">
      <c r="A9248" s="2" t="s">
        <v>16838</v>
      </c>
      <c r="B9248" s="1" t="s">
        <v>16837</v>
      </c>
      <c r="C9248" s="1" t="s">
        <v>2752</v>
      </c>
      <c r="D9248" s="10" t="s">
        <v>5270</v>
      </c>
    </row>
    <row r="9249" spans="1:4" s="9" customFormat="1" x14ac:dyDescent="0.2">
      <c r="A9249" s="2" t="s">
        <v>16839</v>
      </c>
      <c r="B9249" s="1" t="s">
        <v>16840</v>
      </c>
      <c r="C9249" s="1" t="s">
        <v>13379</v>
      </c>
      <c r="D9249" s="10" t="s">
        <v>5270</v>
      </c>
    </row>
    <row r="9250" spans="1:4" s="9" customFormat="1" x14ac:dyDescent="0.2">
      <c r="A9250" s="2" t="s">
        <v>16841</v>
      </c>
      <c r="B9250" s="1" t="s">
        <v>16842</v>
      </c>
      <c r="C9250" s="1" t="s">
        <v>13379</v>
      </c>
      <c r="D9250" s="10" t="s">
        <v>5270</v>
      </c>
    </row>
    <row r="9251" spans="1:4" s="9" customFormat="1" x14ac:dyDescent="0.2">
      <c r="A9251" s="2" t="s">
        <v>16843</v>
      </c>
      <c r="B9251" s="1" t="s">
        <v>16844</v>
      </c>
      <c r="C9251" s="1" t="s">
        <v>3169</v>
      </c>
      <c r="D9251" s="10" t="s">
        <v>5270</v>
      </c>
    </row>
    <row r="9252" spans="1:4" s="9" customFormat="1" x14ac:dyDescent="0.2">
      <c r="A9252" s="2" t="s">
        <v>16845</v>
      </c>
      <c r="B9252" s="1" t="s">
        <v>16846</v>
      </c>
      <c r="C9252" s="1" t="s">
        <v>13853</v>
      </c>
      <c r="D9252" s="10" t="s">
        <v>5270</v>
      </c>
    </row>
    <row r="9253" spans="1:4" s="9" customFormat="1" x14ac:dyDescent="0.2">
      <c r="A9253" s="2" t="s">
        <v>16847</v>
      </c>
      <c r="B9253" s="1" t="s">
        <v>16848</v>
      </c>
      <c r="C9253" s="1" t="s">
        <v>13853</v>
      </c>
      <c r="D9253" s="10" t="s">
        <v>5270</v>
      </c>
    </row>
    <row r="9254" spans="1:4" s="9" customFormat="1" x14ac:dyDescent="0.2">
      <c r="A9254" s="2" t="s">
        <v>16849</v>
      </c>
      <c r="B9254" s="1" t="s">
        <v>16850</v>
      </c>
      <c r="C9254" s="1" t="s">
        <v>13379</v>
      </c>
      <c r="D9254" s="3">
        <v>500</v>
      </c>
    </row>
    <row r="9255" spans="1:4" s="9" customFormat="1" x14ac:dyDescent="0.2">
      <c r="A9255" s="2" t="s">
        <v>16851</v>
      </c>
      <c r="B9255" s="1" t="s">
        <v>16852</v>
      </c>
      <c r="C9255" s="1" t="s">
        <v>39</v>
      </c>
      <c r="D9255" s="3">
        <v>500</v>
      </c>
    </row>
    <row r="9256" spans="1:4" s="9" customFormat="1" x14ac:dyDescent="0.2">
      <c r="A9256" s="2" t="s">
        <v>16853</v>
      </c>
      <c r="B9256" s="1" t="s">
        <v>16854</v>
      </c>
      <c r="C9256" s="1" t="s">
        <v>13853</v>
      </c>
      <c r="D9256" s="10" t="s">
        <v>5270</v>
      </c>
    </row>
    <row r="9257" spans="1:4" s="9" customFormat="1" x14ac:dyDescent="0.2">
      <c r="A9257" s="2" t="s">
        <v>16855</v>
      </c>
      <c r="B9257" s="1" t="s">
        <v>16854</v>
      </c>
      <c r="C9257" s="1" t="s">
        <v>308</v>
      </c>
      <c r="D9257" s="10" t="s">
        <v>5270</v>
      </c>
    </row>
    <row r="9258" spans="1:4" s="9" customFormat="1" x14ac:dyDescent="0.2">
      <c r="A9258" s="2" t="s">
        <v>16856</v>
      </c>
      <c r="B9258" s="1" t="s">
        <v>16857</v>
      </c>
      <c r="C9258" s="1" t="s">
        <v>3169</v>
      </c>
      <c r="D9258" s="3">
        <v>3000</v>
      </c>
    </row>
    <row r="9259" spans="1:4" s="9" customFormat="1" x14ac:dyDescent="0.2">
      <c r="A9259" s="2" t="s">
        <v>16858</v>
      </c>
      <c r="B9259" s="1" t="s">
        <v>16857</v>
      </c>
      <c r="C9259" s="1" t="s">
        <v>2752</v>
      </c>
      <c r="D9259" s="10" t="s">
        <v>5270</v>
      </c>
    </row>
    <row r="9260" spans="1:4" s="9" customFormat="1" x14ac:dyDescent="0.2">
      <c r="A9260" s="2" t="s">
        <v>16859</v>
      </c>
      <c r="B9260" s="1" t="s">
        <v>16860</v>
      </c>
      <c r="C9260" s="1" t="s">
        <v>13379</v>
      </c>
      <c r="D9260" s="10" t="s">
        <v>5270</v>
      </c>
    </row>
    <row r="9261" spans="1:4" s="9" customFormat="1" x14ac:dyDescent="0.2">
      <c r="A9261" s="2" t="s">
        <v>16861</v>
      </c>
      <c r="B9261" s="1" t="s">
        <v>16860</v>
      </c>
      <c r="C9261" s="1" t="s">
        <v>377</v>
      </c>
      <c r="D9261" s="10" t="s">
        <v>5270</v>
      </c>
    </row>
    <row r="9262" spans="1:4" s="9" customFormat="1" x14ac:dyDescent="0.2">
      <c r="A9262" s="2" t="s">
        <v>16862</v>
      </c>
      <c r="B9262" s="1" t="s">
        <v>16863</v>
      </c>
      <c r="C9262" s="1" t="s">
        <v>13853</v>
      </c>
      <c r="D9262" s="10" t="s">
        <v>5270</v>
      </c>
    </row>
    <row r="9263" spans="1:4" s="9" customFormat="1" x14ac:dyDescent="0.2">
      <c r="A9263" s="2" t="s">
        <v>16864</v>
      </c>
      <c r="B9263" s="1" t="s">
        <v>16863</v>
      </c>
      <c r="C9263" s="1" t="s">
        <v>2752</v>
      </c>
      <c r="D9263" s="10" t="s">
        <v>5270</v>
      </c>
    </row>
    <row r="9264" spans="1:4" s="9" customFormat="1" x14ac:dyDescent="0.2">
      <c r="A9264" s="2" t="s">
        <v>16865</v>
      </c>
      <c r="B9264" s="1" t="s">
        <v>16866</v>
      </c>
      <c r="C9264" s="1" t="s">
        <v>13379</v>
      </c>
      <c r="D9264" s="10" t="s">
        <v>5270</v>
      </c>
    </row>
    <row r="9265" spans="1:57" s="9" customFormat="1" x14ac:dyDescent="0.2">
      <c r="A9265" s="2" t="s">
        <v>16867</v>
      </c>
      <c r="B9265" s="1" t="s">
        <v>16868</v>
      </c>
      <c r="C9265" s="1" t="s">
        <v>13379</v>
      </c>
      <c r="D9265" s="10" t="s">
        <v>5270</v>
      </c>
    </row>
    <row r="9266" spans="1:57" s="9" customFormat="1" x14ac:dyDescent="0.2">
      <c r="A9266" s="2" t="s">
        <v>16869</v>
      </c>
      <c r="B9266" s="1" t="s">
        <v>16870</v>
      </c>
      <c r="C9266" s="1" t="s">
        <v>13853</v>
      </c>
      <c r="D9266" s="3">
        <v>500</v>
      </c>
    </row>
    <row r="9267" spans="1:57" s="11" customFormat="1" ht="18.75" x14ac:dyDescent="0.2">
      <c r="A9267" s="16" t="str">
        <f>HYPERLINK("#Indice","Voltar ao inicio")</f>
        <v>Voltar ao inicio</v>
      </c>
      <c r="B9267" s="17"/>
      <c r="C9267" s="17"/>
      <c r="D9267" s="17"/>
      <c r="E9267" s="9"/>
      <c r="F9267" s="9"/>
      <c r="G9267" s="9"/>
      <c r="H9267" s="9"/>
      <c r="I9267" s="9"/>
      <c r="J9267" s="9"/>
      <c r="K9267" s="9"/>
      <c r="L9267" s="9"/>
      <c r="M9267" s="9"/>
      <c r="N9267" s="9"/>
      <c r="O9267" s="9"/>
      <c r="P9267" s="9"/>
      <c r="Q9267" s="9"/>
      <c r="R9267" s="9"/>
      <c r="S9267" s="9"/>
      <c r="T9267" s="9"/>
      <c r="U9267" s="9"/>
      <c r="V9267" s="9"/>
      <c r="W9267" s="9"/>
      <c r="X9267" s="9"/>
      <c r="Y9267" s="9"/>
      <c r="Z9267" s="9"/>
      <c r="AA9267" s="9"/>
      <c r="AB9267" s="9"/>
      <c r="AC9267" s="9"/>
      <c r="AD9267" s="9"/>
      <c r="AE9267" s="9"/>
      <c r="AF9267" s="9"/>
      <c r="AG9267" s="9"/>
      <c r="AH9267" s="9"/>
      <c r="AI9267" s="9"/>
      <c r="AJ9267" s="9"/>
      <c r="AK9267" s="9"/>
      <c r="AL9267" s="9"/>
      <c r="AM9267" s="9"/>
      <c r="AN9267" s="9"/>
      <c r="AO9267" s="9"/>
      <c r="AP9267" s="9"/>
      <c r="AQ9267" s="9"/>
      <c r="AR9267" s="9"/>
      <c r="AS9267" s="9"/>
      <c r="AT9267" s="9"/>
      <c r="AU9267" s="9"/>
      <c r="AV9267" s="9"/>
      <c r="AW9267" s="9"/>
      <c r="AX9267" s="9"/>
      <c r="AY9267" s="9"/>
      <c r="AZ9267" s="9"/>
      <c r="BA9267" s="9"/>
      <c r="BB9267" s="9"/>
      <c r="BC9267" s="9"/>
      <c r="BD9267" s="9"/>
      <c r="BE9267" s="9"/>
    </row>
    <row r="9268" spans="1:57" s="11" customFormat="1" ht="10.5" customHeight="1" x14ac:dyDescent="0.2">
      <c r="A9268" s="12"/>
      <c r="B9268" s="13"/>
      <c r="C9268" s="13"/>
      <c r="D9268" s="13"/>
      <c r="E9268" s="9"/>
      <c r="F9268" s="9"/>
      <c r="G9268" s="9"/>
      <c r="H9268" s="9"/>
      <c r="I9268" s="9"/>
      <c r="J9268" s="9"/>
      <c r="K9268" s="9"/>
      <c r="L9268" s="9"/>
      <c r="M9268" s="9"/>
      <c r="N9268" s="9"/>
      <c r="O9268" s="9"/>
      <c r="P9268" s="9"/>
      <c r="Q9268" s="9"/>
      <c r="R9268" s="9"/>
      <c r="S9268" s="9"/>
      <c r="T9268" s="9"/>
      <c r="U9268" s="9"/>
      <c r="V9268" s="9"/>
      <c r="W9268" s="9"/>
      <c r="X9268" s="9"/>
      <c r="Y9268" s="9"/>
      <c r="Z9268" s="9"/>
      <c r="AA9268" s="9"/>
      <c r="AB9268" s="9"/>
      <c r="AC9268" s="9"/>
      <c r="AD9268" s="9"/>
      <c r="AE9268" s="9"/>
      <c r="AF9268" s="9"/>
      <c r="AG9268" s="9"/>
      <c r="AH9268" s="9"/>
      <c r="AI9268" s="9"/>
      <c r="AJ9268" s="9"/>
      <c r="AK9268" s="9"/>
      <c r="AL9268" s="9"/>
      <c r="AM9268" s="9"/>
      <c r="AN9268" s="9"/>
      <c r="AO9268" s="9"/>
      <c r="AP9268" s="9"/>
      <c r="AQ9268" s="9"/>
      <c r="AR9268" s="9"/>
      <c r="AS9268" s="9"/>
      <c r="AT9268" s="9"/>
      <c r="AU9268" s="9"/>
      <c r="AV9268" s="9"/>
      <c r="AW9268" s="9"/>
      <c r="AX9268" s="9"/>
      <c r="AY9268" s="9"/>
      <c r="AZ9268" s="9"/>
      <c r="BA9268" s="9"/>
      <c r="BB9268" s="9"/>
      <c r="BC9268" s="9"/>
      <c r="BD9268" s="9"/>
      <c r="BE9268" s="9"/>
    </row>
    <row r="9269" spans="1:57" s="9" customFormat="1" ht="26.25" x14ac:dyDescent="0.2">
      <c r="A9269" s="23" t="s">
        <v>16892</v>
      </c>
      <c r="B9269" s="24"/>
      <c r="C9269" s="24"/>
      <c r="D9269" s="24"/>
    </row>
    <row r="9270" spans="1:57" s="9" customFormat="1" ht="14.25" x14ac:dyDescent="0.2">
      <c r="A9270" s="20" t="s">
        <v>0</v>
      </c>
      <c r="B9270" s="21" t="s">
        <v>1</v>
      </c>
      <c r="C9270" s="21" t="s">
        <v>2</v>
      </c>
      <c r="D9270" s="22" t="s">
        <v>3</v>
      </c>
    </row>
    <row r="9271" spans="1:57" s="9" customFormat="1" ht="14.25" x14ac:dyDescent="0.2">
      <c r="A9271" s="20"/>
      <c r="B9271" s="21"/>
      <c r="C9271" s="21"/>
      <c r="D9271" s="22"/>
    </row>
    <row r="9272" spans="1:57" s="9" customFormat="1" x14ac:dyDescent="0.2">
      <c r="A9272" s="2" t="s">
        <v>16872</v>
      </c>
      <c r="B9272" s="1" t="s">
        <v>16873</v>
      </c>
      <c r="C9272" s="1" t="s">
        <v>13379</v>
      </c>
      <c r="D9272" s="10" t="s">
        <v>5270</v>
      </c>
    </row>
    <row r="9273" spans="1:57" s="9" customFormat="1" x14ac:dyDescent="0.2">
      <c r="A9273" s="2" t="s">
        <v>16874</v>
      </c>
      <c r="B9273" s="1" t="s">
        <v>16875</v>
      </c>
      <c r="C9273" s="1" t="s">
        <v>13379</v>
      </c>
      <c r="D9273" s="10" t="s">
        <v>5270</v>
      </c>
    </row>
    <row r="9274" spans="1:57" s="9" customFormat="1" x14ac:dyDescent="0.2">
      <c r="A9274" s="2" t="s">
        <v>16876</v>
      </c>
      <c r="B9274" s="1" t="s">
        <v>16877</v>
      </c>
      <c r="C9274" s="1" t="s">
        <v>13853</v>
      </c>
      <c r="D9274" s="10" t="s">
        <v>5270</v>
      </c>
    </row>
    <row r="9275" spans="1:57" s="9" customFormat="1" x14ac:dyDescent="0.2">
      <c r="A9275" s="2" t="s">
        <v>16878</v>
      </c>
      <c r="B9275" s="1" t="s">
        <v>16879</v>
      </c>
      <c r="C9275" s="1" t="s">
        <v>13379</v>
      </c>
      <c r="D9275" s="10" t="s">
        <v>5270</v>
      </c>
    </row>
    <row r="9276" spans="1:57" s="9" customFormat="1" x14ac:dyDescent="0.2">
      <c r="A9276" s="2" t="s">
        <v>16880</v>
      </c>
      <c r="B9276" s="1" t="s">
        <v>16881</v>
      </c>
      <c r="C9276" s="1" t="s">
        <v>13379</v>
      </c>
      <c r="D9276" s="10" t="s">
        <v>5270</v>
      </c>
    </row>
    <row r="9277" spans="1:57" s="9" customFormat="1" x14ac:dyDescent="0.2">
      <c r="A9277" s="2" t="s">
        <v>16882</v>
      </c>
      <c r="B9277" s="1" t="s">
        <v>16883</v>
      </c>
      <c r="C9277" s="1" t="s">
        <v>2345</v>
      </c>
      <c r="D9277" s="10" t="s">
        <v>5270</v>
      </c>
    </row>
    <row r="9278" spans="1:57" s="9" customFormat="1" x14ac:dyDescent="0.2">
      <c r="A9278" s="2" t="s">
        <v>16884</v>
      </c>
      <c r="B9278" s="1" t="s">
        <v>16885</v>
      </c>
      <c r="C9278" s="1" t="s">
        <v>13619</v>
      </c>
      <c r="D9278" s="10" t="s">
        <v>5270</v>
      </c>
    </row>
    <row r="9279" spans="1:57" s="9" customFormat="1" x14ac:dyDescent="0.2">
      <c r="A9279" s="2" t="s">
        <v>16886</v>
      </c>
      <c r="B9279" s="1" t="s">
        <v>16887</v>
      </c>
      <c r="C9279" s="1" t="s">
        <v>377</v>
      </c>
      <c r="D9279" s="10" t="s">
        <v>5270</v>
      </c>
    </row>
    <row r="9280" spans="1:57" s="9" customFormat="1" x14ac:dyDescent="0.2">
      <c r="A9280" s="2" t="s">
        <v>16888</v>
      </c>
      <c r="B9280" s="1" t="s">
        <v>16889</v>
      </c>
      <c r="C9280" s="1" t="s">
        <v>13853</v>
      </c>
      <c r="D9280" s="3">
        <v>500</v>
      </c>
    </row>
    <row r="9281" spans="1:57" s="9" customFormat="1" x14ac:dyDescent="0.2">
      <c r="A9281" s="2" t="s">
        <v>16890</v>
      </c>
      <c r="B9281" s="1" t="s">
        <v>16891</v>
      </c>
      <c r="C9281" s="1" t="s">
        <v>13379</v>
      </c>
      <c r="D9281" s="3">
        <v>400</v>
      </c>
    </row>
    <row r="9282" spans="1:57" s="11" customFormat="1" ht="18.75" x14ac:dyDescent="0.2">
      <c r="A9282" s="16" t="str">
        <f>HYPERLINK("#Indice","Voltar ao inicio")</f>
        <v>Voltar ao inicio</v>
      </c>
      <c r="B9282" s="17"/>
      <c r="C9282" s="17"/>
      <c r="D9282" s="17"/>
      <c r="E9282" s="9"/>
      <c r="F9282" s="9"/>
      <c r="G9282" s="9"/>
      <c r="H9282" s="9"/>
      <c r="I9282" s="9"/>
      <c r="J9282" s="9"/>
      <c r="K9282" s="9"/>
      <c r="L9282" s="9"/>
      <c r="M9282" s="9"/>
      <c r="N9282" s="9"/>
      <c r="O9282" s="9"/>
      <c r="P9282" s="9"/>
      <c r="Q9282" s="9"/>
      <c r="R9282" s="9"/>
      <c r="S9282" s="9"/>
      <c r="T9282" s="9"/>
      <c r="U9282" s="9"/>
      <c r="V9282" s="9"/>
      <c r="W9282" s="9"/>
      <c r="X9282" s="9"/>
      <c r="Y9282" s="9"/>
      <c r="Z9282" s="9"/>
      <c r="AA9282" s="9"/>
      <c r="AB9282" s="9"/>
      <c r="AC9282" s="9"/>
      <c r="AD9282" s="9"/>
      <c r="AE9282" s="9"/>
      <c r="AF9282" s="9"/>
      <c r="AG9282" s="9"/>
      <c r="AH9282" s="9"/>
      <c r="AI9282" s="9"/>
      <c r="AJ9282" s="9"/>
      <c r="AK9282" s="9"/>
      <c r="AL9282" s="9"/>
      <c r="AM9282" s="9"/>
      <c r="AN9282" s="9"/>
      <c r="AO9282" s="9"/>
      <c r="AP9282" s="9"/>
      <c r="AQ9282" s="9"/>
      <c r="AR9282" s="9"/>
      <c r="AS9282" s="9"/>
      <c r="AT9282" s="9"/>
      <c r="AU9282" s="9"/>
      <c r="AV9282" s="9"/>
      <c r="AW9282" s="9"/>
      <c r="AX9282" s="9"/>
      <c r="AY9282" s="9"/>
      <c r="AZ9282" s="9"/>
      <c r="BA9282" s="9"/>
      <c r="BB9282" s="9"/>
      <c r="BC9282" s="9"/>
      <c r="BD9282" s="9"/>
      <c r="BE9282" s="9"/>
    </row>
    <row r="9283" spans="1:57" s="11" customFormat="1" ht="10.5" customHeight="1" x14ac:dyDescent="0.2">
      <c r="A9283" s="12"/>
      <c r="B9283" s="13"/>
      <c r="C9283" s="13"/>
      <c r="D9283" s="13"/>
      <c r="E9283" s="9"/>
      <c r="F9283" s="9"/>
      <c r="G9283" s="9"/>
      <c r="H9283" s="9"/>
      <c r="I9283" s="9"/>
      <c r="J9283" s="9"/>
      <c r="K9283" s="9"/>
      <c r="L9283" s="9"/>
      <c r="M9283" s="9"/>
      <c r="N9283" s="9"/>
      <c r="O9283" s="9"/>
      <c r="P9283" s="9"/>
      <c r="Q9283" s="9"/>
      <c r="R9283" s="9"/>
      <c r="S9283" s="9"/>
      <c r="T9283" s="9"/>
      <c r="U9283" s="9"/>
      <c r="V9283" s="9"/>
      <c r="W9283" s="9"/>
      <c r="X9283" s="9"/>
      <c r="Y9283" s="9"/>
      <c r="Z9283" s="9"/>
      <c r="AA9283" s="9"/>
      <c r="AB9283" s="9"/>
      <c r="AC9283" s="9"/>
      <c r="AD9283" s="9"/>
      <c r="AE9283" s="9"/>
      <c r="AF9283" s="9"/>
      <c r="AG9283" s="9"/>
      <c r="AH9283" s="9"/>
      <c r="AI9283" s="9"/>
      <c r="AJ9283" s="9"/>
      <c r="AK9283" s="9"/>
      <c r="AL9283" s="9"/>
      <c r="AM9283" s="9"/>
      <c r="AN9283" s="9"/>
      <c r="AO9283" s="9"/>
      <c r="AP9283" s="9"/>
      <c r="AQ9283" s="9"/>
      <c r="AR9283" s="9"/>
      <c r="AS9283" s="9"/>
      <c r="AT9283" s="9"/>
      <c r="AU9283" s="9"/>
      <c r="AV9283" s="9"/>
      <c r="AW9283" s="9"/>
      <c r="AX9283" s="9"/>
      <c r="AY9283" s="9"/>
      <c r="AZ9283" s="9"/>
      <c r="BA9283" s="9"/>
      <c r="BB9283" s="9"/>
      <c r="BC9283" s="9"/>
      <c r="BD9283" s="9"/>
      <c r="BE9283" s="9"/>
    </row>
    <row r="9284" spans="1:57" s="9" customFormat="1" ht="26.25" x14ac:dyDescent="0.2">
      <c r="A9284" s="23" t="s">
        <v>23275</v>
      </c>
      <c r="B9284" s="24"/>
      <c r="C9284" s="24"/>
      <c r="D9284" s="24"/>
    </row>
    <row r="9285" spans="1:57" s="9" customFormat="1" ht="14.25" x14ac:dyDescent="0.2">
      <c r="A9285" s="20" t="s">
        <v>0</v>
      </c>
      <c r="B9285" s="21" t="s">
        <v>1</v>
      </c>
      <c r="C9285" s="21" t="s">
        <v>2</v>
      </c>
      <c r="D9285" s="22" t="s">
        <v>3</v>
      </c>
    </row>
    <row r="9286" spans="1:57" s="9" customFormat="1" ht="14.25" x14ac:dyDescent="0.2">
      <c r="A9286" s="20"/>
      <c r="B9286" s="21"/>
      <c r="C9286" s="21"/>
      <c r="D9286" s="22"/>
    </row>
    <row r="9287" spans="1:57" s="9" customFormat="1" x14ac:dyDescent="0.2">
      <c r="A9287" s="2" t="s">
        <v>16895</v>
      </c>
      <c r="B9287" s="1" t="s">
        <v>16896</v>
      </c>
      <c r="C9287" s="1" t="s">
        <v>2752</v>
      </c>
      <c r="D9287" s="3">
        <v>3000</v>
      </c>
    </row>
    <row r="9288" spans="1:57" s="9" customFormat="1" x14ac:dyDescent="0.2">
      <c r="A9288" s="2" t="s">
        <v>16897</v>
      </c>
      <c r="B9288" s="1" t="s">
        <v>16898</v>
      </c>
      <c r="C9288" s="1" t="s">
        <v>39</v>
      </c>
      <c r="D9288" s="10" t="s">
        <v>5270</v>
      </c>
    </row>
    <row r="9289" spans="1:57" s="9" customFormat="1" x14ac:dyDescent="0.2">
      <c r="A9289" s="2" t="s">
        <v>16899</v>
      </c>
      <c r="B9289" s="1" t="s">
        <v>16900</v>
      </c>
      <c r="C9289" s="1" t="s">
        <v>14796</v>
      </c>
      <c r="D9289" s="3">
        <v>3000</v>
      </c>
    </row>
    <row r="9290" spans="1:57" s="11" customFormat="1" ht="18.75" x14ac:dyDescent="0.2">
      <c r="A9290" s="16" t="str">
        <f>HYPERLINK("#Indice","Voltar ao inicio")</f>
        <v>Voltar ao inicio</v>
      </c>
      <c r="B9290" s="17"/>
      <c r="C9290" s="17"/>
      <c r="D9290" s="17"/>
      <c r="E9290" s="9"/>
      <c r="F9290" s="9"/>
      <c r="G9290" s="9"/>
      <c r="H9290" s="9"/>
      <c r="I9290" s="9"/>
      <c r="J9290" s="9"/>
      <c r="K9290" s="9"/>
      <c r="L9290" s="9"/>
      <c r="M9290" s="9"/>
      <c r="N9290" s="9"/>
      <c r="O9290" s="9"/>
      <c r="P9290" s="9"/>
      <c r="Q9290" s="9"/>
      <c r="R9290" s="9"/>
      <c r="S9290" s="9"/>
      <c r="T9290" s="9"/>
      <c r="U9290" s="9"/>
      <c r="V9290" s="9"/>
      <c r="W9290" s="9"/>
      <c r="X9290" s="9"/>
      <c r="Y9290" s="9"/>
      <c r="Z9290" s="9"/>
      <c r="AA9290" s="9"/>
      <c r="AB9290" s="9"/>
      <c r="AC9290" s="9"/>
      <c r="AD9290" s="9"/>
      <c r="AE9290" s="9"/>
      <c r="AF9290" s="9"/>
      <c r="AG9290" s="9"/>
      <c r="AH9290" s="9"/>
      <c r="AI9290" s="9"/>
      <c r="AJ9290" s="9"/>
      <c r="AK9290" s="9"/>
      <c r="AL9290" s="9"/>
      <c r="AM9290" s="9"/>
      <c r="AN9290" s="9"/>
      <c r="AO9290" s="9"/>
      <c r="AP9290" s="9"/>
      <c r="AQ9290" s="9"/>
      <c r="AR9290" s="9"/>
      <c r="AS9290" s="9"/>
      <c r="AT9290" s="9"/>
      <c r="AU9290" s="9"/>
      <c r="AV9290" s="9"/>
      <c r="AW9290" s="9"/>
      <c r="AX9290" s="9"/>
      <c r="AY9290" s="9"/>
      <c r="AZ9290" s="9"/>
      <c r="BA9290" s="9"/>
      <c r="BB9290" s="9"/>
      <c r="BC9290" s="9"/>
      <c r="BD9290" s="9"/>
      <c r="BE9290" s="9"/>
    </row>
    <row r="9291" spans="1:57" s="11" customFormat="1" ht="10.5" customHeight="1" x14ac:dyDescent="0.2">
      <c r="A9291" s="12"/>
      <c r="B9291" s="13"/>
      <c r="C9291" s="13"/>
      <c r="D9291" s="13"/>
      <c r="E9291" s="9"/>
      <c r="F9291" s="9"/>
      <c r="G9291" s="9"/>
      <c r="H9291" s="9"/>
      <c r="I9291" s="9"/>
      <c r="J9291" s="9"/>
      <c r="K9291" s="9"/>
      <c r="L9291" s="9"/>
      <c r="M9291" s="9"/>
      <c r="N9291" s="9"/>
      <c r="O9291" s="9"/>
      <c r="P9291" s="9"/>
      <c r="Q9291" s="9"/>
      <c r="R9291" s="9"/>
      <c r="S9291" s="9"/>
      <c r="T9291" s="9"/>
      <c r="U9291" s="9"/>
      <c r="V9291" s="9"/>
      <c r="W9291" s="9"/>
      <c r="X9291" s="9"/>
      <c r="Y9291" s="9"/>
      <c r="Z9291" s="9"/>
      <c r="AA9291" s="9"/>
      <c r="AB9291" s="9"/>
      <c r="AC9291" s="9"/>
      <c r="AD9291" s="9"/>
      <c r="AE9291" s="9"/>
      <c r="AF9291" s="9"/>
      <c r="AG9291" s="9"/>
      <c r="AH9291" s="9"/>
      <c r="AI9291" s="9"/>
      <c r="AJ9291" s="9"/>
      <c r="AK9291" s="9"/>
      <c r="AL9291" s="9"/>
      <c r="AM9291" s="9"/>
      <c r="AN9291" s="9"/>
      <c r="AO9291" s="9"/>
      <c r="AP9291" s="9"/>
      <c r="AQ9291" s="9"/>
      <c r="AR9291" s="9"/>
      <c r="AS9291" s="9"/>
      <c r="AT9291" s="9"/>
      <c r="AU9291" s="9"/>
      <c r="AV9291" s="9"/>
      <c r="AW9291" s="9"/>
      <c r="AX9291" s="9"/>
      <c r="AY9291" s="9"/>
      <c r="AZ9291" s="9"/>
      <c r="BA9291" s="9"/>
      <c r="BB9291" s="9"/>
      <c r="BC9291" s="9"/>
      <c r="BD9291" s="9"/>
      <c r="BE9291" s="9"/>
    </row>
    <row r="9292" spans="1:57" s="9" customFormat="1" ht="26.25" x14ac:dyDescent="0.2">
      <c r="A9292" s="23" t="s">
        <v>16915</v>
      </c>
      <c r="B9292" s="24"/>
      <c r="C9292" s="24"/>
      <c r="D9292" s="24"/>
    </row>
    <row r="9293" spans="1:57" s="9" customFormat="1" ht="14.25" x14ac:dyDescent="0.2">
      <c r="A9293" s="20" t="s">
        <v>0</v>
      </c>
      <c r="B9293" s="21" t="s">
        <v>1</v>
      </c>
      <c r="C9293" s="21" t="s">
        <v>2</v>
      </c>
      <c r="D9293" s="22" t="s">
        <v>3</v>
      </c>
    </row>
    <row r="9294" spans="1:57" s="9" customFormat="1" ht="14.25" x14ac:dyDescent="0.2">
      <c r="A9294" s="20"/>
      <c r="B9294" s="21"/>
      <c r="C9294" s="21"/>
      <c r="D9294" s="22"/>
    </row>
    <row r="9295" spans="1:57" s="9" customFormat="1" x14ac:dyDescent="0.2">
      <c r="A9295" s="2" t="s">
        <v>16901</v>
      </c>
      <c r="B9295" s="1" t="s">
        <v>16902</v>
      </c>
      <c r="C9295" s="1" t="s">
        <v>10405</v>
      </c>
      <c r="D9295" s="10" t="s">
        <v>5270</v>
      </c>
    </row>
    <row r="9296" spans="1:57" s="9" customFormat="1" x14ac:dyDescent="0.2">
      <c r="A9296" s="2" t="s">
        <v>16903</v>
      </c>
      <c r="B9296" s="1" t="s">
        <v>16904</v>
      </c>
      <c r="C9296" s="1" t="s">
        <v>10405</v>
      </c>
      <c r="D9296" s="10" t="s">
        <v>5270</v>
      </c>
    </row>
    <row r="9297" spans="1:57" s="9" customFormat="1" x14ac:dyDescent="0.2">
      <c r="A9297" s="2" t="s">
        <v>16905</v>
      </c>
      <c r="B9297" s="1" t="s">
        <v>16906</v>
      </c>
      <c r="C9297" s="1" t="s">
        <v>10405</v>
      </c>
      <c r="D9297" s="10" t="s">
        <v>5270</v>
      </c>
    </row>
    <row r="9298" spans="1:57" s="9" customFormat="1" x14ac:dyDescent="0.2">
      <c r="A9298" s="2" t="s">
        <v>16907</v>
      </c>
      <c r="B9298" s="1" t="s">
        <v>16908</v>
      </c>
      <c r="C9298" s="1" t="s">
        <v>39</v>
      </c>
      <c r="D9298" s="10" t="s">
        <v>5270</v>
      </c>
    </row>
    <row r="9299" spans="1:57" s="9" customFormat="1" x14ac:dyDescent="0.2">
      <c r="A9299" s="2" t="s">
        <v>16909</v>
      </c>
      <c r="B9299" s="1" t="s">
        <v>16910</v>
      </c>
      <c r="C9299" s="1" t="s">
        <v>39</v>
      </c>
      <c r="D9299" s="10" t="s">
        <v>5270</v>
      </c>
    </row>
    <row r="9300" spans="1:57" s="9" customFormat="1" x14ac:dyDescent="0.2">
      <c r="A9300" s="2" t="s">
        <v>16911</v>
      </c>
      <c r="B9300" s="1" t="s">
        <v>16912</v>
      </c>
      <c r="C9300" s="1" t="s">
        <v>39</v>
      </c>
      <c r="D9300" s="10" t="s">
        <v>5270</v>
      </c>
    </row>
    <row r="9301" spans="1:57" s="9" customFormat="1" x14ac:dyDescent="0.2">
      <c r="A9301" s="2" t="s">
        <v>16913</v>
      </c>
      <c r="B9301" s="1" t="s">
        <v>16914</v>
      </c>
      <c r="C9301" s="1" t="s">
        <v>10405</v>
      </c>
      <c r="D9301" s="10" t="s">
        <v>5270</v>
      </c>
    </row>
    <row r="9302" spans="1:57" s="11" customFormat="1" ht="18.75" x14ac:dyDescent="0.2">
      <c r="A9302" s="16" t="str">
        <f>HYPERLINK("#Indice","Voltar ao inicio")</f>
        <v>Voltar ao inicio</v>
      </c>
      <c r="B9302" s="17"/>
      <c r="C9302" s="17"/>
      <c r="D9302" s="17"/>
      <c r="E9302" s="9"/>
      <c r="F9302" s="9"/>
      <c r="G9302" s="9"/>
      <c r="H9302" s="9"/>
      <c r="I9302" s="9"/>
      <c r="J9302" s="9"/>
      <c r="K9302" s="9"/>
      <c r="L9302" s="9"/>
      <c r="M9302" s="9"/>
      <c r="N9302" s="9"/>
      <c r="O9302" s="9"/>
      <c r="P9302" s="9"/>
      <c r="Q9302" s="9"/>
      <c r="R9302" s="9"/>
      <c r="S9302" s="9"/>
      <c r="T9302" s="9"/>
      <c r="U9302" s="9"/>
      <c r="V9302" s="9"/>
      <c r="W9302" s="9"/>
      <c r="X9302" s="9"/>
      <c r="Y9302" s="9"/>
      <c r="Z9302" s="9"/>
      <c r="AA9302" s="9"/>
      <c r="AB9302" s="9"/>
      <c r="AC9302" s="9"/>
      <c r="AD9302" s="9"/>
      <c r="AE9302" s="9"/>
      <c r="AF9302" s="9"/>
      <c r="AG9302" s="9"/>
      <c r="AH9302" s="9"/>
      <c r="AI9302" s="9"/>
      <c r="AJ9302" s="9"/>
      <c r="AK9302" s="9"/>
      <c r="AL9302" s="9"/>
      <c r="AM9302" s="9"/>
      <c r="AN9302" s="9"/>
      <c r="AO9302" s="9"/>
      <c r="AP9302" s="9"/>
      <c r="AQ9302" s="9"/>
      <c r="AR9302" s="9"/>
      <c r="AS9302" s="9"/>
      <c r="AT9302" s="9"/>
      <c r="AU9302" s="9"/>
      <c r="AV9302" s="9"/>
      <c r="AW9302" s="9"/>
      <c r="AX9302" s="9"/>
      <c r="AY9302" s="9"/>
      <c r="AZ9302" s="9"/>
      <c r="BA9302" s="9"/>
      <c r="BB9302" s="9"/>
      <c r="BC9302" s="9"/>
      <c r="BD9302" s="9"/>
      <c r="BE9302" s="9"/>
    </row>
    <row r="9303" spans="1:57" s="11" customFormat="1" ht="10.5" customHeight="1" x14ac:dyDescent="0.2">
      <c r="A9303" s="12"/>
      <c r="B9303" s="13"/>
      <c r="C9303" s="13"/>
      <c r="D9303" s="13"/>
      <c r="E9303" s="9"/>
      <c r="F9303" s="9"/>
      <c r="G9303" s="9"/>
      <c r="H9303" s="9"/>
      <c r="I9303" s="9"/>
      <c r="J9303" s="9"/>
      <c r="K9303" s="9"/>
      <c r="L9303" s="9"/>
      <c r="M9303" s="9"/>
      <c r="N9303" s="9"/>
      <c r="O9303" s="9"/>
      <c r="P9303" s="9"/>
      <c r="Q9303" s="9"/>
      <c r="R9303" s="9"/>
      <c r="S9303" s="9"/>
      <c r="T9303" s="9"/>
      <c r="U9303" s="9"/>
      <c r="V9303" s="9"/>
      <c r="W9303" s="9"/>
      <c r="X9303" s="9"/>
      <c r="Y9303" s="9"/>
      <c r="Z9303" s="9"/>
      <c r="AA9303" s="9"/>
      <c r="AB9303" s="9"/>
      <c r="AC9303" s="9"/>
      <c r="AD9303" s="9"/>
      <c r="AE9303" s="9"/>
      <c r="AF9303" s="9"/>
      <c r="AG9303" s="9"/>
      <c r="AH9303" s="9"/>
      <c r="AI9303" s="9"/>
      <c r="AJ9303" s="9"/>
      <c r="AK9303" s="9"/>
      <c r="AL9303" s="9"/>
      <c r="AM9303" s="9"/>
      <c r="AN9303" s="9"/>
      <c r="AO9303" s="9"/>
      <c r="AP9303" s="9"/>
      <c r="AQ9303" s="9"/>
      <c r="AR9303" s="9"/>
      <c r="AS9303" s="9"/>
      <c r="AT9303" s="9"/>
      <c r="AU9303" s="9"/>
      <c r="AV9303" s="9"/>
      <c r="AW9303" s="9"/>
      <c r="AX9303" s="9"/>
      <c r="AY9303" s="9"/>
      <c r="AZ9303" s="9"/>
      <c r="BA9303" s="9"/>
      <c r="BB9303" s="9"/>
      <c r="BC9303" s="9"/>
      <c r="BD9303" s="9"/>
      <c r="BE9303" s="9"/>
    </row>
    <row r="9304" spans="1:57" s="9" customFormat="1" ht="26.25" x14ac:dyDescent="0.2">
      <c r="A9304" s="23" t="s">
        <v>16916</v>
      </c>
      <c r="B9304" s="24"/>
      <c r="C9304" s="24"/>
      <c r="D9304" s="24"/>
    </row>
    <row r="9305" spans="1:57" s="9" customFormat="1" ht="14.25" x14ac:dyDescent="0.2">
      <c r="A9305" s="20" t="s">
        <v>0</v>
      </c>
      <c r="B9305" s="21" t="s">
        <v>1</v>
      </c>
      <c r="C9305" s="21" t="s">
        <v>2</v>
      </c>
      <c r="D9305" s="22" t="s">
        <v>3</v>
      </c>
    </row>
    <row r="9306" spans="1:57" s="9" customFormat="1" ht="14.25" x14ac:dyDescent="0.2">
      <c r="A9306" s="20"/>
      <c r="B9306" s="21"/>
      <c r="C9306" s="21"/>
      <c r="D9306" s="22"/>
    </row>
    <row r="9307" spans="1:57" s="9" customFormat="1" x14ac:dyDescent="0.2">
      <c r="A9307" s="2" t="s">
        <v>16917</v>
      </c>
      <c r="B9307" s="1" t="s">
        <v>16918</v>
      </c>
      <c r="C9307" s="1" t="s">
        <v>14863</v>
      </c>
      <c r="D9307" s="10" t="s">
        <v>5270</v>
      </c>
    </row>
    <row r="9308" spans="1:57" s="9" customFormat="1" x14ac:dyDescent="0.2">
      <c r="A9308" s="2" t="s">
        <v>16919</v>
      </c>
      <c r="B9308" s="1" t="s">
        <v>16920</v>
      </c>
      <c r="C9308" s="1" t="s">
        <v>2345</v>
      </c>
      <c r="D9308" s="10" t="s">
        <v>5270</v>
      </c>
    </row>
    <row r="9309" spans="1:57" s="9" customFormat="1" x14ac:dyDescent="0.2">
      <c r="A9309" s="2" t="s">
        <v>16921</v>
      </c>
      <c r="B9309" s="1" t="s">
        <v>16922</v>
      </c>
      <c r="C9309" s="1" t="s">
        <v>22</v>
      </c>
      <c r="D9309" s="10" t="s">
        <v>5270</v>
      </c>
    </row>
    <row r="9310" spans="1:57" s="9" customFormat="1" x14ac:dyDescent="0.2">
      <c r="A9310" s="2" t="s">
        <v>16923</v>
      </c>
      <c r="B9310" s="1" t="s">
        <v>16924</v>
      </c>
      <c r="C9310" s="1" t="s">
        <v>3556</v>
      </c>
      <c r="D9310" s="3">
        <v>500</v>
      </c>
    </row>
    <row r="9311" spans="1:57" s="9" customFormat="1" x14ac:dyDescent="0.2">
      <c r="A9311" s="2" t="s">
        <v>16925</v>
      </c>
      <c r="B9311" s="1" t="s">
        <v>16926</v>
      </c>
      <c r="C9311" s="1" t="s">
        <v>13853</v>
      </c>
      <c r="D9311" s="3">
        <v>400</v>
      </c>
    </row>
    <row r="9312" spans="1:57" s="9" customFormat="1" x14ac:dyDescent="0.2">
      <c r="A9312" s="2" t="s">
        <v>16927</v>
      </c>
      <c r="B9312" s="1" t="s">
        <v>16928</v>
      </c>
      <c r="C9312" s="1" t="s">
        <v>9390</v>
      </c>
      <c r="D9312" s="10" t="s">
        <v>5270</v>
      </c>
    </row>
    <row r="9313" spans="1:57" s="9" customFormat="1" x14ac:dyDescent="0.2">
      <c r="A9313" s="2" t="s">
        <v>16929</v>
      </c>
      <c r="B9313" s="1" t="s">
        <v>16930</v>
      </c>
      <c r="C9313" s="1" t="s">
        <v>9390</v>
      </c>
      <c r="D9313" s="10" t="s">
        <v>5270</v>
      </c>
    </row>
    <row r="9314" spans="1:57" s="9" customFormat="1" x14ac:dyDescent="0.2">
      <c r="A9314" s="2" t="s">
        <v>16931</v>
      </c>
      <c r="B9314" s="1" t="s">
        <v>16932</v>
      </c>
      <c r="C9314" s="1" t="s">
        <v>16933</v>
      </c>
      <c r="D9314" s="3">
        <v>100</v>
      </c>
    </row>
    <row r="9315" spans="1:57" s="9" customFormat="1" x14ac:dyDescent="0.2">
      <c r="A9315" s="2" t="s">
        <v>16934</v>
      </c>
      <c r="B9315" s="1" t="s">
        <v>16935</v>
      </c>
      <c r="C9315" s="1" t="s">
        <v>16718</v>
      </c>
      <c r="D9315" s="10" t="s">
        <v>5270</v>
      </c>
    </row>
    <row r="9316" spans="1:57" s="11" customFormat="1" ht="18.75" x14ac:dyDescent="0.2">
      <c r="A9316" s="16" t="str">
        <f>HYPERLINK("#Indice","Voltar ao inicio")</f>
        <v>Voltar ao inicio</v>
      </c>
      <c r="B9316" s="17"/>
      <c r="C9316" s="17"/>
      <c r="D9316" s="17"/>
      <c r="E9316" s="9"/>
      <c r="F9316" s="9"/>
      <c r="G9316" s="9"/>
      <c r="H9316" s="9"/>
      <c r="I9316" s="9"/>
      <c r="J9316" s="9"/>
      <c r="K9316" s="9"/>
      <c r="L9316" s="9"/>
      <c r="M9316" s="9"/>
      <c r="N9316" s="9"/>
      <c r="O9316" s="9"/>
      <c r="P9316" s="9"/>
      <c r="Q9316" s="9"/>
      <c r="R9316" s="9"/>
      <c r="S9316" s="9"/>
      <c r="T9316" s="9"/>
      <c r="U9316" s="9"/>
      <c r="V9316" s="9"/>
      <c r="W9316" s="9"/>
      <c r="X9316" s="9"/>
      <c r="Y9316" s="9"/>
      <c r="Z9316" s="9"/>
      <c r="AA9316" s="9"/>
      <c r="AB9316" s="9"/>
      <c r="AC9316" s="9"/>
      <c r="AD9316" s="9"/>
      <c r="AE9316" s="9"/>
      <c r="AF9316" s="9"/>
      <c r="AG9316" s="9"/>
      <c r="AH9316" s="9"/>
      <c r="AI9316" s="9"/>
      <c r="AJ9316" s="9"/>
      <c r="AK9316" s="9"/>
      <c r="AL9316" s="9"/>
      <c r="AM9316" s="9"/>
      <c r="AN9316" s="9"/>
      <c r="AO9316" s="9"/>
      <c r="AP9316" s="9"/>
      <c r="AQ9316" s="9"/>
      <c r="AR9316" s="9"/>
      <c r="AS9316" s="9"/>
      <c r="AT9316" s="9"/>
      <c r="AU9316" s="9"/>
      <c r="AV9316" s="9"/>
      <c r="AW9316" s="9"/>
      <c r="AX9316" s="9"/>
      <c r="AY9316" s="9"/>
      <c r="AZ9316" s="9"/>
      <c r="BA9316" s="9"/>
      <c r="BB9316" s="9"/>
      <c r="BC9316" s="9"/>
      <c r="BD9316" s="9"/>
      <c r="BE9316" s="9"/>
    </row>
    <row r="9317" spans="1:57" s="11" customFormat="1" ht="10.5" customHeight="1" x14ac:dyDescent="0.2">
      <c r="A9317" s="12"/>
      <c r="B9317" s="13"/>
      <c r="C9317" s="13"/>
      <c r="D9317" s="13"/>
      <c r="E9317" s="9"/>
      <c r="F9317" s="9"/>
      <c r="G9317" s="9"/>
      <c r="H9317" s="9"/>
      <c r="I9317" s="9"/>
      <c r="J9317" s="9"/>
      <c r="K9317" s="9"/>
      <c r="L9317" s="9"/>
      <c r="M9317" s="9"/>
      <c r="N9317" s="9"/>
      <c r="O9317" s="9"/>
      <c r="P9317" s="9"/>
      <c r="Q9317" s="9"/>
      <c r="R9317" s="9"/>
      <c r="S9317" s="9"/>
      <c r="T9317" s="9"/>
      <c r="U9317" s="9"/>
      <c r="V9317" s="9"/>
      <c r="W9317" s="9"/>
      <c r="X9317" s="9"/>
      <c r="Y9317" s="9"/>
      <c r="Z9317" s="9"/>
      <c r="AA9317" s="9"/>
      <c r="AB9317" s="9"/>
      <c r="AC9317" s="9"/>
      <c r="AD9317" s="9"/>
      <c r="AE9317" s="9"/>
      <c r="AF9317" s="9"/>
      <c r="AG9317" s="9"/>
      <c r="AH9317" s="9"/>
      <c r="AI9317" s="9"/>
      <c r="AJ9317" s="9"/>
      <c r="AK9317" s="9"/>
      <c r="AL9317" s="9"/>
      <c r="AM9317" s="9"/>
      <c r="AN9317" s="9"/>
      <c r="AO9317" s="9"/>
      <c r="AP9317" s="9"/>
      <c r="AQ9317" s="9"/>
      <c r="AR9317" s="9"/>
      <c r="AS9317" s="9"/>
      <c r="AT9317" s="9"/>
      <c r="AU9317" s="9"/>
      <c r="AV9317" s="9"/>
      <c r="AW9317" s="9"/>
      <c r="AX9317" s="9"/>
      <c r="AY9317" s="9"/>
      <c r="AZ9317" s="9"/>
      <c r="BA9317" s="9"/>
      <c r="BB9317" s="9"/>
      <c r="BC9317" s="9"/>
      <c r="BD9317" s="9"/>
      <c r="BE9317" s="9"/>
    </row>
    <row r="9318" spans="1:57" s="9" customFormat="1" ht="26.25" x14ac:dyDescent="0.2">
      <c r="A9318" s="23" t="s">
        <v>16936</v>
      </c>
      <c r="B9318" s="24"/>
      <c r="C9318" s="24"/>
      <c r="D9318" s="24"/>
    </row>
    <row r="9319" spans="1:57" s="9" customFormat="1" ht="14.25" x14ac:dyDescent="0.2">
      <c r="A9319" s="20" t="s">
        <v>0</v>
      </c>
      <c r="B9319" s="21" t="s">
        <v>1</v>
      </c>
      <c r="C9319" s="21" t="s">
        <v>2</v>
      </c>
      <c r="D9319" s="22" t="s">
        <v>3</v>
      </c>
    </row>
    <row r="9320" spans="1:57" s="9" customFormat="1" ht="14.25" x14ac:dyDescent="0.2">
      <c r="A9320" s="20"/>
      <c r="B9320" s="21"/>
      <c r="C9320" s="21"/>
      <c r="D9320" s="22"/>
    </row>
    <row r="9321" spans="1:57" s="9" customFormat="1" x14ac:dyDescent="0.2">
      <c r="A9321" s="2" t="s">
        <v>16937</v>
      </c>
      <c r="B9321" s="1" t="s">
        <v>16938</v>
      </c>
      <c r="C9321" s="1" t="s">
        <v>10405</v>
      </c>
      <c r="D9321" s="10" t="s">
        <v>5270</v>
      </c>
    </row>
    <row r="9322" spans="1:57" s="9" customFormat="1" x14ac:dyDescent="0.2">
      <c r="A9322" s="2" t="s">
        <v>16939</v>
      </c>
      <c r="B9322" s="1" t="s">
        <v>16940</v>
      </c>
      <c r="C9322" s="1" t="s">
        <v>39</v>
      </c>
      <c r="D9322" s="10" t="s">
        <v>5270</v>
      </c>
    </row>
    <row r="9323" spans="1:57" s="11" customFormat="1" ht="18.75" x14ac:dyDescent="0.2">
      <c r="A9323" s="16" t="str">
        <f>HYPERLINK("#Indice","Voltar ao inicio")</f>
        <v>Voltar ao inicio</v>
      </c>
      <c r="B9323" s="17"/>
      <c r="C9323" s="17"/>
      <c r="D9323" s="17"/>
      <c r="E9323" s="9"/>
      <c r="F9323" s="9"/>
      <c r="G9323" s="9"/>
      <c r="H9323" s="9"/>
      <c r="I9323" s="9"/>
      <c r="J9323" s="9"/>
      <c r="K9323" s="9"/>
      <c r="L9323" s="9"/>
      <c r="M9323" s="9"/>
      <c r="N9323" s="9"/>
      <c r="O9323" s="9"/>
      <c r="P9323" s="9"/>
      <c r="Q9323" s="9"/>
      <c r="R9323" s="9"/>
      <c r="S9323" s="9"/>
      <c r="T9323" s="9"/>
      <c r="U9323" s="9"/>
      <c r="V9323" s="9"/>
      <c r="W9323" s="9"/>
      <c r="X9323" s="9"/>
      <c r="Y9323" s="9"/>
      <c r="Z9323" s="9"/>
      <c r="AA9323" s="9"/>
      <c r="AB9323" s="9"/>
      <c r="AC9323" s="9"/>
      <c r="AD9323" s="9"/>
      <c r="AE9323" s="9"/>
      <c r="AF9323" s="9"/>
      <c r="AG9323" s="9"/>
      <c r="AH9323" s="9"/>
      <c r="AI9323" s="9"/>
      <c r="AJ9323" s="9"/>
      <c r="AK9323" s="9"/>
      <c r="AL9323" s="9"/>
      <c r="AM9323" s="9"/>
      <c r="AN9323" s="9"/>
      <c r="AO9323" s="9"/>
      <c r="AP9323" s="9"/>
      <c r="AQ9323" s="9"/>
      <c r="AR9323" s="9"/>
      <c r="AS9323" s="9"/>
      <c r="AT9323" s="9"/>
      <c r="AU9323" s="9"/>
      <c r="AV9323" s="9"/>
      <c r="AW9323" s="9"/>
      <c r="AX9323" s="9"/>
      <c r="AY9323" s="9"/>
      <c r="AZ9323" s="9"/>
      <c r="BA9323" s="9"/>
      <c r="BB9323" s="9"/>
      <c r="BC9323" s="9"/>
      <c r="BD9323" s="9"/>
      <c r="BE9323" s="9"/>
    </row>
    <row r="9324" spans="1:57" s="11" customFormat="1" ht="10.5" customHeight="1" x14ac:dyDescent="0.2">
      <c r="A9324" s="12"/>
      <c r="B9324" s="13"/>
      <c r="C9324" s="13"/>
      <c r="D9324" s="13"/>
      <c r="E9324" s="9"/>
      <c r="F9324" s="9"/>
      <c r="G9324" s="9"/>
      <c r="H9324" s="9"/>
      <c r="I9324" s="9"/>
      <c r="J9324" s="9"/>
      <c r="K9324" s="9"/>
      <c r="L9324" s="9"/>
      <c r="M9324" s="9"/>
      <c r="N9324" s="9"/>
      <c r="O9324" s="9"/>
      <c r="P9324" s="9"/>
      <c r="Q9324" s="9"/>
      <c r="R9324" s="9"/>
      <c r="S9324" s="9"/>
      <c r="T9324" s="9"/>
      <c r="U9324" s="9"/>
      <c r="V9324" s="9"/>
      <c r="W9324" s="9"/>
      <c r="X9324" s="9"/>
      <c r="Y9324" s="9"/>
      <c r="Z9324" s="9"/>
      <c r="AA9324" s="9"/>
      <c r="AB9324" s="9"/>
      <c r="AC9324" s="9"/>
      <c r="AD9324" s="9"/>
      <c r="AE9324" s="9"/>
      <c r="AF9324" s="9"/>
      <c r="AG9324" s="9"/>
      <c r="AH9324" s="9"/>
      <c r="AI9324" s="9"/>
      <c r="AJ9324" s="9"/>
      <c r="AK9324" s="9"/>
      <c r="AL9324" s="9"/>
      <c r="AM9324" s="9"/>
      <c r="AN9324" s="9"/>
      <c r="AO9324" s="9"/>
      <c r="AP9324" s="9"/>
      <c r="AQ9324" s="9"/>
      <c r="AR9324" s="9"/>
      <c r="AS9324" s="9"/>
      <c r="AT9324" s="9"/>
      <c r="AU9324" s="9"/>
      <c r="AV9324" s="9"/>
      <c r="AW9324" s="9"/>
      <c r="AX9324" s="9"/>
      <c r="AY9324" s="9"/>
      <c r="AZ9324" s="9"/>
      <c r="BA9324" s="9"/>
      <c r="BB9324" s="9"/>
      <c r="BC9324" s="9"/>
      <c r="BD9324" s="9"/>
      <c r="BE9324" s="9"/>
    </row>
    <row r="9325" spans="1:57" s="9" customFormat="1" ht="26.25" x14ac:dyDescent="0.2">
      <c r="A9325" s="23" t="s">
        <v>17673</v>
      </c>
      <c r="B9325" s="24"/>
      <c r="C9325" s="24"/>
      <c r="D9325" s="24"/>
    </row>
    <row r="9326" spans="1:57" s="9" customFormat="1" ht="14.25" x14ac:dyDescent="0.2">
      <c r="A9326" s="20" t="s">
        <v>0</v>
      </c>
      <c r="B9326" s="21" t="s">
        <v>1</v>
      </c>
      <c r="C9326" s="21" t="s">
        <v>2</v>
      </c>
      <c r="D9326" s="22" t="s">
        <v>3</v>
      </c>
    </row>
    <row r="9327" spans="1:57" s="9" customFormat="1" ht="14.25" x14ac:dyDescent="0.2">
      <c r="A9327" s="20"/>
      <c r="B9327" s="21"/>
      <c r="C9327" s="21"/>
      <c r="D9327" s="22"/>
    </row>
    <row r="9328" spans="1:57" s="9" customFormat="1" x14ac:dyDescent="0.2">
      <c r="A9328" s="2" t="s">
        <v>16943</v>
      </c>
      <c r="B9328" s="1" t="s">
        <v>16944</v>
      </c>
      <c r="C9328" s="1" t="s">
        <v>39</v>
      </c>
      <c r="D9328" s="10" t="s">
        <v>5270</v>
      </c>
    </row>
    <row r="9329" spans="1:4" s="9" customFormat="1" x14ac:dyDescent="0.2">
      <c r="A9329" s="2" t="s">
        <v>16945</v>
      </c>
      <c r="B9329" s="1" t="s">
        <v>16946</v>
      </c>
      <c r="C9329" s="1" t="s">
        <v>16947</v>
      </c>
      <c r="D9329" s="3">
        <v>50</v>
      </c>
    </row>
    <row r="9330" spans="1:4" s="9" customFormat="1" x14ac:dyDescent="0.2">
      <c r="A9330" s="2" t="s">
        <v>16948</v>
      </c>
      <c r="B9330" s="1" t="s">
        <v>16949</v>
      </c>
      <c r="C9330" s="1" t="s">
        <v>3117</v>
      </c>
      <c r="D9330" s="10" t="s">
        <v>5270</v>
      </c>
    </row>
    <row r="9331" spans="1:4" s="9" customFormat="1" x14ac:dyDescent="0.2">
      <c r="A9331" s="2" t="s">
        <v>16950</v>
      </c>
      <c r="B9331" s="1" t="s">
        <v>16951</v>
      </c>
      <c r="C9331" s="1" t="s">
        <v>39</v>
      </c>
      <c r="D9331" s="10" t="s">
        <v>5270</v>
      </c>
    </row>
    <row r="9332" spans="1:4" s="9" customFormat="1" x14ac:dyDescent="0.2">
      <c r="A9332" s="2" t="s">
        <v>16952</v>
      </c>
      <c r="B9332" s="1" t="s">
        <v>16953</v>
      </c>
      <c r="C9332" s="1" t="s">
        <v>11329</v>
      </c>
      <c r="D9332" s="3">
        <v>5000</v>
      </c>
    </row>
    <row r="9333" spans="1:4" s="9" customFormat="1" x14ac:dyDescent="0.2">
      <c r="A9333" s="2" t="s">
        <v>16956</v>
      </c>
      <c r="B9333" s="1" t="s">
        <v>16955</v>
      </c>
      <c r="C9333" s="1" t="s">
        <v>11329</v>
      </c>
      <c r="D9333" s="3">
        <v>5000</v>
      </c>
    </row>
    <row r="9334" spans="1:4" s="9" customFormat="1" x14ac:dyDescent="0.2">
      <c r="A9334" s="2" t="s">
        <v>16954</v>
      </c>
      <c r="B9334" s="1" t="s">
        <v>16955</v>
      </c>
      <c r="C9334" s="1" t="s">
        <v>11329</v>
      </c>
      <c r="D9334" s="10" t="s">
        <v>5270</v>
      </c>
    </row>
    <row r="9335" spans="1:4" s="9" customFormat="1" x14ac:dyDescent="0.2">
      <c r="A9335" s="2" t="s">
        <v>16957</v>
      </c>
      <c r="B9335" s="1" t="s">
        <v>16958</v>
      </c>
      <c r="C9335" s="1" t="s">
        <v>1012</v>
      </c>
      <c r="D9335" s="10" t="s">
        <v>5270</v>
      </c>
    </row>
    <row r="9336" spans="1:4" s="9" customFormat="1" x14ac:dyDescent="0.2">
      <c r="A9336" s="2" t="s">
        <v>16959</v>
      </c>
      <c r="B9336" s="1" t="s">
        <v>16960</v>
      </c>
      <c r="C9336" s="1" t="s">
        <v>2183</v>
      </c>
      <c r="D9336" s="3">
        <v>2000</v>
      </c>
    </row>
    <row r="9337" spans="1:4" s="9" customFormat="1" x14ac:dyDescent="0.2">
      <c r="A9337" s="2" t="s">
        <v>16961</v>
      </c>
      <c r="B9337" s="1" t="s">
        <v>16962</v>
      </c>
      <c r="C9337" s="1" t="s">
        <v>39</v>
      </c>
      <c r="D9337" s="10" t="s">
        <v>5270</v>
      </c>
    </row>
    <row r="9338" spans="1:4" s="9" customFormat="1" x14ac:dyDescent="0.2">
      <c r="A9338" s="2" t="s">
        <v>16963</v>
      </c>
      <c r="B9338" s="1" t="s">
        <v>16964</v>
      </c>
      <c r="C9338" s="1" t="s">
        <v>39</v>
      </c>
      <c r="D9338" s="10" t="s">
        <v>5270</v>
      </c>
    </row>
    <row r="9339" spans="1:4" s="9" customFormat="1" x14ac:dyDescent="0.2">
      <c r="A9339" s="2" t="s">
        <v>16967</v>
      </c>
      <c r="B9339" s="1" t="s">
        <v>16966</v>
      </c>
      <c r="C9339" s="1" t="s">
        <v>11329</v>
      </c>
      <c r="D9339" s="3">
        <v>1000</v>
      </c>
    </row>
    <row r="9340" spans="1:4" s="9" customFormat="1" x14ac:dyDescent="0.2">
      <c r="A9340" s="2" t="s">
        <v>16968</v>
      </c>
      <c r="B9340" s="1" t="s">
        <v>16966</v>
      </c>
      <c r="C9340" s="1" t="s">
        <v>1012</v>
      </c>
      <c r="D9340" s="10" t="s">
        <v>5270</v>
      </c>
    </row>
    <row r="9341" spans="1:4" s="9" customFormat="1" x14ac:dyDescent="0.2">
      <c r="A9341" s="2" t="s">
        <v>16965</v>
      </c>
      <c r="B9341" s="1" t="s">
        <v>16966</v>
      </c>
      <c r="C9341" s="1" t="s">
        <v>39</v>
      </c>
      <c r="D9341" s="10" t="s">
        <v>5270</v>
      </c>
    </row>
    <row r="9342" spans="1:4" s="9" customFormat="1" x14ac:dyDescent="0.2">
      <c r="A9342" s="2" t="s">
        <v>16969</v>
      </c>
      <c r="B9342" s="1" t="s">
        <v>16966</v>
      </c>
      <c r="C9342" s="1" t="s">
        <v>16970</v>
      </c>
      <c r="D9342" s="10" t="s">
        <v>5270</v>
      </c>
    </row>
    <row r="9343" spans="1:4" s="9" customFormat="1" x14ac:dyDescent="0.2">
      <c r="A9343" s="2" t="s">
        <v>16971</v>
      </c>
      <c r="B9343" s="1" t="s">
        <v>16972</v>
      </c>
      <c r="C9343" s="1" t="s">
        <v>39</v>
      </c>
      <c r="D9343" s="10" t="s">
        <v>5270</v>
      </c>
    </row>
    <row r="9344" spans="1:4" s="9" customFormat="1" x14ac:dyDescent="0.2">
      <c r="A9344" s="2" t="s">
        <v>16977</v>
      </c>
      <c r="B9344" s="1" t="s">
        <v>16974</v>
      </c>
      <c r="C9344" s="1" t="s">
        <v>1872</v>
      </c>
      <c r="D9344" s="10" t="s">
        <v>5270</v>
      </c>
    </row>
    <row r="9345" spans="1:4" s="9" customFormat="1" x14ac:dyDescent="0.2">
      <c r="A9345" s="2" t="s">
        <v>16973</v>
      </c>
      <c r="B9345" s="1" t="s">
        <v>16974</v>
      </c>
      <c r="C9345" s="1" t="s">
        <v>39</v>
      </c>
      <c r="D9345" s="10" t="s">
        <v>5270</v>
      </c>
    </row>
    <row r="9346" spans="1:4" s="9" customFormat="1" x14ac:dyDescent="0.2">
      <c r="A9346" s="2" t="s">
        <v>16975</v>
      </c>
      <c r="B9346" s="1" t="s">
        <v>16974</v>
      </c>
      <c r="C9346" s="1" t="s">
        <v>7388</v>
      </c>
      <c r="D9346" s="10" t="s">
        <v>5270</v>
      </c>
    </row>
    <row r="9347" spans="1:4" s="9" customFormat="1" x14ac:dyDescent="0.2">
      <c r="A9347" s="2" t="s">
        <v>16976</v>
      </c>
      <c r="B9347" s="1" t="s">
        <v>16974</v>
      </c>
      <c r="C9347" s="1" t="s">
        <v>1087</v>
      </c>
      <c r="D9347" s="10" t="s">
        <v>5270</v>
      </c>
    </row>
    <row r="9348" spans="1:4" s="9" customFormat="1" x14ac:dyDescent="0.2">
      <c r="A9348" s="2" t="s">
        <v>16978</v>
      </c>
      <c r="B9348" s="1" t="s">
        <v>16979</v>
      </c>
      <c r="C9348" s="1" t="s">
        <v>39</v>
      </c>
      <c r="D9348" s="10" t="s">
        <v>5270</v>
      </c>
    </row>
    <row r="9349" spans="1:4" s="9" customFormat="1" x14ac:dyDescent="0.2">
      <c r="A9349" s="2" t="s">
        <v>16982</v>
      </c>
      <c r="B9349" s="1" t="s">
        <v>16981</v>
      </c>
      <c r="C9349" s="1" t="s">
        <v>39</v>
      </c>
      <c r="D9349" s="3">
        <v>100</v>
      </c>
    </row>
    <row r="9350" spans="1:4" s="9" customFormat="1" x14ac:dyDescent="0.2">
      <c r="A9350" s="2" t="s">
        <v>16987</v>
      </c>
      <c r="B9350" s="1" t="s">
        <v>16981</v>
      </c>
      <c r="C9350" s="1" t="s">
        <v>1087</v>
      </c>
      <c r="D9350" s="3">
        <v>100</v>
      </c>
    </row>
    <row r="9351" spans="1:4" s="9" customFormat="1" x14ac:dyDescent="0.2">
      <c r="A9351" s="2" t="s">
        <v>16989</v>
      </c>
      <c r="B9351" s="1" t="s">
        <v>16981</v>
      </c>
      <c r="C9351" s="1" t="s">
        <v>1872</v>
      </c>
      <c r="D9351" s="3">
        <v>100</v>
      </c>
    </row>
    <row r="9352" spans="1:4" s="9" customFormat="1" x14ac:dyDescent="0.2">
      <c r="A9352" s="2" t="s">
        <v>16985</v>
      </c>
      <c r="B9352" s="1" t="s">
        <v>16981</v>
      </c>
      <c r="C9352" s="1" t="s">
        <v>16986</v>
      </c>
      <c r="D9352" s="3">
        <v>100</v>
      </c>
    </row>
    <row r="9353" spans="1:4" s="9" customFormat="1" x14ac:dyDescent="0.2">
      <c r="A9353" s="2" t="s">
        <v>16984</v>
      </c>
      <c r="B9353" s="1" t="s">
        <v>16981</v>
      </c>
      <c r="C9353" s="1" t="s">
        <v>86</v>
      </c>
      <c r="D9353" s="3">
        <v>5000</v>
      </c>
    </row>
    <row r="9354" spans="1:4" s="9" customFormat="1" x14ac:dyDescent="0.2">
      <c r="A9354" s="2" t="s">
        <v>16988</v>
      </c>
      <c r="B9354" s="1" t="s">
        <v>16981</v>
      </c>
      <c r="C9354" s="1" t="s">
        <v>1872</v>
      </c>
      <c r="D9354" s="3">
        <v>5000</v>
      </c>
    </row>
    <row r="9355" spans="1:4" s="9" customFormat="1" x14ac:dyDescent="0.2">
      <c r="A9355" s="2" t="s">
        <v>16980</v>
      </c>
      <c r="B9355" s="1" t="s">
        <v>16981</v>
      </c>
      <c r="C9355" s="1" t="s">
        <v>39</v>
      </c>
      <c r="D9355" s="3">
        <v>10000</v>
      </c>
    </row>
    <row r="9356" spans="1:4" s="9" customFormat="1" x14ac:dyDescent="0.2">
      <c r="A9356" s="2" t="s">
        <v>16990</v>
      </c>
      <c r="B9356" s="1" t="s">
        <v>16981</v>
      </c>
      <c r="C9356" s="1" t="s">
        <v>16991</v>
      </c>
      <c r="D9356" s="10" t="s">
        <v>5270</v>
      </c>
    </row>
    <row r="9357" spans="1:4" s="9" customFormat="1" x14ac:dyDescent="0.2">
      <c r="A9357" s="2" t="s">
        <v>16983</v>
      </c>
      <c r="B9357" s="1" t="s">
        <v>16981</v>
      </c>
      <c r="C9357" s="1" t="s">
        <v>86</v>
      </c>
      <c r="D9357" s="10" t="s">
        <v>5270</v>
      </c>
    </row>
    <row r="9358" spans="1:4" s="9" customFormat="1" x14ac:dyDescent="0.2">
      <c r="A9358" s="2" t="s">
        <v>16992</v>
      </c>
      <c r="B9358" s="1" t="s">
        <v>16993</v>
      </c>
      <c r="C9358" s="1" t="s">
        <v>86</v>
      </c>
      <c r="D9358" s="3">
        <v>100</v>
      </c>
    </row>
    <row r="9359" spans="1:4" s="9" customFormat="1" x14ac:dyDescent="0.2">
      <c r="A9359" s="2" t="s">
        <v>16994</v>
      </c>
      <c r="B9359" s="1" t="s">
        <v>16995</v>
      </c>
      <c r="C9359" s="1" t="s">
        <v>33</v>
      </c>
      <c r="D9359" s="10" t="s">
        <v>5270</v>
      </c>
    </row>
    <row r="9360" spans="1:4" s="9" customFormat="1" x14ac:dyDescent="0.2">
      <c r="A9360" s="2" t="s">
        <v>16996</v>
      </c>
      <c r="B9360" s="1" t="s">
        <v>16997</v>
      </c>
      <c r="C9360" s="1" t="s">
        <v>86</v>
      </c>
      <c r="D9360" s="10" t="s">
        <v>5270</v>
      </c>
    </row>
    <row r="9361" spans="1:4" s="9" customFormat="1" x14ac:dyDescent="0.2">
      <c r="A9361" s="2" t="s">
        <v>16998</v>
      </c>
      <c r="B9361" s="1" t="s">
        <v>16999</v>
      </c>
      <c r="C9361" s="1" t="s">
        <v>2752</v>
      </c>
      <c r="D9361" s="3">
        <v>100</v>
      </c>
    </row>
    <row r="9362" spans="1:4" s="9" customFormat="1" x14ac:dyDescent="0.2">
      <c r="A9362" s="2" t="s">
        <v>17000</v>
      </c>
      <c r="B9362" s="1" t="s">
        <v>17001</v>
      </c>
      <c r="C9362" s="1" t="s">
        <v>39</v>
      </c>
      <c r="D9362" s="10" t="s">
        <v>5270</v>
      </c>
    </row>
    <row r="9363" spans="1:4" s="9" customFormat="1" x14ac:dyDescent="0.2">
      <c r="A9363" s="2" t="s">
        <v>17002</v>
      </c>
      <c r="B9363" s="1" t="s">
        <v>17003</v>
      </c>
      <c r="C9363" s="1" t="s">
        <v>287</v>
      </c>
      <c r="D9363" s="10" t="s">
        <v>5270</v>
      </c>
    </row>
    <row r="9364" spans="1:4" s="9" customFormat="1" x14ac:dyDescent="0.2">
      <c r="A9364" s="2" t="s">
        <v>17004</v>
      </c>
      <c r="B9364" s="1" t="s">
        <v>17005</v>
      </c>
      <c r="C9364" s="1" t="s">
        <v>39</v>
      </c>
      <c r="D9364" s="10" t="s">
        <v>5270</v>
      </c>
    </row>
    <row r="9365" spans="1:4" s="9" customFormat="1" x14ac:dyDescent="0.2">
      <c r="A9365" s="2" t="s">
        <v>17006</v>
      </c>
      <c r="B9365" s="1" t="s">
        <v>17007</v>
      </c>
      <c r="C9365" s="1" t="s">
        <v>39</v>
      </c>
      <c r="D9365" s="10" t="s">
        <v>5270</v>
      </c>
    </row>
    <row r="9366" spans="1:4" s="9" customFormat="1" x14ac:dyDescent="0.2">
      <c r="A9366" s="2" t="s">
        <v>17008</v>
      </c>
      <c r="B9366" s="1" t="s">
        <v>17009</v>
      </c>
      <c r="C9366" s="1" t="s">
        <v>39</v>
      </c>
      <c r="D9366" s="10" t="s">
        <v>5270</v>
      </c>
    </row>
    <row r="9367" spans="1:4" s="9" customFormat="1" x14ac:dyDescent="0.2">
      <c r="A9367" s="2" t="s">
        <v>17010</v>
      </c>
      <c r="B9367" s="1" t="s">
        <v>17011</v>
      </c>
      <c r="C9367" s="1" t="s">
        <v>4104</v>
      </c>
      <c r="D9367" s="10" t="s">
        <v>5270</v>
      </c>
    </row>
    <row r="9368" spans="1:4" s="9" customFormat="1" x14ac:dyDescent="0.2">
      <c r="A9368" s="2" t="s">
        <v>17012</v>
      </c>
      <c r="B9368" s="1" t="s">
        <v>17013</v>
      </c>
      <c r="C9368" s="1" t="s">
        <v>6357</v>
      </c>
      <c r="D9368" s="10" t="s">
        <v>5270</v>
      </c>
    </row>
    <row r="9369" spans="1:4" s="9" customFormat="1" x14ac:dyDescent="0.2">
      <c r="A9369" s="2" t="s">
        <v>17014</v>
      </c>
      <c r="B9369" s="1" t="s">
        <v>17015</v>
      </c>
      <c r="C9369" s="1" t="s">
        <v>7388</v>
      </c>
      <c r="D9369" s="3">
        <v>1500</v>
      </c>
    </row>
    <row r="9370" spans="1:4" s="9" customFormat="1" x14ac:dyDescent="0.2">
      <c r="A9370" s="2" t="s">
        <v>17016</v>
      </c>
      <c r="B9370" s="1" t="s">
        <v>17015</v>
      </c>
      <c r="C9370" s="1" t="s">
        <v>11329</v>
      </c>
      <c r="D9370" s="3">
        <v>3000</v>
      </c>
    </row>
    <row r="9371" spans="1:4" s="9" customFormat="1" x14ac:dyDescent="0.2">
      <c r="A9371" s="2" t="s">
        <v>17017</v>
      </c>
      <c r="B9371" s="1" t="s">
        <v>17018</v>
      </c>
      <c r="C9371" s="1" t="s">
        <v>11329</v>
      </c>
      <c r="D9371" s="10" t="s">
        <v>5270</v>
      </c>
    </row>
    <row r="9372" spans="1:4" s="9" customFormat="1" x14ac:dyDescent="0.2">
      <c r="A9372" s="2" t="s">
        <v>17019</v>
      </c>
      <c r="B9372" s="1" t="s">
        <v>17020</v>
      </c>
      <c r="C9372" s="1" t="s">
        <v>7557</v>
      </c>
      <c r="D9372" s="3">
        <v>1200</v>
      </c>
    </row>
    <row r="9373" spans="1:4" s="9" customFormat="1" x14ac:dyDescent="0.2">
      <c r="A9373" s="2" t="s">
        <v>17021</v>
      </c>
      <c r="B9373" s="1" t="s">
        <v>17020</v>
      </c>
      <c r="C9373" s="1" t="s">
        <v>86</v>
      </c>
      <c r="D9373" s="3">
        <v>1250</v>
      </c>
    </row>
    <row r="9374" spans="1:4" s="9" customFormat="1" x14ac:dyDescent="0.2">
      <c r="A9374" s="2" t="s">
        <v>17022</v>
      </c>
      <c r="B9374" s="1" t="s">
        <v>17023</v>
      </c>
      <c r="C9374" s="1" t="s">
        <v>2670</v>
      </c>
      <c r="D9374" s="10" t="s">
        <v>5270</v>
      </c>
    </row>
    <row r="9375" spans="1:4" s="9" customFormat="1" x14ac:dyDescent="0.2">
      <c r="A9375" s="2" t="s">
        <v>17026</v>
      </c>
      <c r="B9375" s="1" t="s">
        <v>17025</v>
      </c>
      <c r="C9375" s="1" t="s">
        <v>13749</v>
      </c>
      <c r="D9375" s="3">
        <v>200</v>
      </c>
    </row>
    <row r="9376" spans="1:4" s="9" customFormat="1" x14ac:dyDescent="0.2">
      <c r="A9376" s="2" t="s">
        <v>17024</v>
      </c>
      <c r="B9376" s="1" t="s">
        <v>17025</v>
      </c>
      <c r="C9376" s="1" t="s">
        <v>39</v>
      </c>
      <c r="D9376" s="3">
        <v>1250</v>
      </c>
    </row>
    <row r="9377" spans="1:4" s="9" customFormat="1" x14ac:dyDescent="0.2">
      <c r="A9377" s="2" t="s">
        <v>17029</v>
      </c>
      <c r="B9377" s="1" t="s">
        <v>17028</v>
      </c>
      <c r="C9377" s="1" t="s">
        <v>13749</v>
      </c>
      <c r="D9377" s="3">
        <v>200</v>
      </c>
    </row>
    <row r="9378" spans="1:4" s="9" customFormat="1" x14ac:dyDescent="0.2">
      <c r="A9378" s="2" t="s">
        <v>17027</v>
      </c>
      <c r="B9378" s="1" t="s">
        <v>17028</v>
      </c>
      <c r="C9378" s="1" t="s">
        <v>7557</v>
      </c>
      <c r="D9378" s="10" t="s">
        <v>5270</v>
      </c>
    </row>
    <row r="9379" spans="1:4" s="9" customFormat="1" x14ac:dyDescent="0.2">
      <c r="A9379" s="2" t="s">
        <v>17030</v>
      </c>
      <c r="B9379" s="1" t="s">
        <v>17031</v>
      </c>
      <c r="C9379" s="1" t="s">
        <v>7388</v>
      </c>
      <c r="D9379" s="3">
        <v>1250</v>
      </c>
    </row>
    <row r="9380" spans="1:4" s="9" customFormat="1" x14ac:dyDescent="0.2">
      <c r="A9380" s="2" t="s">
        <v>17032</v>
      </c>
      <c r="B9380" s="1" t="s">
        <v>17031</v>
      </c>
      <c r="C9380" s="1" t="s">
        <v>17033</v>
      </c>
      <c r="D9380" s="10" t="s">
        <v>5270</v>
      </c>
    </row>
    <row r="9381" spans="1:4" s="9" customFormat="1" x14ac:dyDescent="0.2">
      <c r="A9381" s="2" t="s">
        <v>17036</v>
      </c>
      <c r="B9381" s="1" t="s">
        <v>17035</v>
      </c>
      <c r="C9381" s="1" t="s">
        <v>14760</v>
      </c>
      <c r="D9381" s="3">
        <v>1200</v>
      </c>
    </row>
    <row r="9382" spans="1:4" s="9" customFormat="1" x14ac:dyDescent="0.2">
      <c r="A9382" s="2" t="s">
        <v>17037</v>
      </c>
      <c r="B9382" s="1" t="s">
        <v>17035</v>
      </c>
      <c r="C9382" s="1" t="s">
        <v>1910</v>
      </c>
      <c r="D9382" s="3">
        <v>1250</v>
      </c>
    </row>
    <row r="9383" spans="1:4" s="9" customFormat="1" x14ac:dyDescent="0.2">
      <c r="A9383" s="2" t="s">
        <v>17034</v>
      </c>
      <c r="B9383" s="1" t="s">
        <v>17035</v>
      </c>
      <c r="C9383" s="1" t="s">
        <v>39</v>
      </c>
      <c r="D9383" s="10" t="s">
        <v>5270</v>
      </c>
    </row>
    <row r="9384" spans="1:4" s="9" customFormat="1" x14ac:dyDescent="0.2">
      <c r="A9384" s="2" t="s">
        <v>17038</v>
      </c>
      <c r="B9384" s="1" t="s">
        <v>17035</v>
      </c>
      <c r="C9384" s="1" t="s">
        <v>11329</v>
      </c>
      <c r="D9384" s="10" t="s">
        <v>5270</v>
      </c>
    </row>
    <row r="9385" spans="1:4" s="9" customFormat="1" x14ac:dyDescent="0.2">
      <c r="A9385" s="2" t="s">
        <v>17039</v>
      </c>
      <c r="B9385" s="1" t="s">
        <v>17040</v>
      </c>
      <c r="C9385" s="1" t="s">
        <v>1557</v>
      </c>
      <c r="D9385" s="10" t="s">
        <v>5270</v>
      </c>
    </row>
    <row r="9386" spans="1:4" s="9" customFormat="1" x14ac:dyDescent="0.2">
      <c r="A9386" s="2" t="s">
        <v>17041</v>
      </c>
      <c r="B9386" s="1" t="s">
        <v>17042</v>
      </c>
      <c r="C9386" s="1" t="s">
        <v>7388</v>
      </c>
      <c r="D9386" s="3">
        <v>1000</v>
      </c>
    </row>
    <row r="9387" spans="1:4" s="9" customFormat="1" x14ac:dyDescent="0.2">
      <c r="A9387" s="2" t="s">
        <v>17046</v>
      </c>
      <c r="B9387" s="1" t="s">
        <v>17042</v>
      </c>
      <c r="C9387" s="1" t="s">
        <v>16970</v>
      </c>
      <c r="D9387" s="3">
        <v>1000</v>
      </c>
    </row>
    <row r="9388" spans="1:4" s="9" customFormat="1" x14ac:dyDescent="0.2">
      <c r="A9388" s="2" t="s">
        <v>17044</v>
      </c>
      <c r="B9388" s="1" t="s">
        <v>17042</v>
      </c>
      <c r="C9388" s="1" t="s">
        <v>16986</v>
      </c>
      <c r="D9388" s="3">
        <v>5000</v>
      </c>
    </row>
    <row r="9389" spans="1:4" s="9" customFormat="1" x14ac:dyDescent="0.2">
      <c r="A9389" s="2" t="s">
        <v>17043</v>
      </c>
      <c r="B9389" s="1" t="s">
        <v>17042</v>
      </c>
      <c r="C9389" s="1" t="s">
        <v>7557</v>
      </c>
      <c r="D9389" s="10" t="s">
        <v>5270</v>
      </c>
    </row>
    <row r="9390" spans="1:4" s="9" customFormat="1" x14ac:dyDescent="0.2">
      <c r="A9390" s="2" t="s">
        <v>17045</v>
      </c>
      <c r="B9390" s="1" t="s">
        <v>17042</v>
      </c>
      <c r="C9390" s="1" t="s">
        <v>11329</v>
      </c>
      <c r="D9390" s="10" t="s">
        <v>5270</v>
      </c>
    </row>
    <row r="9391" spans="1:4" s="9" customFormat="1" x14ac:dyDescent="0.2">
      <c r="A9391" s="2" t="s">
        <v>17047</v>
      </c>
      <c r="B9391" s="1" t="s">
        <v>17048</v>
      </c>
      <c r="C9391" s="1" t="s">
        <v>16986</v>
      </c>
      <c r="D9391" s="3">
        <v>5000</v>
      </c>
    </row>
    <row r="9392" spans="1:4" s="9" customFormat="1" x14ac:dyDescent="0.2">
      <c r="A9392" s="2" t="s">
        <v>17049</v>
      </c>
      <c r="B9392" s="1" t="s">
        <v>17048</v>
      </c>
      <c r="C9392" s="1" t="s">
        <v>16</v>
      </c>
      <c r="D9392" s="10" t="s">
        <v>5270</v>
      </c>
    </row>
    <row r="9393" spans="1:4" s="9" customFormat="1" x14ac:dyDescent="0.2">
      <c r="A9393" s="2" t="s">
        <v>17050</v>
      </c>
      <c r="B9393" s="1" t="s">
        <v>17051</v>
      </c>
      <c r="C9393" s="1" t="s">
        <v>39</v>
      </c>
      <c r="D9393" s="10" t="s">
        <v>5270</v>
      </c>
    </row>
    <row r="9394" spans="1:4" s="9" customFormat="1" x14ac:dyDescent="0.2">
      <c r="A9394" s="2" t="s">
        <v>17052</v>
      </c>
      <c r="B9394" s="1" t="s">
        <v>17051</v>
      </c>
      <c r="C9394" s="1" t="s">
        <v>1557</v>
      </c>
      <c r="D9394" s="10" t="s">
        <v>5270</v>
      </c>
    </row>
    <row r="9395" spans="1:4" s="9" customFormat="1" x14ac:dyDescent="0.2">
      <c r="A9395" s="2" t="s">
        <v>17053</v>
      </c>
      <c r="B9395" s="1" t="s">
        <v>17051</v>
      </c>
      <c r="C9395" s="1" t="s">
        <v>11329</v>
      </c>
      <c r="D9395" s="10" t="s">
        <v>5270</v>
      </c>
    </row>
    <row r="9396" spans="1:4" s="9" customFormat="1" x14ac:dyDescent="0.2">
      <c r="A9396" s="2" t="s">
        <v>17054</v>
      </c>
      <c r="B9396" s="1" t="s">
        <v>17055</v>
      </c>
      <c r="C9396" s="1" t="s">
        <v>39</v>
      </c>
      <c r="D9396" s="10" t="s">
        <v>5270</v>
      </c>
    </row>
    <row r="9397" spans="1:4" s="9" customFormat="1" x14ac:dyDescent="0.2">
      <c r="A9397" s="2" t="s">
        <v>17056</v>
      </c>
      <c r="B9397" s="1" t="s">
        <v>17055</v>
      </c>
      <c r="C9397" s="1" t="s">
        <v>1012</v>
      </c>
      <c r="D9397" s="10" t="s">
        <v>5270</v>
      </c>
    </row>
    <row r="9398" spans="1:4" s="9" customFormat="1" x14ac:dyDescent="0.2">
      <c r="A9398" s="2" t="s">
        <v>17057</v>
      </c>
      <c r="B9398" s="1" t="s">
        <v>17058</v>
      </c>
      <c r="C9398" s="1" t="s">
        <v>7388</v>
      </c>
      <c r="D9398" s="3">
        <v>500</v>
      </c>
    </row>
    <row r="9399" spans="1:4" s="9" customFormat="1" x14ac:dyDescent="0.2">
      <c r="A9399" s="2" t="s">
        <v>17060</v>
      </c>
      <c r="B9399" s="1" t="s">
        <v>17058</v>
      </c>
      <c r="C9399" s="1" t="s">
        <v>2752</v>
      </c>
      <c r="D9399" s="3">
        <v>1000</v>
      </c>
    </row>
    <row r="9400" spans="1:4" s="9" customFormat="1" x14ac:dyDescent="0.2">
      <c r="A9400" s="2" t="s">
        <v>17059</v>
      </c>
      <c r="B9400" s="1" t="s">
        <v>17058</v>
      </c>
      <c r="C9400" s="1" t="s">
        <v>11329</v>
      </c>
      <c r="D9400" s="3">
        <v>1250</v>
      </c>
    </row>
    <row r="9401" spans="1:4" s="9" customFormat="1" x14ac:dyDescent="0.2">
      <c r="A9401" s="2" t="s">
        <v>17061</v>
      </c>
      <c r="B9401" s="1" t="s">
        <v>17062</v>
      </c>
      <c r="C9401" s="1" t="s">
        <v>1872</v>
      </c>
      <c r="D9401" s="10" t="s">
        <v>5270</v>
      </c>
    </row>
    <row r="9402" spans="1:4" s="9" customFormat="1" x14ac:dyDescent="0.2">
      <c r="A9402" s="2" t="s">
        <v>17063</v>
      </c>
      <c r="B9402" s="1" t="s">
        <v>17064</v>
      </c>
      <c r="C9402" s="1" t="s">
        <v>89</v>
      </c>
      <c r="D9402" s="3">
        <v>100</v>
      </c>
    </row>
    <row r="9403" spans="1:4" s="9" customFormat="1" x14ac:dyDescent="0.2">
      <c r="A9403" s="2" t="s">
        <v>17065</v>
      </c>
      <c r="B9403" s="1" t="s">
        <v>17066</v>
      </c>
      <c r="C9403" s="1" t="s">
        <v>25</v>
      </c>
      <c r="D9403" s="10" t="s">
        <v>5270</v>
      </c>
    </row>
    <row r="9404" spans="1:4" s="9" customFormat="1" x14ac:dyDescent="0.2">
      <c r="A9404" s="2" t="s">
        <v>17067</v>
      </c>
      <c r="B9404" s="1" t="s">
        <v>17068</v>
      </c>
      <c r="C9404" s="1" t="s">
        <v>39</v>
      </c>
      <c r="D9404" s="10" t="s">
        <v>5270</v>
      </c>
    </row>
    <row r="9405" spans="1:4" s="9" customFormat="1" x14ac:dyDescent="0.2">
      <c r="A9405" s="2" t="s">
        <v>17069</v>
      </c>
      <c r="B9405" s="1" t="s">
        <v>17070</v>
      </c>
      <c r="C9405" s="1" t="s">
        <v>3117</v>
      </c>
      <c r="D9405" s="10" t="s">
        <v>5270</v>
      </c>
    </row>
    <row r="9406" spans="1:4" s="9" customFormat="1" x14ac:dyDescent="0.2">
      <c r="A9406" s="2" t="s">
        <v>17071</v>
      </c>
      <c r="B9406" s="1" t="s">
        <v>17072</v>
      </c>
      <c r="C9406" s="1" t="s">
        <v>3117</v>
      </c>
      <c r="D9406" s="3">
        <v>25</v>
      </c>
    </row>
    <row r="9407" spans="1:4" s="9" customFormat="1" x14ac:dyDescent="0.2">
      <c r="A9407" s="2" t="s">
        <v>17073</v>
      </c>
      <c r="B9407" s="1" t="s">
        <v>17074</v>
      </c>
      <c r="C9407" s="1" t="s">
        <v>3117</v>
      </c>
      <c r="D9407" s="10" t="s">
        <v>5270</v>
      </c>
    </row>
    <row r="9408" spans="1:4" s="9" customFormat="1" x14ac:dyDescent="0.2">
      <c r="A9408" s="2" t="s">
        <v>17075</v>
      </c>
      <c r="B9408" s="1" t="s">
        <v>17076</v>
      </c>
      <c r="C9408" s="1" t="s">
        <v>3117</v>
      </c>
      <c r="D9408" s="3">
        <v>25</v>
      </c>
    </row>
    <row r="9409" spans="1:4" s="9" customFormat="1" x14ac:dyDescent="0.2">
      <c r="A9409" s="2" t="s">
        <v>17077</v>
      </c>
      <c r="B9409" s="1" t="s">
        <v>17078</v>
      </c>
      <c r="C9409" s="1" t="s">
        <v>3117</v>
      </c>
      <c r="D9409" s="10" t="s">
        <v>5270</v>
      </c>
    </row>
    <row r="9410" spans="1:4" s="9" customFormat="1" x14ac:dyDescent="0.2">
      <c r="A9410" s="2" t="s">
        <v>17079</v>
      </c>
      <c r="B9410" s="1" t="s">
        <v>17080</v>
      </c>
      <c r="C9410" s="1" t="s">
        <v>39</v>
      </c>
      <c r="D9410" s="10" t="s">
        <v>5270</v>
      </c>
    </row>
    <row r="9411" spans="1:4" s="9" customFormat="1" x14ac:dyDescent="0.2">
      <c r="A9411" s="2" t="s">
        <v>17081</v>
      </c>
      <c r="B9411" s="1" t="s">
        <v>17082</v>
      </c>
      <c r="C9411" s="1" t="s">
        <v>39</v>
      </c>
      <c r="D9411" s="10" t="s">
        <v>5270</v>
      </c>
    </row>
    <row r="9412" spans="1:4" s="9" customFormat="1" x14ac:dyDescent="0.2">
      <c r="A9412" s="2" t="s">
        <v>17085</v>
      </c>
      <c r="B9412" s="1" t="s">
        <v>17084</v>
      </c>
      <c r="C9412" s="1" t="s">
        <v>1910</v>
      </c>
      <c r="D9412" s="3">
        <v>500</v>
      </c>
    </row>
    <row r="9413" spans="1:4" s="9" customFormat="1" x14ac:dyDescent="0.2">
      <c r="A9413" s="2" t="s">
        <v>17083</v>
      </c>
      <c r="B9413" s="1" t="s">
        <v>17084</v>
      </c>
      <c r="C9413" s="1" t="s">
        <v>39</v>
      </c>
      <c r="D9413" s="10" t="s">
        <v>5270</v>
      </c>
    </row>
    <row r="9414" spans="1:4" s="9" customFormat="1" x14ac:dyDescent="0.2">
      <c r="A9414" s="2" t="s">
        <v>17086</v>
      </c>
      <c r="B9414" s="1" t="s">
        <v>17087</v>
      </c>
      <c r="C9414" s="1" t="s">
        <v>11329</v>
      </c>
      <c r="D9414" s="3">
        <v>500</v>
      </c>
    </row>
    <row r="9415" spans="1:4" s="9" customFormat="1" x14ac:dyDescent="0.2">
      <c r="A9415" s="2" t="s">
        <v>17088</v>
      </c>
      <c r="B9415" s="1" t="s">
        <v>17089</v>
      </c>
      <c r="C9415" s="1" t="s">
        <v>3117</v>
      </c>
      <c r="D9415" s="3">
        <v>30</v>
      </c>
    </row>
    <row r="9416" spans="1:4" s="9" customFormat="1" x14ac:dyDescent="0.2">
      <c r="A9416" s="2" t="s">
        <v>17090</v>
      </c>
      <c r="B9416" s="1" t="s">
        <v>17091</v>
      </c>
      <c r="C9416" s="1" t="s">
        <v>39</v>
      </c>
      <c r="D9416" s="10" t="s">
        <v>5270</v>
      </c>
    </row>
    <row r="9417" spans="1:4" s="9" customFormat="1" x14ac:dyDescent="0.2">
      <c r="A9417" s="2" t="s">
        <v>17092</v>
      </c>
      <c r="B9417" s="1" t="s">
        <v>17093</v>
      </c>
      <c r="C9417" s="1" t="s">
        <v>39</v>
      </c>
      <c r="D9417" s="10" t="s">
        <v>5270</v>
      </c>
    </row>
    <row r="9418" spans="1:4" s="9" customFormat="1" x14ac:dyDescent="0.2">
      <c r="A9418" s="2" t="s">
        <v>17094</v>
      </c>
      <c r="B9418" s="1" t="s">
        <v>17095</v>
      </c>
      <c r="C9418" s="1" t="s">
        <v>39</v>
      </c>
      <c r="D9418" s="3">
        <v>500</v>
      </c>
    </row>
    <row r="9419" spans="1:4" s="9" customFormat="1" x14ac:dyDescent="0.2">
      <c r="A9419" s="2" t="s">
        <v>17096</v>
      </c>
      <c r="B9419" s="1" t="s">
        <v>17097</v>
      </c>
      <c r="C9419" s="1" t="s">
        <v>39</v>
      </c>
      <c r="D9419" s="10" t="s">
        <v>5270</v>
      </c>
    </row>
    <row r="9420" spans="1:4" s="9" customFormat="1" x14ac:dyDescent="0.2">
      <c r="A9420" s="2" t="s">
        <v>17098</v>
      </c>
      <c r="B9420" s="1" t="s">
        <v>17099</v>
      </c>
      <c r="C9420" s="1" t="s">
        <v>39</v>
      </c>
      <c r="D9420" s="10" t="s">
        <v>5270</v>
      </c>
    </row>
    <row r="9421" spans="1:4" s="9" customFormat="1" x14ac:dyDescent="0.2">
      <c r="A9421" s="2" t="s">
        <v>17100</v>
      </c>
      <c r="B9421" s="1" t="s">
        <v>17101</v>
      </c>
      <c r="C9421" s="1" t="s">
        <v>287</v>
      </c>
      <c r="D9421" s="10" t="s">
        <v>5270</v>
      </c>
    </row>
    <row r="9422" spans="1:4" s="9" customFormat="1" x14ac:dyDescent="0.2">
      <c r="A9422" s="2" t="s">
        <v>17102</v>
      </c>
      <c r="B9422" s="1" t="s">
        <v>17103</v>
      </c>
      <c r="C9422" s="1" t="s">
        <v>39</v>
      </c>
      <c r="D9422" s="10" t="s">
        <v>5270</v>
      </c>
    </row>
    <row r="9423" spans="1:4" s="9" customFormat="1" x14ac:dyDescent="0.2">
      <c r="A9423" s="2" t="s">
        <v>17106</v>
      </c>
      <c r="B9423" s="1" t="s">
        <v>17105</v>
      </c>
      <c r="C9423" s="1" t="s">
        <v>6357</v>
      </c>
      <c r="D9423" s="3">
        <v>4000</v>
      </c>
    </row>
    <row r="9424" spans="1:4" s="9" customFormat="1" x14ac:dyDescent="0.2">
      <c r="A9424" s="2" t="s">
        <v>17104</v>
      </c>
      <c r="B9424" s="1" t="s">
        <v>17105</v>
      </c>
      <c r="C9424" s="1" t="s">
        <v>66</v>
      </c>
      <c r="D9424" s="10" t="s">
        <v>5270</v>
      </c>
    </row>
    <row r="9425" spans="1:4" s="9" customFormat="1" x14ac:dyDescent="0.2">
      <c r="A9425" s="2" t="s">
        <v>17107</v>
      </c>
      <c r="B9425" s="1" t="s">
        <v>17108</v>
      </c>
      <c r="C9425" s="1" t="s">
        <v>66</v>
      </c>
      <c r="D9425" s="3">
        <v>3000</v>
      </c>
    </row>
    <row r="9426" spans="1:4" s="9" customFormat="1" x14ac:dyDescent="0.2">
      <c r="A9426" s="2" t="s">
        <v>17111</v>
      </c>
      <c r="B9426" s="1" t="s">
        <v>17110</v>
      </c>
      <c r="C9426" s="1" t="s">
        <v>287</v>
      </c>
      <c r="D9426" s="10" t="s">
        <v>5270</v>
      </c>
    </row>
    <row r="9427" spans="1:4" s="9" customFormat="1" x14ac:dyDescent="0.2">
      <c r="A9427" s="2" t="s">
        <v>17109</v>
      </c>
      <c r="B9427" s="1" t="s">
        <v>17110</v>
      </c>
      <c r="C9427" s="1" t="s">
        <v>39</v>
      </c>
      <c r="D9427" s="10" t="s">
        <v>5270</v>
      </c>
    </row>
    <row r="9428" spans="1:4" s="9" customFormat="1" x14ac:dyDescent="0.2">
      <c r="A9428" s="2" t="s">
        <v>17112</v>
      </c>
      <c r="B9428" s="1" t="s">
        <v>17113</v>
      </c>
      <c r="C9428" s="1" t="s">
        <v>86</v>
      </c>
      <c r="D9428" s="3">
        <v>2000</v>
      </c>
    </row>
    <row r="9429" spans="1:4" s="9" customFormat="1" x14ac:dyDescent="0.2">
      <c r="A9429" s="2" t="s">
        <v>17114</v>
      </c>
      <c r="B9429" s="1" t="s">
        <v>17115</v>
      </c>
      <c r="C9429" s="1" t="s">
        <v>86</v>
      </c>
      <c r="D9429" s="10" t="s">
        <v>5270</v>
      </c>
    </row>
    <row r="9430" spans="1:4" s="9" customFormat="1" x14ac:dyDescent="0.2">
      <c r="A9430" s="2" t="s">
        <v>17116</v>
      </c>
      <c r="B9430" s="1" t="s">
        <v>17115</v>
      </c>
      <c r="C9430" s="1" t="s">
        <v>1087</v>
      </c>
      <c r="D9430" s="10" t="s">
        <v>5270</v>
      </c>
    </row>
    <row r="9431" spans="1:4" s="9" customFormat="1" x14ac:dyDescent="0.2">
      <c r="A9431" s="2" t="s">
        <v>17117</v>
      </c>
      <c r="B9431" s="1" t="s">
        <v>17118</v>
      </c>
      <c r="C9431" s="1" t="s">
        <v>39</v>
      </c>
      <c r="D9431" s="10" t="s">
        <v>5270</v>
      </c>
    </row>
    <row r="9432" spans="1:4" s="9" customFormat="1" x14ac:dyDescent="0.2">
      <c r="A9432" s="2" t="s">
        <v>17119</v>
      </c>
      <c r="B9432" s="1" t="s">
        <v>17120</v>
      </c>
      <c r="C9432" s="1" t="s">
        <v>287</v>
      </c>
      <c r="D9432" s="3">
        <v>10000</v>
      </c>
    </row>
    <row r="9433" spans="1:4" s="9" customFormat="1" x14ac:dyDescent="0.2">
      <c r="A9433" s="2" t="s">
        <v>17121</v>
      </c>
      <c r="B9433" s="1" t="s">
        <v>17122</v>
      </c>
      <c r="C9433" s="1" t="s">
        <v>39</v>
      </c>
      <c r="D9433" s="3">
        <v>1000</v>
      </c>
    </row>
    <row r="9434" spans="1:4" s="9" customFormat="1" x14ac:dyDescent="0.2">
      <c r="A9434" s="2" t="s">
        <v>17123</v>
      </c>
      <c r="B9434" s="1" t="s">
        <v>17124</v>
      </c>
      <c r="C9434" s="1" t="s">
        <v>16970</v>
      </c>
      <c r="D9434" s="10" t="s">
        <v>5270</v>
      </c>
    </row>
    <row r="9435" spans="1:4" s="9" customFormat="1" x14ac:dyDescent="0.2">
      <c r="A9435" s="2" t="s">
        <v>17125</v>
      </c>
      <c r="B9435" s="1" t="s">
        <v>17126</v>
      </c>
      <c r="C9435" s="1" t="s">
        <v>2752</v>
      </c>
      <c r="D9435" s="10" t="s">
        <v>5270</v>
      </c>
    </row>
    <row r="9436" spans="1:4" s="9" customFormat="1" x14ac:dyDescent="0.2">
      <c r="A9436" s="2" t="s">
        <v>17127</v>
      </c>
      <c r="B9436" s="1" t="s">
        <v>17128</v>
      </c>
      <c r="C9436" s="1" t="s">
        <v>287</v>
      </c>
      <c r="D9436" s="10" t="s">
        <v>5270</v>
      </c>
    </row>
    <row r="9437" spans="1:4" s="9" customFormat="1" x14ac:dyDescent="0.2">
      <c r="A9437" s="2" t="s">
        <v>17129</v>
      </c>
      <c r="B9437" s="1" t="s">
        <v>17130</v>
      </c>
      <c r="C9437" s="1" t="s">
        <v>287</v>
      </c>
      <c r="D9437" s="10" t="s">
        <v>5270</v>
      </c>
    </row>
    <row r="9438" spans="1:4" s="9" customFormat="1" x14ac:dyDescent="0.2">
      <c r="A9438" s="2" t="s">
        <v>17131</v>
      </c>
      <c r="B9438" s="1" t="s">
        <v>17132</v>
      </c>
      <c r="C9438" s="1" t="s">
        <v>39</v>
      </c>
      <c r="D9438" s="10" t="s">
        <v>5270</v>
      </c>
    </row>
    <row r="9439" spans="1:4" s="9" customFormat="1" x14ac:dyDescent="0.2">
      <c r="A9439" s="2" t="s">
        <v>17133</v>
      </c>
      <c r="B9439" s="1" t="s">
        <v>17134</v>
      </c>
      <c r="C9439" s="1" t="s">
        <v>2752</v>
      </c>
      <c r="D9439" s="10" t="s">
        <v>5270</v>
      </c>
    </row>
    <row r="9440" spans="1:4" s="9" customFormat="1" x14ac:dyDescent="0.2">
      <c r="A9440" s="2" t="s">
        <v>17135</v>
      </c>
      <c r="B9440" s="1" t="s">
        <v>17136</v>
      </c>
      <c r="C9440" s="1" t="s">
        <v>2752</v>
      </c>
      <c r="D9440" s="10" t="s">
        <v>5270</v>
      </c>
    </row>
    <row r="9441" spans="1:4" s="9" customFormat="1" x14ac:dyDescent="0.2">
      <c r="A9441" s="2" t="s">
        <v>17137</v>
      </c>
      <c r="B9441" s="1" t="s">
        <v>17138</v>
      </c>
      <c r="C9441" s="1" t="s">
        <v>39</v>
      </c>
      <c r="D9441" s="10" t="s">
        <v>5270</v>
      </c>
    </row>
    <row r="9442" spans="1:4" s="9" customFormat="1" x14ac:dyDescent="0.2">
      <c r="A9442" s="2" t="s">
        <v>17139</v>
      </c>
      <c r="B9442" s="1" t="s">
        <v>17140</v>
      </c>
      <c r="C9442" s="1" t="s">
        <v>66</v>
      </c>
      <c r="D9442" s="10" t="s">
        <v>5270</v>
      </c>
    </row>
    <row r="9443" spans="1:4" s="9" customFormat="1" x14ac:dyDescent="0.2">
      <c r="A9443" s="2" t="s">
        <v>17141</v>
      </c>
      <c r="B9443" s="1" t="s">
        <v>17142</v>
      </c>
      <c r="C9443" s="1" t="s">
        <v>66</v>
      </c>
      <c r="D9443" s="10" t="s">
        <v>5270</v>
      </c>
    </row>
    <row r="9444" spans="1:4" s="9" customFormat="1" x14ac:dyDescent="0.2">
      <c r="A9444" s="2" t="s">
        <v>17143</v>
      </c>
      <c r="B9444" s="1" t="s">
        <v>17144</v>
      </c>
      <c r="C9444" s="1" t="s">
        <v>39</v>
      </c>
      <c r="D9444" s="10" t="s">
        <v>5270</v>
      </c>
    </row>
    <row r="9445" spans="1:4" s="9" customFormat="1" x14ac:dyDescent="0.2">
      <c r="A9445" s="2" t="s">
        <v>17145</v>
      </c>
      <c r="B9445" s="1" t="s">
        <v>17146</v>
      </c>
      <c r="C9445" s="1" t="s">
        <v>39</v>
      </c>
      <c r="D9445" s="10" t="s">
        <v>5270</v>
      </c>
    </row>
    <row r="9446" spans="1:4" s="9" customFormat="1" x14ac:dyDescent="0.2">
      <c r="A9446" s="2" t="s">
        <v>17147</v>
      </c>
      <c r="B9446" s="1" t="s">
        <v>17148</v>
      </c>
      <c r="C9446" s="1" t="s">
        <v>66</v>
      </c>
      <c r="D9446" s="10" t="s">
        <v>5270</v>
      </c>
    </row>
    <row r="9447" spans="1:4" s="9" customFormat="1" x14ac:dyDescent="0.2">
      <c r="A9447" s="2" t="s">
        <v>17149</v>
      </c>
      <c r="B9447" s="1" t="s">
        <v>17150</v>
      </c>
      <c r="C9447" s="1" t="s">
        <v>287</v>
      </c>
      <c r="D9447" s="10" t="s">
        <v>5270</v>
      </c>
    </row>
    <row r="9448" spans="1:4" s="9" customFormat="1" x14ac:dyDescent="0.2">
      <c r="A9448" s="2" t="s">
        <v>17151</v>
      </c>
      <c r="B9448" s="1" t="s">
        <v>17152</v>
      </c>
      <c r="C9448" s="1" t="s">
        <v>287</v>
      </c>
      <c r="D9448" s="10" t="s">
        <v>5270</v>
      </c>
    </row>
    <row r="9449" spans="1:4" s="9" customFormat="1" x14ac:dyDescent="0.2">
      <c r="A9449" s="2" t="s">
        <v>17153</v>
      </c>
      <c r="B9449" s="1" t="s">
        <v>17154</v>
      </c>
      <c r="C9449" s="1" t="s">
        <v>287</v>
      </c>
      <c r="D9449" s="10" t="s">
        <v>5270</v>
      </c>
    </row>
    <row r="9450" spans="1:4" s="9" customFormat="1" x14ac:dyDescent="0.2">
      <c r="A9450" s="2" t="s">
        <v>17155</v>
      </c>
      <c r="B9450" s="1" t="s">
        <v>17156</v>
      </c>
      <c r="C9450" s="1" t="s">
        <v>287</v>
      </c>
      <c r="D9450" s="10" t="s">
        <v>5270</v>
      </c>
    </row>
    <row r="9451" spans="1:4" s="9" customFormat="1" x14ac:dyDescent="0.2">
      <c r="A9451" s="2" t="s">
        <v>17157</v>
      </c>
      <c r="B9451" s="1" t="s">
        <v>17158</v>
      </c>
      <c r="C9451" s="1" t="s">
        <v>39</v>
      </c>
      <c r="D9451" s="10" t="s">
        <v>5270</v>
      </c>
    </row>
    <row r="9452" spans="1:4" s="9" customFormat="1" x14ac:dyDescent="0.2">
      <c r="A9452" s="2" t="s">
        <v>17159</v>
      </c>
      <c r="B9452" s="1" t="s">
        <v>17160</v>
      </c>
      <c r="C9452" s="1" t="s">
        <v>287</v>
      </c>
      <c r="D9452" s="10" t="s">
        <v>5270</v>
      </c>
    </row>
    <row r="9453" spans="1:4" s="9" customFormat="1" x14ac:dyDescent="0.2">
      <c r="A9453" s="2" t="s">
        <v>17161</v>
      </c>
      <c r="B9453" s="1" t="s">
        <v>17162</v>
      </c>
      <c r="C9453" s="1" t="s">
        <v>1087</v>
      </c>
      <c r="D9453" s="10" t="s">
        <v>5270</v>
      </c>
    </row>
    <row r="9454" spans="1:4" s="9" customFormat="1" x14ac:dyDescent="0.2">
      <c r="A9454" s="2" t="s">
        <v>17163</v>
      </c>
      <c r="B9454" s="1" t="s">
        <v>17164</v>
      </c>
      <c r="C9454" s="1" t="s">
        <v>1087</v>
      </c>
      <c r="D9454" s="3">
        <v>50</v>
      </c>
    </row>
    <row r="9455" spans="1:4" s="9" customFormat="1" x14ac:dyDescent="0.2">
      <c r="A9455" s="2" t="s">
        <v>17165</v>
      </c>
      <c r="B9455" s="1" t="s">
        <v>17166</v>
      </c>
      <c r="C9455" s="1" t="s">
        <v>66</v>
      </c>
      <c r="D9455" s="10" t="s">
        <v>5270</v>
      </c>
    </row>
    <row r="9456" spans="1:4" s="9" customFormat="1" x14ac:dyDescent="0.2">
      <c r="A9456" s="2" t="s">
        <v>17167</v>
      </c>
      <c r="B9456" s="1" t="s">
        <v>17168</v>
      </c>
      <c r="C9456" s="1" t="s">
        <v>66</v>
      </c>
      <c r="D9456" s="10" t="s">
        <v>5270</v>
      </c>
    </row>
    <row r="9457" spans="1:4" s="9" customFormat="1" x14ac:dyDescent="0.2">
      <c r="A9457" s="2" t="s">
        <v>17169</v>
      </c>
      <c r="B9457" s="1" t="s">
        <v>17170</v>
      </c>
      <c r="C9457" s="1" t="s">
        <v>287</v>
      </c>
      <c r="D9457" s="10" t="s">
        <v>5270</v>
      </c>
    </row>
    <row r="9458" spans="1:4" s="9" customFormat="1" x14ac:dyDescent="0.2">
      <c r="A9458" s="2" t="s">
        <v>17171</v>
      </c>
      <c r="B9458" s="1" t="s">
        <v>17172</v>
      </c>
      <c r="C9458" s="1" t="s">
        <v>66</v>
      </c>
      <c r="D9458" s="3">
        <v>50</v>
      </c>
    </row>
    <row r="9459" spans="1:4" s="9" customFormat="1" x14ac:dyDescent="0.2">
      <c r="A9459" s="2" t="s">
        <v>17173</v>
      </c>
      <c r="B9459" s="1" t="s">
        <v>17174</v>
      </c>
      <c r="C9459" s="1" t="s">
        <v>66</v>
      </c>
      <c r="D9459" s="3">
        <v>50</v>
      </c>
    </row>
    <row r="9460" spans="1:4" s="9" customFormat="1" x14ac:dyDescent="0.2">
      <c r="A9460" s="2" t="s">
        <v>17175</v>
      </c>
      <c r="B9460" s="1" t="s">
        <v>17176</v>
      </c>
      <c r="C9460" s="1" t="s">
        <v>2000</v>
      </c>
      <c r="D9460" s="10" t="s">
        <v>5270</v>
      </c>
    </row>
    <row r="9461" spans="1:4" s="9" customFormat="1" x14ac:dyDescent="0.2">
      <c r="A9461" s="2" t="s">
        <v>17177</v>
      </c>
      <c r="B9461" s="1" t="s">
        <v>17178</v>
      </c>
      <c r="C9461" s="1" t="s">
        <v>39</v>
      </c>
      <c r="D9461" s="10" t="s">
        <v>5270</v>
      </c>
    </row>
    <row r="9462" spans="1:4" s="9" customFormat="1" x14ac:dyDescent="0.2">
      <c r="A9462" s="2" t="s">
        <v>17179</v>
      </c>
      <c r="B9462" s="1" t="s">
        <v>17180</v>
      </c>
      <c r="C9462" s="1" t="s">
        <v>39</v>
      </c>
      <c r="D9462" s="10" t="s">
        <v>5270</v>
      </c>
    </row>
    <row r="9463" spans="1:4" s="9" customFormat="1" x14ac:dyDescent="0.2">
      <c r="A9463" s="2" t="s">
        <v>17181</v>
      </c>
      <c r="B9463" s="1" t="s">
        <v>17182</v>
      </c>
      <c r="C9463" s="1" t="s">
        <v>287</v>
      </c>
      <c r="D9463" s="10" t="s">
        <v>5270</v>
      </c>
    </row>
    <row r="9464" spans="1:4" s="9" customFormat="1" x14ac:dyDescent="0.2">
      <c r="A9464" s="2" t="s">
        <v>17183</v>
      </c>
      <c r="B9464" s="1" t="s">
        <v>17184</v>
      </c>
      <c r="C9464" s="1" t="s">
        <v>287</v>
      </c>
      <c r="D9464" s="10" t="s">
        <v>5270</v>
      </c>
    </row>
    <row r="9465" spans="1:4" s="9" customFormat="1" x14ac:dyDescent="0.2">
      <c r="A9465" s="2" t="s">
        <v>17185</v>
      </c>
      <c r="B9465" s="1" t="s">
        <v>17186</v>
      </c>
      <c r="C9465" s="1" t="s">
        <v>287</v>
      </c>
      <c r="D9465" s="3">
        <v>2000</v>
      </c>
    </row>
    <row r="9466" spans="1:4" s="9" customFormat="1" x14ac:dyDescent="0.2">
      <c r="A9466" s="2" t="s">
        <v>17187</v>
      </c>
      <c r="B9466" s="1" t="s">
        <v>17188</v>
      </c>
      <c r="C9466" s="1" t="s">
        <v>287</v>
      </c>
      <c r="D9466" s="10" t="s">
        <v>5270</v>
      </c>
    </row>
    <row r="9467" spans="1:4" s="9" customFormat="1" x14ac:dyDescent="0.2">
      <c r="A9467" s="2" t="s">
        <v>17189</v>
      </c>
      <c r="B9467" s="1" t="s">
        <v>17190</v>
      </c>
      <c r="C9467" s="1" t="s">
        <v>66</v>
      </c>
      <c r="D9467" s="10" t="s">
        <v>5270</v>
      </c>
    </row>
    <row r="9468" spans="1:4" s="9" customFormat="1" x14ac:dyDescent="0.2">
      <c r="A9468" s="2" t="s">
        <v>17191</v>
      </c>
      <c r="B9468" s="1" t="s">
        <v>17192</v>
      </c>
      <c r="C9468" s="1" t="s">
        <v>39</v>
      </c>
      <c r="D9468" s="3">
        <v>5000</v>
      </c>
    </row>
    <row r="9469" spans="1:4" s="9" customFormat="1" x14ac:dyDescent="0.2">
      <c r="A9469" s="2" t="s">
        <v>17193</v>
      </c>
      <c r="B9469" s="1" t="s">
        <v>17194</v>
      </c>
      <c r="C9469" s="1" t="s">
        <v>66</v>
      </c>
      <c r="D9469" s="10" t="s">
        <v>5270</v>
      </c>
    </row>
    <row r="9470" spans="1:4" s="9" customFormat="1" x14ac:dyDescent="0.2">
      <c r="A9470" s="2" t="s">
        <v>17195</v>
      </c>
      <c r="B9470" s="1" t="s">
        <v>17196</v>
      </c>
      <c r="C9470" s="1" t="s">
        <v>17197</v>
      </c>
      <c r="D9470" s="3">
        <v>10</v>
      </c>
    </row>
    <row r="9471" spans="1:4" s="9" customFormat="1" x14ac:dyDescent="0.2">
      <c r="A9471" s="2" t="s">
        <v>17198</v>
      </c>
      <c r="B9471" s="1" t="s">
        <v>17199</v>
      </c>
      <c r="C9471" s="1" t="s">
        <v>9713</v>
      </c>
      <c r="D9471" s="10" t="s">
        <v>5270</v>
      </c>
    </row>
    <row r="9472" spans="1:4" s="9" customFormat="1" x14ac:dyDescent="0.2">
      <c r="A9472" s="2" t="s">
        <v>17200</v>
      </c>
      <c r="B9472" s="1" t="s">
        <v>17201</v>
      </c>
      <c r="C9472" s="1" t="s">
        <v>9713</v>
      </c>
      <c r="D9472" s="10" t="s">
        <v>5270</v>
      </c>
    </row>
    <row r="9473" spans="1:4" s="9" customFormat="1" x14ac:dyDescent="0.2">
      <c r="A9473" s="2" t="s">
        <v>17202</v>
      </c>
      <c r="B9473" s="1" t="s">
        <v>17203</v>
      </c>
      <c r="C9473" s="1" t="s">
        <v>66</v>
      </c>
      <c r="D9473" s="10" t="s">
        <v>5270</v>
      </c>
    </row>
    <row r="9474" spans="1:4" s="9" customFormat="1" x14ac:dyDescent="0.2">
      <c r="A9474" s="2" t="s">
        <v>17204</v>
      </c>
      <c r="B9474" s="1" t="s">
        <v>17205</v>
      </c>
      <c r="C9474" s="1" t="s">
        <v>2752</v>
      </c>
      <c r="D9474" s="10" t="s">
        <v>5270</v>
      </c>
    </row>
    <row r="9475" spans="1:4" s="9" customFormat="1" x14ac:dyDescent="0.2">
      <c r="A9475" s="2" t="s">
        <v>17206</v>
      </c>
      <c r="B9475" s="1" t="s">
        <v>17207</v>
      </c>
      <c r="C9475" s="1" t="s">
        <v>39</v>
      </c>
      <c r="D9475" s="10" t="s">
        <v>5270</v>
      </c>
    </row>
    <row r="9476" spans="1:4" s="9" customFormat="1" x14ac:dyDescent="0.2">
      <c r="A9476" s="2" t="s">
        <v>17208</v>
      </c>
      <c r="B9476" s="1" t="s">
        <v>17209</v>
      </c>
      <c r="C9476" s="1" t="s">
        <v>2752</v>
      </c>
      <c r="D9476" s="10" t="s">
        <v>5270</v>
      </c>
    </row>
    <row r="9477" spans="1:4" s="9" customFormat="1" x14ac:dyDescent="0.2">
      <c r="A9477" s="2" t="s">
        <v>17210</v>
      </c>
      <c r="B9477" s="1" t="s">
        <v>17211</v>
      </c>
      <c r="C9477" s="1" t="s">
        <v>2752</v>
      </c>
      <c r="D9477" s="3">
        <v>100</v>
      </c>
    </row>
    <row r="9478" spans="1:4" s="9" customFormat="1" x14ac:dyDescent="0.2">
      <c r="A9478" s="2" t="s">
        <v>17212</v>
      </c>
      <c r="B9478" s="1" t="s">
        <v>17213</v>
      </c>
      <c r="C9478" s="1" t="s">
        <v>2752</v>
      </c>
      <c r="D9478" s="10" t="s">
        <v>5270</v>
      </c>
    </row>
    <row r="9479" spans="1:4" s="9" customFormat="1" x14ac:dyDescent="0.2">
      <c r="A9479" s="2" t="s">
        <v>17214</v>
      </c>
      <c r="B9479" s="1" t="s">
        <v>17215</v>
      </c>
      <c r="C9479" s="1" t="s">
        <v>39</v>
      </c>
      <c r="D9479" s="3">
        <v>50</v>
      </c>
    </row>
    <row r="9480" spans="1:4" s="9" customFormat="1" x14ac:dyDescent="0.2">
      <c r="A9480" s="2" t="s">
        <v>17216</v>
      </c>
      <c r="B9480" s="1" t="s">
        <v>17217</v>
      </c>
      <c r="C9480" s="1" t="s">
        <v>2124</v>
      </c>
      <c r="D9480" s="10" t="s">
        <v>5270</v>
      </c>
    </row>
    <row r="9481" spans="1:4" s="9" customFormat="1" x14ac:dyDescent="0.2">
      <c r="A9481" s="2" t="s">
        <v>17218</v>
      </c>
      <c r="B9481" s="1" t="s">
        <v>17219</v>
      </c>
      <c r="C9481" s="1" t="s">
        <v>33</v>
      </c>
      <c r="D9481" s="3">
        <v>50</v>
      </c>
    </row>
    <row r="9482" spans="1:4" s="9" customFormat="1" x14ac:dyDescent="0.2">
      <c r="A9482" s="2" t="s">
        <v>17220</v>
      </c>
      <c r="B9482" s="1" t="s">
        <v>17221</v>
      </c>
      <c r="C9482" s="1" t="s">
        <v>33</v>
      </c>
      <c r="D9482" s="3">
        <v>50</v>
      </c>
    </row>
    <row r="9483" spans="1:4" s="9" customFormat="1" x14ac:dyDescent="0.2">
      <c r="A9483" s="2" t="s">
        <v>17222</v>
      </c>
      <c r="B9483" s="1" t="s">
        <v>17223</v>
      </c>
      <c r="C9483" s="1" t="s">
        <v>39</v>
      </c>
      <c r="D9483" s="10" t="s">
        <v>5270</v>
      </c>
    </row>
    <row r="9484" spans="1:4" s="9" customFormat="1" x14ac:dyDescent="0.2">
      <c r="A9484" s="2" t="s">
        <v>17224</v>
      </c>
      <c r="B9484" s="1" t="s">
        <v>17225</v>
      </c>
      <c r="C9484" s="1" t="s">
        <v>39</v>
      </c>
      <c r="D9484" s="10" t="s">
        <v>5270</v>
      </c>
    </row>
    <row r="9485" spans="1:4" s="9" customFormat="1" x14ac:dyDescent="0.2">
      <c r="A9485" s="2" t="s">
        <v>17226</v>
      </c>
      <c r="B9485" s="1" t="s">
        <v>17227</v>
      </c>
      <c r="C9485" s="1" t="s">
        <v>39</v>
      </c>
      <c r="D9485" s="3">
        <v>50</v>
      </c>
    </row>
    <row r="9486" spans="1:4" s="9" customFormat="1" x14ac:dyDescent="0.2">
      <c r="A9486" s="2" t="s">
        <v>17228</v>
      </c>
      <c r="B9486" s="1" t="s">
        <v>17229</v>
      </c>
      <c r="C9486" s="1" t="s">
        <v>86</v>
      </c>
      <c r="D9486" s="3">
        <v>50</v>
      </c>
    </row>
    <row r="9487" spans="1:4" s="9" customFormat="1" x14ac:dyDescent="0.2">
      <c r="A9487" s="2" t="s">
        <v>17230</v>
      </c>
      <c r="B9487" s="1" t="s">
        <v>17231</v>
      </c>
      <c r="C9487" s="1" t="s">
        <v>39</v>
      </c>
      <c r="D9487" s="3">
        <v>50</v>
      </c>
    </row>
    <row r="9488" spans="1:4" s="9" customFormat="1" x14ac:dyDescent="0.2">
      <c r="A9488" s="2" t="s">
        <v>17232</v>
      </c>
      <c r="B9488" s="1" t="s">
        <v>17233</v>
      </c>
      <c r="C9488" s="1" t="s">
        <v>1557</v>
      </c>
      <c r="D9488" s="10" t="s">
        <v>5270</v>
      </c>
    </row>
    <row r="9489" spans="1:4" s="9" customFormat="1" x14ac:dyDescent="0.2">
      <c r="A9489" s="2" t="s">
        <v>17234</v>
      </c>
      <c r="B9489" s="1" t="s">
        <v>17235</v>
      </c>
      <c r="C9489" s="1" t="s">
        <v>86</v>
      </c>
      <c r="D9489" s="10" t="s">
        <v>5270</v>
      </c>
    </row>
    <row r="9490" spans="1:4" s="9" customFormat="1" x14ac:dyDescent="0.2">
      <c r="A9490" s="2" t="s">
        <v>17236</v>
      </c>
      <c r="B9490" s="1" t="s">
        <v>17237</v>
      </c>
      <c r="C9490" s="1" t="s">
        <v>86</v>
      </c>
      <c r="D9490" s="3">
        <v>50</v>
      </c>
    </row>
    <row r="9491" spans="1:4" s="9" customFormat="1" x14ac:dyDescent="0.2">
      <c r="A9491" s="2" t="s">
        <v>17238</v>
      </c>
      <c r="B9491" s="1" t="s">
        <v>17239</v>
      </c>
      <c r="C9491" s="1" t="s">
        <v>17240</v>
      </c>
      <c r="D9491" s="10" t="s">
        <v>5270</v>
      </c>
    </row>
    <row r="9492" spans="1:4" s="9" customFormat="1" x14ac:dyDescent="0.2">
      <c r="A9492" s="2" t="s">
        <v>17241</v>
      </c>
      <c r="B9492" s="1" t="s">
        <v>17242</v>
      </c>
      <c r="C9492" s="1" t="s">
        <v>17033</v>
      </c>
      <c r="D9492" s="10" t="s">
        <v>5270</v>
      </c>
    </row>
    <row r="9493" spans="1:4" s="9" customFormat="1" x14ac:dyDescent="0.2">
      <c r="A9493" s="2" t="s">
        <v>17249</v>
      </c>
      <c r="B9493" s="1" t="s">
        <v>17244</v>
      </c>
      <c r="C9493" s="1" t="s">
        <v>17250</v>
      </c>
      <c r="D9493" s="3">
        <v>100</v>
      </c>
    </row>
    <row r="9494" spans="1:4" s="9" customFormat="1" x14ac:dyDescent="0.2">
      <c r="A9494" s="2" t="s">
        <v>17248</v>
      </c>
      <c r="B9494" s="1" t="s">
        <v>17244</v>
      </c>
      <c r="C9494" s="1" t="s">
        <v>11329</v>
      </c>
      <c r="D9494" s="3">
        <v>1000</v>
      </c>
    </row>
    <row r="9495" spans="1:4" s="9" customFormat="1" x14ac:dyDescent="0.2">
      <c r="A9495" s="2" t="s">
        <v>17243</v>
      </c>
      <c r="B9495" s="1" t="s">
        <v>17244</v>
      </c>
      <c r="C9495" s="1" t="s">
        <v>39</v>
      </c>
      <c r="D9495" s="10" t="s">
        <v>5270</v>
      </c>
    </row>
    <row r="9496" spans="1:4" s="9" customFormat="1" x14ac:dyDescent="0.2">
      <c r="A9496" s="2" t="s">
        <v>17245</v>
      </c>
      <c r="B9496" s="1" t="s">
        <v>17244</v>
      </c>
      <c r="C9496" s="1" t="s">
        <v>39</v>
      </c>
      <c r="D9496" s="10" t="s">
        <v>5270</v>
      </c>
    </row>
    <row r="9497" spans="1:4" s="9" customFormat="1" x14ac:dyDescent="0.2">
      <c r="A9497" s="2" t="s">
        <v>17246</v>
      </c>
      <c r="B9497" s="1" t="s">
        <v>17244</v>
      </c>
      <c r="C9497" s="1" t="s">
        <v>39</v>
      </c>
      <c r="D9497" s="10" t="s">
        <v>5270</v>
      </c>
    </row>
    <row r="9498" spans="1:4" s="9" customFormat="1" x14ac:dyDescent="0.2">
      <c r="A9498" s="2" t="s">
        <v>17247</v>
      </c>
      <c r="B9498" s="1" t="s">
        <v>17244</v>
      </c>
      <c r="C9498" s="1" t="s">
        <v>17240</v>
      </c>
      <c r="D9498" s="10" t="s">
        <v>5270</v>
      </c>
    </row>
    <row r="9499" spans="1:4" s="9" customFormat="1" x14ac:dyDescent="0.2">
      <c r="A9499" s="2" t="s">
        <v>17251</v>
      </c>
      <c r="B9499" s="1" t="s">
        <v>17252</v>
      </c>
      <c r="C9499" s="1" t="s">
        <v>11329</v>
      </c>
      <c r="D9499" s="10" t="s">
        <v>5270</v>
      </c>
    </row>
    <row r="9500" spans="1:4" s="9" customFormat="1" x14ac:dyDescent="0.2">
      <c r="A9500" s="2" t="s">
        <v>17253</v>
      </c>
      <c r="B9500" s="1" t="s">
        <v>17252</v>
      </c>
      <c r="C9500" s="1" t="s">
        <v>17033</v>
      </c>
      <c r="D9500" s="10" t="s">
        <v>5270</v>
      </c>
    </row>
    <row r="9501" spans="1:4" s="9" customFormat="1" x14ac:dyDescent="0.2">
      <c r="A9501" s="2" t="s">
        <v>17254</v>
      </c>
      <c r="B9501" s="1" t="s">
        <v>17255</v>
      </c>
      <c r="C9501" s="1" t="s">
        <v>17256</v>
      </c>
      <c r="D9501" s="10" t="s">
        <v>5270</v>
      </c>
    </row>
    <row r="9502" spans="1:4" s="9" customFormat="1" x14ac:dyDescent="0.2">
      <c r="A9502" s="2" t="s">
        <v>17257</v>
      </c>
      <c r="B9502" s="1" t="s">
        <v>17258</v>
      </c>
      <c r="C9502" s="1" t="s">
        <v>39</v>
      </c>
      <c r="D9502" s="10" t="s">
        <v>5270</v>
      </c>
    </row>
    <row r="9503" spans="1:4" s="9" customFormat="1" x14ac:dyDescent="0.2">
      <c r="A9503" s="2" t="s">
        <v>17259</v>
      </c>
      <c r="B9503" s="1" t="s">
        <v>17260</v>
      </c>
      <c r="C9503" s="1" t="s">
        <v>39</v>
      </c>
      <c r="D9503" s="10" t="s">
        <v>5270</v>
      </c>
    </row>
    <row r="9504" spans="1:4" s="9" customFormat="1" x14ac:dyDescent="0.2">
      <c r="A9504" s="2" t="s">
        <v>17261</v>
      </c>
      <c r="B9504" s="1" t="s">
        <v>17260</v>
      </c>
      <c r="C9504" s="1" t="s">
        <v>11329</v>
      </c>
      <c r="D9504" s="10" t="s">
        <v>5270</v>
      </c>
    </row>
    <row r="9505" spans="1:4" s="9" customFormat="1" x14ac:dyDescent="0.2">
      <c r="A9505" s="2" t="s">
        <v>17262</v>
      </c>
      <c r="B9505" s="1" t="s">
        <v>17263</v>
      </c>
      <c r="C9505" s="1" t="s">
        <v>17240</v>
      </c>
      <c r="D9505" s="10" t="s">
        <v>5270</v>
      </c>
    </row>
    <row r="9506" spans="1:4" s="9" customFormat="1" x14ac:dyDescent="0.2">
      <c r="A9506" s="2" t="s">
        <v>17264</v>
      </c>
      <c r="B9506" s="1" t="s">
        <v>17265</v>
      </c>
      <c r="C9506" s="1" t="s">
        <v>11329</v>
      </c>
      <c r="D9506" s="10" t="s">
        <v>5270</v>
      </c>
    </row>
    <row r="9507" spans="1:4" s="9" customFormat="1" x14ac:dyDescent="0.2">
      <c r="A9507" s="2" t="s">
        <v>17266</v>
      </c>
      <c r="B9507" s="1" t="s">
        <v>17267</v>
      </c>
      <c r="C9507" s="1" t="s">
        <v>4265</v>
      </c>
      <c r="D9507" s="10" t="s">
        <v>5270</v>
      </c>
    </row>
    <row r="9508" spans="1:4" s="9" customFormat="1" x14ac:dyDescent="0.2">
      <c r="A9508" s="2" t="s">
        <v>17268</v>
      </c>
      <c r="B9508" s="1" t="s">
        <v>17269</v>
      </c>
      <c r="C9508" s="1" t="s">
        <v>129</v>
      </c>
      <c r="D9508" s="10" t="s">
        <v>5270</v>
      </c>
    </row>
    <row r="9509" spans="1:4" s="9" customFormat="1" x14ac:dyDescent="0.2">
      <c r="A9509" s="2" t="s">
        <v>17270</v>
      </c>
      <c r="B9509" s="1" t="s">
        <v>17271</v>
      </c>
      <c r="C9509" s="1" t="s">
        <v>2752</v>
      </c>
      <c r="D9509" s="3">
        <v>5500</v>
      </c>
    </row>
    <row r="9510" spans="1:4" s="9" customFormat="1" x14ac:dyDescent="0.2">
      <c r="A9510" s="2" t="s">
        <v>17272</v>
      </c>
      <c r="B9510" s="1" t="s">
        <v>17273</v>
      </c>
      <c r="C9510" s="1" t="s">
        <v>2752</v>
      </c>
      <c r="D9510" s="3">
        <v>5500</v>
      </c>
    </row>
    <row r="9511" spans="1:4" s="9" customFormat="1" x14ac:dyDescent="0.2">
      <c r="A9511" s="2" t="s">
        <v>17276</v>
      </c>
      <c r="B9511" s="1" t="s">
        <v>17275</v>
      </c>
      <c r="C9511" s="1" t="s">
        <v>129</v>
      </c>
      <c r="D9511" s="10" t="s">
        <v>5270</v>
      </c>
    </row>
    <row r="9512" spans="1:4" s="9" customFormat="1" x14ac:dyDescent="0.2">
      <c r="A9512" s="2" t="s">
        <v>17274</v>
      </c>
      <c r="B9512" s="1" t="s">
        <v>17275</v>
      </c>
      <c r="C9512" s="1" t="s">
        <v>39</v>
      </c>
      <c r="D9512" s="10" t="s">
        <v>5270</v>
      </c>
    </row>
    <row r="9513" spans="1:4" s="9" customFormat="1" x14ac:dyDescent="0.2">
      <c r="A9513" s="2" t="s">
        <v>17277</v>
      </c>
      <c r="B9513" s="1" t="s">
        <v>17278</v>
      </c>
      <c r="C9513" s="1" t="s">
        <v>39</v>
      </c>
      <c r="D9513" s="10" t="s">
        <v>5270</v>
      </c>
    </row>
    <row r="9514" spans="1:4" s="9" customFormat="1" x14ac:dyDescent="0.2">
      <c r="A9514" s="2" t="s">
        <v>17279</v>
      </c>
      <c r="B9514" s="1" t="s">
        <v>17280</v>
      </c>
      <c r="C9514" s="1" t="s">
        <v>11329</v>
      </c>
      <c r="D9514" s="10" t="s">
        <v>5270</v>
      </c>
    </row>
    <row r="9515" spans="1:4" s="9" customFormat="1" x14ac:dyDescent="0.2">
      <c r="A9515" s="2" t="s">
        <v>17281</v>
      </c>
      <c r="B9515" s="1" t="s">
        <v>17282</v>
      </c>
      <c r="C9515" s="1" t="s">
        <v>3117</v>
      </c>
      <c r="D9515" s="3">
        <v>25</v>
      </c>
    </row>
    <row r="9516" spans="1:4" s="9" customFormat="1" x14ac:dyDescent="0.2">
      <c r="A9516" s="2" t="s">
        <v>17283</v>
      </c>
      <c r="B9516" s="1" t="s">
        <v>17284</v>
      </c>
      <c r="C9516" s="1" t="s">
        <v>3117</v>
      </c>
      <c r="D9516" s="3">
        <v>50</v>
      </c>
    </row>
    <row r="9517" spans="1:4" s="9" customFormat="1" x14ac:dyDescent="0.2">
      <c r="A9517" s="2" t="s">
        <v>17285</v>
      </c>
      <c r="B9517" s="1" t="s">
        <v>17286</v>
      </c>
      <c r="C9517" s="1" t="s">
        <v>39</v>
      </c>
      <c r="D9517" s="10" t="s">
        <v>5270</v>
      </c>
    </row>
    <row r="9518" spans="1:4" s="9" customFormat="1" x14ac:dyDescent="0.2">
      <c r="A9518" s="2" t="s">
        <v>17287</v>
      </c>
      <c r="B9518" s="1" t="s">
        <v>17288</v>
      </c>
      <c r="C9518" s="1" t="s">
        <v>86</v>
      </c>
      <c r="D9518" s="10" t="s">
        <v>5270</v>
      </c>
    </row>
    <row r="9519" spans="1:4" s="9" customFormat="1" x14ac:dyDescent="0.2">
      <c r="A9519" s="2" t="s">
        <v>17289</v>
      </c>
      <c r="B9519" s="1" t="s">
        <v>17290</v>
      </c>
      <c r="C9519" s="1" t="s">
        <v>3588</v>
      </c>
      <c r="D9519" s="3">
        <v>50</v>
      </c>
    </row>
    <row r="9520" spans="1:4" s="9" customFormat="1" x14ac:dyDescent="0.2">
      <c r="A9520" s="2" t="s">
        <v>17291</v>
      </c>
      <c r="B9520" s="1" t="s">
        <v>17292</v>
      </c>
      <c r="C9520" s="1" t="s">
        <v>3588</v>
      </c>
      <c r="D9520" s="3">
        <v>50</v>
      </c>
    </row>
    <row r="9521" spans="1:4" s="9" customFormat="1" x14ac:dyDescent="0.2">
      <c r="A9521" s="2" t="s">
        <v>17293</v>
      </c>
      <c r="B9521" s="1" t="s">
        <v>17294</v>
      </c>
      <c r="C9521" s="1" t="s">
        <v>17295</v>
      </c>
      <c r="D9521" s="10" t="s">
        <v>5270</v>
      </c>
    </row>
    <row r="9522" spans="1:4" s="9" customFormat="1" x14ac:dyDescent="0.2">
      <c r="A9522" s="2" t="s">
        <v>17296</v>
      </c>
      <c r="B9522" s="1" t="s">
        <v>17297</v>
      </c>
      <c r="C9522" s="1" t="s">
        <v>1012</v>
      </c>
      <c r="D9522" s="3">
        <v>50</v>
      </c>
    </row>
    <row r="9523" spans="1:4" s="9" customFormat="1" x14ac:dyDescent="0.2">
      <c r="A9523" s="2" t="s">
        <v>17298</v>
      </c>
      <c r="B9523" s="1" t="s">
        <v>17297</v>
      </c>
      <c r="C9523" s="1" t="s">
        <v>1012</v>
      </c>
      <c r="D9523" s="3">
        <v>50</v>
      </c>
    </row>
    <row r="9524" spans="1:4" s="9" customFormat="1" x14ac:dyDescent="0.2">
      <c r="A9524" s="2" t="s">
        <v>17299</v>
      </c>
      <c r="B9524" s="1" t="s">
        <v>17300</v>
      </c>
      <c r="C9524" s="1" t="s">
        <v>1012</v>
      </c>
      <c r="D9524" s="3">
        <v>50</v>
      </c>
    </row>
    <row r="9525" spans="1:4" s="9" customFormat="1" x14ac:dyDescent="0.2">
      <c r="A9525" s="2" t="s">
        <v>17301</v>
      </c>
      <c r="B9525" s="1" t="s">
        <v>17302</v>
      </c>
      <c r="C9525" s="1" t="s">
        <v>1012</v>
      </c>
      <c r="D9525" s="3">
        <v>1000</v>
      </c>
    </row>
    <row r="9526" spans="1:4" s="9" customFormat="1" x14ac:dyDescent="0.2">
      <c r="A9526" s="2" t="s">
        <v>17303</v>
      </c>
      <c r="B9526" s="1" t="s">
        <v>17304</v>
      </c>
      <c r="C9526" s="1" t="s">
        <v>1012</v>
      </c>
      <c r="D9526" s="3">
        <v>50</v>
      </c>
    </row>
    <row r="9527" spans="1:4" s="9" customFormat="1" x14ac:dyDescent="0.2">
      <c r="A9527" s="2" t="s">
        <v>17305</v>
      </c>
      <c r="B9527" s="1" t="s">
        <v>17306</v>
      </c>
      <c r="C9527" s="1" t="s">
        <v>1012</v>
      </c>
      <c r="D9527" s="3">
        <v>50</v>
      </c>
    </row>
    <row r="9528" spans="1:4" s="9" customFormat="1" x14ac:dyDescent="0.2">
      <c r="A9528" s="2" t="s">
        <v>17307</v>
      </c>
      <c r="B9528" s="1" t="s">
        <v>17308</v>
      </c>
      <c r="C9528" s="1" t="s">
        <v>1012</v>
      </c>
      <c r="D9528" s="10" t="s">
        <v>5270</v>
      </c>
    </row>
    <row r="9529" spans="1:4" s="9" customFormat="1" x14ac:dyDescent="0.2">
      <c r="A9529" s="2" t="s">
        <v>17309</v>
      </c>
      <c r="B9529" s="1" t="s">
        <v>17310</v>
      </c>
      <c r="C9529" s="1" t="s">
        <v>39</v>
      </c>
      <c r="D9529" s="3">
        <v>50</v>
      </c>
    </row>
    <row r="9530" spans="1:4" s="9" customFormat="1" x14ac:dyDescent="0.2">
      <c r="A9530" s="2" t="s">
        <v>17311</v>
      </c>
      <c r="B9530" s="1" t="s">
        <v>17312</v>
      </c>
      <c r="C9530" s="1" t="s">
        <v>3117</v>
      </c>
      <c r="D9530" s="10" t="s">
        <v>5270</v>
      </c>
    </row>
    <row r="9531" spans="1:4" s="9" customFormat="1" x14ac:dyDescent="0.2">
      <c r="A9531" s="2" t="s">
        <v>17313</v>
      </c>
      <c r="B9531" s="1" t="s">
        <v>17314</v>
      </c>
      <c r="C9531" s="1" t="s">
        <v>7557</v>
      </c>
      <c r="D9531" s="3">
        <v>50</v>
      </c>
    </row>
    <row r="9532" spans="1:4" s="9" customFormat="1" x14ac:dyDescent="0.2">
      <c r="A9532" s="2" t="s">
        <v>17315</v>
      </c>
      <c r="B9532" s="1" t="s">
        <v>17316</v>
      </c>
      <c r="C9532" s="1" t="s">
        <v>17295</v>
      </c>
      <c r="D9532" s="3">
        <v>50</v>
      </c>
    </row>
    <row r="9533" spans="1:4" s="9" customFormat="1" x14ac:dyDescent="0.2">
      <c r="A9533" s="2" t="s">
        <v>17317</v>
      </c>
      <c r="B9533" s="1" t="s">
        <v>17318</v>
      </c>
      <c r="C9533" s="1" t="s">
        <v>7557</v>
      </c>
      <c r="D9533" s="3">
        <v>50</v>
      </c>
    </row>
    <row r="9534" spans="1:4" s="9" customFormat="1" x14ac:dyDescent="0.2">
      <c r="A9534" s="2" t="s">
        <v>17319</v>
      </c>
      <c r="B9534" s="1" t="s">
        <v>17320</v>
      </c>
      <c r="C9534" s="1" t="s">
        <v>1012</v>
      </c>
      <c r="D9534" s="3">
        <v>50</v>
      </c>
    </row>
    <row r="9535" spans="1:4" s="9" customFormat="1" x14ac:dyDescent="0.2">
      <c r="A9535" s="2" t="s">
        <v>17321</v>
      </c>
      <c r="B9535" s="1" t="s">
        <v>17322</v>
      </c>
      <c r="C9535" s="1" t="s">
        <v>39</v>
      </c>
      <c r="D9535" s="3">
        <v>50</v>
      </c>
    </row>
    <row r="9536" spans="1:4" s="9" customFormat="1" x14ac:dyDescent="0.2">
      <c r="A9536" s="2" t="s">
        <v>17323</v>
      </c>
      <c r="B9536" s="1" t="s">
        <v>17324</v>
      </c>
      <c r="C9536" s="1" t="s">
        <v>2670</v>
      </c>
      <c r="D9536" s="3">
        <v>50</v>
      </c>
    </row>
    <row r="9537" spans="1:4" s="9" customFormat="1" x14ac:dyDescent="0.2">
      <c r="A9537" s="2" t="s">
        <v>17325</v>
      </c>
      <c r="B9537" s="1" t="s">
        <v>17326</v>
      </c>
      <c r="C9537" s="1" t="s">
        <v>16947</v>
      </c>
      <c r="D9537" s="3">
        <v>50</v>
      </c>
    </row>
    <row r="9538" spans="1:4" s="9" customFormat="1" x14ac:dyDescent="0.2">
      <c r="A9538" s="2" t="s">
        <v>17327</v>
      </c>
      <c r="B9538" s="1" t="s">
        <v>17328</v>
      </c>
      <c r="C9538" s="1" t="s">
        <v>39</v>
      </c>
      <c r="D9538" s="3">
        <v>50</v>
      </c>
    </row>
    <row r="9539" spans="1:4" s="9" customFormat="1" x14ac:dyDescent="0.2">
      <c r="A9539" s="2" t="s">
        <v>17329</v>
      </c>
      <c r="B9539" s="1" t="s">
        <v>17328</v>
      </c>
      <c r="C9539" s="1" t="s">
        <v>17330</v>
      </c>
      <c r="D9539" s="3">
        <v>50</v>
      </c>
    </row>
    <row r="9540" spans="1:4" s="9" customFormat="1" x14ac:dyDescent="0.2">
      <c r="A9540" s="2" t="s">
        <v>17331</v>
      </c>
      <c r="B9540" s="1" t="s">
        <v>17332</v>
      </c>
      <c r="C9540" s="1" t="s">
        <v>1012</v>
      </c>
      <c r="D9540" s="3">
        <v>50</v>
      </c>
    </row>
    <row r="9541" spans="1:4" s="9" customFormat="1" x14ac:dyDescent="0.2">
      <c r="A9541" s="2" t="s">
        <v>17333</v>
      </c>
      <c r="B9541" s="1" t="s">
        <v>17334</v>
      </c>
      <c r="C9541" s="1" t="s">
        <v>1012</v>
      </c>
      <c r="D9541" s="3">
        <v>50</v>
      </c>
    </row>
    <row r="9542" spans="1:4" s="9" customFormat="1" x14ac:dyDescent="0.2">
      <c r="A9542" s="2" t="s">
        <v>17335</v>
      </c>
      <c r="B9542" s="1" t="s">
        <v>17336</v>
      </c>
      <c r="C9542" s="1" t="s">
        <v>86</v>
      </c>
      <c r="D9542" s="3">
        <v>50</v>
      </c>
    </row>
    <row r="9543" spans="1:4" s="9" customFormat="1" x14ac:dyDescent="0.2">
      <c r="A9543" s="2" t="s">
        <v>17337</v>
      </c>
      <c r="B9543" s="1" t="s">
        <v>17338</v>
      </c>
      <c r="C9543" s="1" t="s">
        <v>2752</v>
      </c>
      <c r="D9543" s="3">
        <v>50</v>
      </c>
    </row>
    <row r="9544" spans="1:4" s="9" customFormat="1" x14ac:dyDescent="0.2">
      <c r="A9544" s="2" t="s">
        <v>17339</v>
      </c>
      <c r="B9544" s="1" t="s">
        <v>17340</v>
      </c>
      <c r="C9544" s="1" t="s">
        <v>39</v>
      </c>
      <c r="D9544" s="3">
        <v>50</v>
      </c>
    </row>
    <row r="9545" spans="1:4" s="9" customFormat="1" x14ac:dyDescent="0.2">
      <c r="A9545" s="2" t="s">
        <v>17341</v>
      </c>
      <c r="B9545" s="1" t="s">
        <v>17342</v>
      </c>
      <c r="C9545" s="1" t="s">
        <v>1012</v>
      </c>
      <c r="D9545" s="3">
        <v>50</v>
      </c>
    </row>
    <row r="9546" spans="1:4" s="9" customFormat="1" x14ac:dyDescent="0.2">
      <c r="A9546" s="2" t="s">
        <v>17343</v>
      </c>
      <c r="B9546" s="1" t="s">
        <v>17344</v>
      </c>
      <c r="C9546" s="1" t="s">
        <v>16</v>
      </c>
      <c r="D9546" s="10" t="s">
        <v>5270</v>
      </c>
    </row>
    <row r="9547" spans="1:4" s="9" customFormat="1" x14ac:dyDescent="0.2">
      <c r="A9547" s="2" t="s">
        <v>17345</v>
      </c>
      <c r="B9547" s="1" t="s">
        <v>17346</v>
      </c>
      <c r="C9547" s="1" t="s">
        <v>1012</v>
      </c>
      <c r="D9547" s="3">
        <v>50</v>
      </c>
    </row>
    <row r="9548" spans="1:4" s="9" customFormat="1" x14ac:dyDescent="0.2">
      <c r="A9548" s="2" t="s">
        <v>17347</v>
      </c>
      <c r="B9548" s="1" t="s">
        <v>17348</v>
      </c>
      <c r="C9548" s="1" t="s">
        <v>1012</v>
      </c>
      <c r="D9548" s="3">
        <v>50</v>
      </c>
    </row>
    <row r="9549" spans="1:4" s="9" customFormat="1" x14ac:dyDescent="0.2">
      <c r="A9549" s="2" t="s">
        <v>17349</v>
      </c>
      <c r="B9549" s="1" t="s">
        <v>17350</v>
      </c>
      <c r="C9549" s="1" t="s">
        <v>39</v>
      </c>
      <c r="D9549" s="10" t="s">
        <v>5270</v>
      </c>
    </row>
    <row r="9550" spans="1:4" s="9" customFormat="1" x14ac:dyDescent="0.2">
      <c r="A9550" s="2" t="s">
        <v>17351</v>
      </c>
      <c r="B9550" s="1" t="s">
        <v>17352</v>
      </c>
      <c r="C9550" s="1" t="s">
        <v>1012</v>
      </c>
      <c r="D9550" s="3">
        <v>30</v>
      </c>
    </row>
    <row r="9551" spans="1:4" s="9" customFormat="1" x14ac:dyDescent="0.2">
      <c r="A9551" s="2" t="s">
        <v>17353</v>
      </c>
      <c r="B9551" s="1" t="s">
        <v>17354</v>
      </c>
      <c r="C9551" s="1" t="s">
        <v>1012</v>
      </c>
      <c r="D9551" s="10" t="s">
        <v>5270</v>
      </c>
    </row>
    <row r="9552" spans="1:4" s="9" customFormat="1" x14ac:dyDescent="0.2">
      <c r="A9552" s="2" t="s">
        <v>17355</v>
      </c>
      <c r="B9552" s="1" t="s">
        <v>17356</v>
      </c>
      <c r="C9552" s="1" t="s">
        <v>129</v>
      </c>
      <c r="D9552" s="3">
        <v>30</v>
      </c>
    </row>
    <row r="9553" spans="1:4" s="9" customFormat="1" x14ac:dyDescent="0.2">
      <c r="A9553" s="2" t="s">
        <v>17357</v>
      </c>
      <c r="B9553" s="1" t="s">
        <v>17358</v>
      </c>
      <c r="C9553" s="1" t="s">
        <v>2752</v>
      </c>
      <c r="D9553" s="10" t="s">
        <v>5270</v>
      </c>
    </row>
    <row r="9554" spans="1:4" s="9" customFormat="1" x14ac:dyDescent="0.2">
      <c r="A9554" s="2" t="s">
        <v>17359</v>
      </c>
      <c r="B9554" s="1" t="s">
        <v>17360</v>
      </c>
      <c r="C9554" s="1" t="s">
        <v>1012</v>
      </c>
      <c r="D9554" s="10" t="s">
        <v>5270</v>
      </c>
    </row>
    <row r="9555" spans="1:4" s="9" customFormat="1" x14ac:dyDescent="0.2">
      <c r="A9555" s="2" t="s">
        <v>17361</v>
      </c>
      <c r="B9555" s="1" t="s">
        <v>17362</v>
      </c>
      <c r="C9555" s="1" t="s">
        <v>1012</v>
      </c>
      <c r="D9555" s="3">
        <v>50</v>
      </c>
    </row>
    <row r="9556" spans="1:4" s="9" customFormat="1" x14ac:dyDescent="0.2">
      <c r="A9556" s="2" t="s">
        <v>17363</v>
      </c>
      <c r="B9556" s="1" t="s">
        <v>17364</v>
      </c>
      <c r="C9556" s="1" t="s">
        <v>2670</v>
      </c>
      <c r="D9556" s="3">
        <v>50</v>
      </c>
    </row>
    <row r="9557" spans="1:4" s="9" customFormat="1" x14ac:dyDescent="0.2">
      <c r="A9557" s="2" t="s">
        <v>17367</v>
      </c>
      <c r="B9557" s="1" t="s">
        <v>17366</v>
      </c>
      <c r="C9557" s="1" t="s">
        <v>17368</v>
      </c>
      <c r="D9557" s="3">
        <v>50</v>
      </c>
    </row>
    <row r="9558" spans="1:4" s="9" customFormat="1" x14ac:dyDescent="0.2">
      <c r="A9558" s="2" t="s">
        <v>17365</v>
      </c>
      <c r="B9558" s="1" t="s">
        <v>17366</v>
      </c>
      <c r="C9558" s="1" t="s">
        <v>39</v>
      </c>
      <c r="D9558" s="10" t="s">
        <v>5270</v>
      </c>
    </row>
    <row r="9559" spans="1:4" s="9" customFormat="1" x14ac:dyDescent="0.2">
      <c r="A9559" s="2" t="s">
        <v>17369</v>
      </c>
      <c r="B9559" s="1" t="s">
        <v>17370</v>
      </c>
      <c r="C9559" s="1" t="s">
        <v>1012</v>
      </c>
      <c r="D9559" s="10" t="s">
        <v>5270</v>
      </c>
    </row>
    <row r="9560" spans="1:4" s="9" customFormat="1" x14ac:dyDescent="0.2">
      <c r="A9560" s="2" t="s">
        <v>17371</v>
      </c>
      <c r="B9560" s="1" t="s">
        <v>17372</v>
      </c>
      <c r="C9560" s="1" t="s">
        <v>39</v>
      </c>
      <c r="D9560" s="3">
        <v>50</v>
      </c>
    </row>
    <row r="9561" spans="1:4" s="9" customFormat="1" x14ac:dyDescent="0.2">
      <c r="A9561" s="2" t="s">
        <v>17373</v>
      </c>
      <c r="B9561" s="1" t="s">
        <v>17374</v>
      </c>
      <c r="C9561" s="1" t="s">
        <v>16</v>
      </c>
      <c r="D9561" s="10" t="s">
        <v>5270</v>
      </c>
    </row>
    <row r="9562" spans="1:4" s="9" customFormat="1" x14ac:dyDescent="0.2">
      <c r="A9562" s="2" t="s">
        <v>17375</v>
      </c>
      <c r="B9562" s="1" t="s">
        <v>17376</v>
      </c>
      <c r="C9562" s="1" t="s">
        <v>1012</v>
      </c>
      <c r="D9562" s="10" t="s">
        <v>5270</v>
      </c>
    </row>
    <row r="9563" spans="1:4" s="9" customFormat="1" x14ac:dyDescent="0.2">
      <c r="A9563" s="2" t="s">
        <v>17377</v>
      </c>
      <c r="B9563" s="1" t="s">
        <v>17378</v>
      </c>
      <c r="C9563" s="1" t="s">
        <v>16</v>
      </c>
      <c r="D9563" s="10" t="s">
        <v>5270</v>
      </c>
    </row>
    <row r="9564" spans="1:4" s="9" customFormat="1" x14ac:dyDescent="0.2">
      <c r="A9564" s="2" t="s">
        <v>17379</v>
      </c>
      <c r="B9564" s="1" t="s">
        <v>17380</v>
      </c>
      <c r="C9564" s="1" t="s">
        <v>1012</v>
      </c>
      <c r="D9564" s="10" t="s">
        <v>5270</v>
      </c>
    </row>
    <row r="9565" spans="1:4" s="9" customFormat="1" x14ac:dyDescent="0.2">
      <c r="A9565" s="2" t="s">
        <v>17381</v>
      </c>
      <c r="B9565" s="1" t="s">
        <v>17382</v>
      </c>
      <c r="C9565" s="1" t="s">
        <v>1012</v>
      </c>
      <c r="D9565" s="10" t="s">
        <v>5270</v>
      </c>
    </row>
    <row r="9566" spans="1:4" s="9" customFormat="1" x14ac:dyDescent="0.2">
      <c r="A9566" s="2" t="s">
        <v>17383</v>
      </c>
      <c r="B9566" s="1" t="s">
        <v>17384</v>
      </c>
      <c r="C9566" s="1" t="s">
        <v>15725</v>
      </c>
      <c r="D9566" s="3">
        <v>1250</v>
      </c>
    </row>
    <row r="9567" spans="1:4" s="9" customFormat="1" x14ac:dyDescent="0.2">
      <c r="A9567" s="2" t="s">
        <v>17385</v>
      </c>
      <c r="B9567" s="1" t="s">
        <v>17386</v>
      </c>
      <c r="C9567" s="1" t="s">
        <v>1012</v>
      </c>
      <c r="D9567" s="10" t="s">
        <v>5270</v>
      </c>
    </row>
    <row r="9568" spans="1:4" s="9" customFormat="1" x14ac:dyDescent="0.2">
      <c r="A9568" s="2" t="s">
        <v>17387</v>
      </c>
      <c r="B9568" s="1" t="s">
        <v>17388</v>
      </c>
      <c r="C9568" s="1" t="s">
        <v>1012</v>
      </c>
      <c r="D9568" s="10" t="s">
        <v>5270</v>
      </c>
    </row>
    <row r="9569" spans="1:4" s="9" customFormat="1" x14ac:dyDescent="0.2">
      <c r="A9569" s="2" t="s">
        <v>17389</v>
      </c>
      <c r="B9569" s="1" t="s">
        <v>17390</v>
      </c>
      <c r="C9569" s="1" t="s">
        <v>1012</v>
      </c>
      <c r="D9569" s="10" t="s">
        <v>5270</v>
      </c>
    </row>
    <row r="9570" spans="1:4" s="9" customFormat="1" x14ac:dyDescent="0.2">
      <c r="A9570" s="2" t="s">
        <v>17391</v>
      </c>
      <c r="B9570" s="1" t="s">
        <v>17392</v>
      </c>
      <c r="C9570" s="1" t="s">
        <v>1012</v>
      </c>
      <c r="D9570" s="3">
        <v>50</v>
      </c>
    </row>
    <row r="9571" spans="1:4" s="9" customFormat="1" x14ac:dyDescent="0.2">
      <c r="A9571" s="2" t="s">
        <v>17393</v>
      </c>
      <c r="B9571" s="1" t="s">
        <v>17394</v>
      </c>
      <c r="C9571" s="1" t="s">
        <v>1012</v>
      </c>
      <c r="D9571" s="3">
        <v>50</v>
      </c>
    </row>
    <row r="9572" spans="1:4" s="9" customFormat="1" x14ac:dyDescent="0.2">
      <c r="A9572" s="2" t="s">
        <v>17395</v>
      </c>
      <c r="B9572" s="1" t="s">
        <v>17396</v>
      </c>
      <c r="C9572" s="1" t="s">
        <v>7557</v>
      </c>
      <c r="D9572" s="3">
        <v>50</v>
      </c>
    </row>
    <row r="9573" spans="1:4" s="9" customFormat="1" x14ac:dyDescent="0.2">
      <c r="A9573" s="2" t="s">
        <v>17397</v>
      </c>
      <c r="B9573" s="1" t="s">
        <v>17398</v>
      </c>
      <c r="C9573" s="1" t="s">
        <v>17399</v>
      </c>
      <c r="D9573" s="10" t="s">
        <v>5270</v>
      </c>
    </row>
    <row r="9574" spans="1:4" s="9" customFormat="1" x14ac:dyDescent="0.2">
      <c r="A9574" s="2" t="s">
        <v>17400</v>
      </c>
      <c r="B9574" s="1" t="s">
        <v>17401</v>
      </c>
      <c r="C9574" s="1" t="s">
        <v>16</v>
      </c>
      <c r="D9574" s="10" t="s">
        <v>5270</v>
      </c>
    </row>
    <row r="9575" spans="1:4" s="9" customFormat="1" x14ac:dyDescent="0.2">
      <c r="A9575" s="2" t="s">
        <v>17402</v>
      </c>
      <c r="B9575" s="1" t="s">
        <v>17403</v>
      </c>
      <c r="C9575" s="1" t="s">
        <v>1012</v>
      </c>
      <c r="D9575" s="10" t="s">
        <v>5270</v>
      </c>
    </row>
    <row r="9576" spans="1:4" s="9" customFormat="1" x14ac:dyDescent="0.2">
      <c r="A9576" s="2" t="s">
        <v>17404</v>
      </c>
      <c r="B9576" s="1" t="s">
        <v>17405</v>
      </c>
      <c r="C9576" s="1" t="s">
        <v>1012</v>
      </c>
      <c r="D9576" s="3">
        <v>50</v>
      </c>
    </row>
    <row r="9577" spans="1:4" s="9" customFormat="1" x14ac:dyDescent="0.2">
      <c r="A9577" s="2" t="s">
        <v>17406</v>
      </c>
      <c r="B9577" s="1" t="s">
        <v>17407</v>
      </c>
      <c r="C9577" s="1" t="s">
        <v>1012</v>
      </c>
      <c r="D9577" s="3">
        <v>50</v>
      </c>
    </row>
    <row r="9578" spans="1:4" s="9" customFormat="1" x14ac:dyDescent="0.2">
      <c r="A9578" s="2" t="s">
        <v>17408</v>
      </c>
      <c r="B9578" s="1" t="s">
        <v>17409</v>
      </c>
      <c r="C9578" s="1" t="s">
        <v>1012</v>
      </c>
      <c r="D9578" s="10" t="s">
        <v>5270</v>
      </c>
    </row>
    <row r="9579" spans="1:4" s="9" customFormat="1" x14ac:dyDescent="0.2">
      <c r="A9579" s="2" t="s">
        <v>17410</v>
      </c>
      <c r="B9579" s="1" t="s">
        <v>17411</v>
      </c>
      <c r="C9579" s="1" t="s">
        <v>1012</v>
      </c>
      <c r="D9579" s="3">
        <v>50</v>
      </c>
    </row>
    <row r="9580" spans="1:4" s="9" customFormat="1" x14ac:dyDescent="0.2">
      <c r="A9580" s="2" t="s">
        <v>17412</v>
      </c>
      <c r="B9580" s="1" t="s">
        <v>17413</v>
      </c>
      <c r="C9580" s="1" t="s">
        <v>17414</v>
      </c>
      <c r="D9580" s="10" t="s">
        <v>5270</v>
      </c>
    </row>
    <row r="9581" spans="1:4" s="9" customFormat="1" x14ac:dyDescent="0.2">
      <c r="A9581" s="2" t="s">
        <v>17415</v>
      </c>
      <c r="B9581" s="1" t="s">
        <v>17416</v>
      </c>
      <c r="C9581" s="1" t="s">
        <v>1012</v>
      </c>
      <c r="D9581" s="10" t="s">
        <v>5270</v>
      </c>
    </row>
    <row r="9582" spans="1:4" s="9" customFormat="1" x14ac:dyDescent="0.2">
      <c r="A9582" s="2" t="s">
        <v>17417</v>
      </c>
      <c r="B9582" s="1" t="s">
        <v>17418</v>
      </c>
      <c r="C9582" s="1" t="s">
        <v>1012</v>
      </c>
      <c r="D9582" s="3">
        <v>50</v>
      </c>
    </row>
    <row r="9583" spans="1:4" s="9" customFormat="1" x14ac:dyDescent="0.2">
      <c r="A9583" s="2" t="s">
        <v>17419</v>
      </c>
      <c r="B9583" s="1" t="s">
        <v>17420</v>
      </c>
      <c r="C9583" s="1" t="s">
        <v>1012</v>
      </c>
      <c r="D9583" s="10" t="s">
        <v>5270</v>
      </c>
    </row>
    <row r="9584" spans="1:4" s="9" customFormat="1" x14ac:dyDescent="0.2">
      <c r="A9584" s="2" t="s">
        <v>17421</v>
      </c>
      <c r="B9584" s="1" t="s">
        <v>17422</v>
      </c>
      <c r="C9584" s="1" t="s">
        <v>1012</v>
      </c>
      <c r="D9584" s="10" t="s">
        <v>5270</v>
      </c>
    </row>
    <row r="9585" spans="1:4" s="9" customFormat="1" x14ac:dyDescent="0.2">
      <c r="A9585" s="2" t="s">
        <v>17423</v>
      </c>
      <c r="B9585" s="1" t="s">
        <v>17424</v>
      </c>
      <c r="C9585" s="1" t="s">
        <v>1012</v>
      </c>
      <c r="D9585" s="10" t="s">
        <v>5270</v>
      </c>
    </row>
    <row r="9586" spans="1:4" s="9" customFormat="1" x14ac:dyDescent="0.2">
      <c r="A9586" s="2" t="s">
        <v>17425</v>
      </c>
      <c r="B9586" s="1" t="s">
        <v>17426</v>
      </c>
      <c r="C9586" s="1" t="s">
        <v>1012</v>
      </c>
      <c r="D9586" s="3">
        <v>30</v>
      </c>
    </row>
    <row r="9587" spans="1:4" s="9" customFormat="1" x14ac:dyDescent="0.2">
      <c r="A9587" s="2" t="s">
        <v>17427</v>
      </c>
      <c r="B9587" s="1" t="s">
        <v>17428</v>
      </c>
      <c r="C9587" s="1" t="s">
        <v>1012</v>
      </c>
      <c r="D9587" s="10" t="s">
        <v>5270</v>
      </c>
    </row>
    <row r="9588" spans="1:4" s="9" customFormat="1" x14ac:dyDescent="0.2">
      <c r="A9588" s="2" t="s">
        <v>17429</v>
      </c>
      <c r="B9588" s="1" t="s">
        <v>17430</v>
      </c>
      <c r="C9588" s="1" t="s">
        <v>1012</v>
      </c>
      <c r="D9588" s="10" t="s">
        <v>5270</v>
      </c>
    </row>
    <row r="9589" spans="1:4" s="9" customFormat="1" x14ac:dyDescent="0.2">
      <c r="A9589" s="2" t="s">
        <v>17431</v>
      </c>
      <c r="B9589" s="1" t="s">
        <v>17432</v>
      </c>
      <c r="C9589" s="1" t="s">
        <v>1012</v>
      </c>
      <c r="D9589" s="10" t="s">
        <v>5270</v>
      </c>
    </row>
    <row r="9590" spans="1:4" s="9" customFormat="1" x14ac:dyDescent="0.2">
      <c r="A9590" s="2" t="s">
        <v>17433</v>
      </c>
      <c r="B9590" s="1" t="s">
        <v>17434</v>
      </c>
      <c r="C9590" s="1" t="s">
        <v>1012</v>
      </c>
      <c r="D9590" s="10" t="s">
        <v>5270</v>
      </c>
    </row>
    <row r="9591" spans="1:4" s="9" customFormat="1" x14ac:dyDescent="0.2">
      <c r="A9591" s="2" t="s">
        <v>17435</v>
      </c>
      <c r="B9591" s="1" t="s">
        <v>17436</v>
      </c>
      <c r="C9591" s="1" t="s">
        <v>39</v>
      </c>
      <c r="D9591" s="10" t="s">
        <v>5270</v>
      </c>
    </row>
    <row r="9592" spans="1:4" s="9" customFormat="1" x14ac:dyDescent="0.2">
      <c r="A9592" s="2" t="s">
        <v>17437</v>
      </c>
      <c r="B9592" s="1" t="s">
        <v>17438</v>
      </c>
      <c r="C9592" s="1" t="s">
        <v>1012</v>
      </c>
      <c r="D9592" s="10" t="s">
        <v>5270</v>
      </c>
    </row>
    <row r="9593" spans="1:4" s="9" customFormat="1" x14ac:dyDescent="0.2">
      <c r="A9593" s="2" t="s">
        <v>17439</v>
      </c>
      <c r="B9593" s="1" t="s">
        <v>17440</v>
      </c>
      <c r="C9593" s="1" t="s">
        <v>39</v>
      </c>
      <c r="D9593" s="10" t="s">
        <v>5270</v>
      </c>
    </row>
    <row r="9594" spans="1:4" s="9" customFormat="1" x14ac:dyDescent="0.2">
      <c r="A9594" s="2" t="s">
        <v>17441</v>
      </c>
      <c r="B9594" s="1" t="s">
        <v>17440</v>
      </c>
      <c r="C9594" s="1" t="s">
        <v>1012</v>
      </c>
      <c r="D9594" s="10" t="s">
        <v>5270</v>
      </c>
    </row>
    <row r="9595" spans="1:4" s="9" customFormat="1" x14ac:dyDescent="0.2">
      <c r="A9595" s="2" t="s">
        <v>17442</v>
      </c>
      <c r="B9595" s="1" t="s">
        <v>17443</v>
      </c>
      <c r="C9595" s="1" t="s">
        <v>1012</v>
      </c>
      <c r="D9595" s="10" t="s">
        <v>5270</v>
      </c>
    </row>
    <row r="9596" spans="1:4" s="9" customFormat="1" x14ac:dyDescent="0.2">
      <c r="A9596" s="2" t="s">
        <v>17444</v>
      </c>
      <c r="B9596" s="1" t="s">
        <v>17445</v>
      </c>
      <c r="C9596" s="1" t="s">
        <v>17330</v>
      </c>
      <c r="D9596" s="3">
        <v>100</v>
      </c>
    </row>
    <row r="9597" spans="1:4" s="9" customFormat="1" x14ac:dyDescent="0.2">
      <c r="A9597" s="2" t="s">
        <v>17446</v>
      </c>
      <c r="B9597" s="1" t="s">
        <v>17447</v>
      </c>
      <c r="C9597" s="1" t="s">
        <v>1012</v>
      </c>
      <c r="D9597" s="3">
        <v>1500</v>
      </c>
    </row>
    <row r="9598" spans="1:4" s="9" customFormat="1" x14ac:dyDescent="0.2">
      <c r="A9598" s="2" t="s">
        <v>17448</v>
      </c>
      <c r="B9598" s="1" t="s">
        <v>17449</v>
      </c>
      <c r="C9598" s="1" t="s">
        <v>1012</v>
      </c>
      <c r="D9598" s="10" t="s">
        <v>5270</v>
      </c>
    </row>
    <row r="9599" spans="1:4" s="9" customFormat="1" x14ac:dyDescent="0.2">
      <c r="A9599" s="2" t="s">
        <v>17450</v>
      </c>
      <c r="B9599" s="1" t="s">
        <v>17451</v>
      </c>
      <c r="C9599" s="1" t="s">
        <v>16</v>
      </c>
      <c r="D9599" s="3">
        <v>50</v>
      </c>
    </row>
    <row r="9600" spans="1:4" s="9" customFormat="1" x14ac:dyDescent="0.2">
      <c r="A9600" s="2" t="s">
        <v>17452</v>
      </c>
      <c r="B9600" s="1" t="s">
        <v>17453</v>
      </c>
      <c r="C9600" s="1" t="s">
        <v>1012</v>
      </c>
      <c r="D9600" s="10" t="s">
        <v>5270</v>
      </c>
    </row>
    <row r="9601" spans="1:4" s="9" customFormat="1" x14ac:dyDescent="0.2">
      <c r="A9601" s="2" t="s">
        <v>17454</v>
      </c>
      <c r="B9601" s="1" t="s">
        <v>17455</v>
      </c>
      <c r="C9601" s="1" t="s">
        <v>1012</v>
      </c>
      <c r="D9601" s="10" t="s">
        <v>5270</v>
      </c>
    </row>
    <row r="9602" spans="1:4" s="9" customFormat="1" x14ac:dyDescent="0.2">
      <c r="A9602" s="2" t="s">
        <v>17456</v>
      </c>
      <c r="B9602" s="1" t="s">
        <v>17457</v>
      </c>
      <c r="C9602" s="1" t="s">
        <v>1012</v>
      </c>
      <c r="D9602" s="10" t="s">
        <v>5270</v>
      </c>
    </row>
    <row r="9603" spans="1:4" s="9" customFormat="1" x14ac:dyDescent="0.2">
      <c r="A9603" s="2" t="s">
        <v>17458</v>
      </c>
      <c r="B9603" s="1" t="s">
        <v>17459</v>
      </c>
      <c r="C9603" s="1" t="s">
        <v>39</v>
      </c>
      <c r="D9603" s="10" t="s">
        <v>5270</v>
      </c>
    </row>
    <row r="9604" spans="1:4" s="9" customFormat="1" x14ac:dyDescent="0.2">
      <c r="A9604" s="2" t="s">
        <v>17460</v>
      </c>
      <c r="B9604" s="1" t="s">
        <v>17461</v>
      </c>
      <c r="C9604" s="1" t="s">
        <v>1012</v>
      </c>
      <c r="D9604" s="3">
        <v>50</v>
      </c>
    </row>
    <row r="9605" spans="1:4" s="9" customFormat="1" x14ac:dyDescent="0.2">
      <c r="A9605" s="2" t="s">
        <v>17462</v>
      </c>
      <c r="B9605" s="1" t="s">
        <v>17463</v>
      </c>
      <c r="C9605" s="1" t="s">
        <v>1012</v>
      </c>
      <c r="D9605" s="10" t="s">
        <v>5270</v>
      </c>
    </row>
    <row r="9606" spans="1:4" s="9" customFormat="1" x14ac:dyDescent="0.2">
      <c r="A9606" s="2" t="s">
        <v>17464</v>
      </c>
      <c r="B9606" s="1" t="s">
        <v>17465</v>
      </c>
      <c r="C9606" s="1" t="s">
        <v>1012</v>
      </c>
      <c r="D9606" s="3">
        <v>50</v>
      </c>
    </row>
    <row r="9607" spans="1:4" s="9" customFormat="1" x14ac:dyDescent="0.2">
      <c r="A9607" s="2" t="s">
        <v>17466</v>
      </c>
      <c r="B9607" s="1" t="s">
        <v>17467</v>
      </c>
      <c r="C9607" s="1" t="s">
        <v>1012</v>
      </c>
      <c r="D9607" s="10" t="s">
        <v>5270</v>
      </c>
    </row>
    <row r="9608" spans="1:4" s="9" customFormat="1" x14ac:dyDescent="0.2">
      <c r="A9608" s="2" t="s">
        <v>17468</v>
      </c>
      <c r="B9608" s="1" t="s">
        <v>17469</v>
      </c>
      <c r="C9608" s="1" t="s">
        <v>1012</v>
      </c>
      <c r="D9608" s="3">
        <v>50</v>
      </c>
    </row>
    <row r="9609" spans="1:4" s="9" customFormat="1" x14ac:dyDescent="0.2">
      <c r="A9609" s="2" t="s">
        <v>17470</v>
      </c>
      <c r="B9609" s="1" t="s">
        <v>17471</v>
      </c>
      <c r="C9609" s="1" t="s">
        <v>39</v>
      </c>
      <c r="D9609" s="3">
        <v>50</v>
      </c>
    </row>
    <row r="9610" spans="1:4" s="9" customFormat="1" x14ac:dyDescent="0.2">
      <c r="A9610" s="2" t="s">
        <v>17472</v>
      </c>
      <c r="B9610" s="1" t="s">
        <v>17473</v>
      </c>
      <c r="C9610" s="1" t="s">
        <v>1012</v>
      </c>
      <c r="D9610" s="10" t="s">
        <v>5270</v>
      </c>
    </row>
    <row r="9611" spans="1:4" s="9" customFormat="1" x14ac:dyDescent="0.2">
      <c r="A9611" s="2" t="s">
        <v>17474</v>
      </c>
      <c r="B9611" s="1" t="s">
        <v>17475</v>
      </c>
      <c r="C9611" s="1" t="s">
        <v>1012</v>
      </c>
      <c r="D9611" s="10" t="s">
        <v>5270</v>
      </c>
    </row>
    <row r="9612" spans="1:4" s="9" customFormat="1" x14ac:dyDescent="0.2">
      <c r="A9612" s="2" t="s">
        <v>17476</v>
      </c>
      <c r="B9612" s="1" t="s">
        <v>17477</v>
      </c>
      <c r="C9612" s="1" t="s">
        <v>39</v>
      </c>
      <c r="D9612" s="10" t="s">
        <v>5270</v>
      </c>
    </row>
    <row r="9613" spans="1:4" s="9" customFormat="1" x14ac:dyDescent="0.2">
      <c r="A9613" s="2" t="s">
        <v>17478</v>
      </c>
      <c r="B9613" s="1" t="s">
        <v>17479</v>
      </c>
      <c r="C9613" s="1" t="s">
        <v>39</v>
      </c>
      <c r="D9613" s="10" t="s">
        <v>5270</v>
      </c>
    </row>
    <row r="9614" spans="1:4" s="9" customFormat="1" x14ac:dyDescent="0.2">
      <c r="A9614" s="2" t="s">
        <v>17480</v>
      </c>
      <c r="B9614" s="1" t="s">
        <v>17481</v>
      </c>
      <c r="C9614" s="1" t="s">
        <v>1557</v>
      </c>
      <c r="D9614" s="10" t="s">
        <v>5270</v>
      </c>
    </row>
    <row r="9615" spans="1:4" s="9" customFormat="1" x14ac:dyDescent="0.2">
      <c r="A9615" s="2" t="s">
        <v>17482</v>
      </c>
      <c r="B9615" s="1" t="s">
        <v>17483</v>
      </c>
      <c r="C9615" s="1" t="s">
        <v>2670</v>
      </c>
      <c r="D9615" s="10" t="s">
        <v>5270</v>
      </c>
    </row>
    <row r="9616" spans="1:4" s="9" customFormat="1" x14ac:dyDescent="0.2">
      <c r="A9616" s="2" t="s">
        <v>17484</v>
      </c>
      <c r="B9616" s="1" t="s">
        <v>17485</v>
      </c>
      <c r="C9616" s="1" t="s">
        <v>2670</v>
      </c>
      <c r="D9616" s="3">
        <v>5000</v>
      </c>
    </row>
    <row r="9617" spans="1:4" s="9" customFormat="1" x14ac:dyDescent="0.2">
      <c r="A9617" s="2" t="s">
        <v>17486</v>
      </c>
      <c r="B9617" s="1" t="s">
        <v>17487</v>
      </c>
      <c r="C9617" s="1" t="s">
        <v>2670</v>
      </c>
      <c r="D9617" s="3">
        <v>100</v>
      </c>
    </row>
    <row r="9618" spans="1:4" s="9" customFormat="1" x14ac:dyDescent="0.2">
      <c r="A9618" s="2" t="s">
        <v>17488</v>
      </c>
      <c r="B9618" s="1" t="s">
        <v>17489</v>
      </c>
      <c r="C9618" s="1" t="s">
        <v>129</v>
      </c>
      <c r="D9618" s="10" t="s">
        <v>5270</v>
      </c>
    </row>
    <row r="9619" spans="1:4" s="9" customFormat="1" x14ac:dyDescent="0.2">
      <c r="A9619" s="2" t="s">
        <v>17490</v>
      </c>
      <c r="B9619" s="1" t="s">
        <v>17491</v>
      </c>
      <c r="C9619" s="1" t="s">
        <v>39</v>
      </c>
      <c r="D9619" s="10" t="s">
        <v>5270</v>
      </c>
    </row>
    <row r="9620" spans="1:4" s="9" customFormat="1" x14ac:dyDescent="0.2">
      <c r="A9620" s="2" t="s">
        <v>17492</v>
      </c>
      <c r="B9620" s="1" t="s">
        <v>17493</v>
      </c>
      <c r="C9620" s="1" t="s">
        <v>86</v>
      </c>
      <c r="D9620" s="10" t="s">
        <v>5270</v>
      </c>
    </row>
    <row r="9621" spans="1:4" s="9" customFormat="1" x14ac:dyDescent="0.2">
      <c r="A9621" s="2" t="s">
        <v>17494</v>
      </c>
      <c r="B9621" s="1" t="s">
        <v>17495</v>
      </c>
      <c r="C9621" s="1" t="s">
        <v>86</v>
      </c>
      <c r="D9621" s="3">
        <v>50</v>
      </c>
    </row>
    <row r="9622" spans="1:4" s="9" customFormat="1" x14ac:dyDescent="0.2">
      <c r="A9622" s="2" t="s">
        <v>17496</v>
      </c>
      <c r="B9622" s="1" t="s">
        <v>17497</v>
      </c>
      <c r="C9622" s="1" t="s">
        <v>2139</v>
      </c>
      <c r="D9622" s="10" t="s">
        <v>5270</v>
      </c>
    </row>
    <row r="9623" spans="1:4" s="9" customFormat="1" x14ac:dyDescent="0.2">
      <c r="A9623" s="2" t="s">
        <v>17498</v>
      </c>
      <c r="B9623" s="1" t="s">
        <v>17499</v>
      </c>
      <c r="C9623" s="1" t="s">
        <v>13749</v>
      </c>
      <c r="D9623" s="3">
        <v>3000</v>
      </c>
    </row>
    <row r="9624" spans="1:4" s="9" customFormat="1" x14ac:dyDescent="0.2">
      <c r="A9624" s="2" t="s">
        <v>17500</v>
      </c>
      <c r="B9624" s="1" t="s">
        <v>17501</v>
      </c>
      <c r="C9624" s="1" t="s">
        <v>39</v>
      </c>
      <c r="D9624" s="10" t="s">
        <v>5270</v>
      </c>
    </row>
    <row r="9625" spans="1:4" s="9" customFormat="1" x14ac:dyDescent="0.2">
      <c r="A9625" s="2" t="s">
        <v>17502</v>
      </c>
      <c r="B9625" s="1" t="s">
        <v>17503</v>
      </c>
      <c r="C9625" s="1" t="s">
        <v>7388</v>
      </c>
      <c r="D9625" s="10" t="s">
        <v>5270</v>
      </c>
    </row>
    <row r="9626" spans="1:4" s="9" customFormat="1" x14ac:dyDescent="0.2">
      <c r="A9626" s="2" t="s">
        <v>17504</v>
      </c>
      <c r="B9626" s="1" t="s">
        <v>17503</v>
      </c>
      <c r="C9626" s="1" t="s">
        <v>13749</v>
      </c>
      <c r="D9626" s="10" t="s">
        <v>5270</v>
      </c>
    </row>
    <row r="9627" spans="1:4" s="9" customFormat="1" x14ac:dyDescent="0.2">
      <c r="A9627" s="2" t="s">
        <v>17505</v>
      </c>
      <c r="B9627" s="1" t="s">
        <v>17506</v>
      </c>
      <c r="C9627" s="1" t="s">
        <v>39</v>
      </c>
      <c r="D9627" s="10" t="s">
        <v>5270</v>
      </c>
    </row>
    <row r="9628" spans="1:4" s="9" customFormat="1" x14ac:dyDescent="0.2">
      <c r="A9628" s="2" t="s">
        <v>17507</v>
      </c>
      <c r="B9628" s="1" t="s">
        <v>17508</v>
      </c>
      <c r="C9628" s="1" t="s">
        <v>1557</v>
      </c>
      <c r="D9628" s="10" t="s">
        <v>5270</v>
      </c>
    </row>
    <row r="9629" spans="1:4" s="9" customFormat="1" x14ac:dyDescent="0.2">
      <c r="A9629" s="2" t="s">
        <v>17509</v>
      </c>
      <c r="B9629" s="1" t="s">
        <v>17510</v>
      </c>
      <c r="C9629" s="1" t="s">
        <v>4625</v>
      </c>
      <c r="D9629" s="10" t="s">
        <v>5270</v>
      </c>
    </row>
    <row r="9630" spans="1:4" s="9" customFormat="1" x14ac:dyDescent="0.2">
      <c r="A9630" s="2" t="s">
        <v>17511</v>
      </c>
      <c r="B9630" s="1" t="s">
        <v>17512</v>
      </c>
      <c r="C9630" s="1" t="s">
        <v>86</v>
      </c>
      <c r="D9630" s="10" t="s">
        <v>5270</v>
      </c>
    </row>
    <row r="9631" spans="1:4" s="9" customFormat="1" x14ac:dyDescent="0.2">
      <c r="A9631" s="2" t="s">
        <v>17513</v>
      </c>
      <c r="B9631" s="1" t="s">
        <v>17514</v>
      </c>
      <c r="C9631" s="1" t="s">
        <v>39</v>
      </c>
      <c r="D9631" s="10" t="s">
        <v>5270</v>
      </c>
    </row>
    <row r="9632" spans="1:4" s="9" customFormat="1" x14ac:dyDescent="0.2">
      <c r="A9632" s="2" t="s">
        <v>17515</v>
      </c>
      <c r="B9632" s="1" t="s">
        <v>17516</v>
      </c>
      <c r="C9632" s="1" t="s">
        <v>17517</v>
      </c>
      <c r="D9632" s="10" t="s">
        <v>5270</v>
      </c>
    </row>
    <row r="9633" spans="1:4" s="9" customFormat="1" x14ac:dyDescent="0.2">
      <c r="A9633" s="2" t="s">
        <v>17518</v>
      </c>
      <c r="B9633" s="1" t="s">
        <v>17519</v>
      </c>
      <c r="C9633" s="1" t="s">
        <v>17520</v>
      </c>
      <c r="D9633" s="10" t="s">
        <v>5270</v>
      </c>
    </row>
    <row r="9634" spans="1:4" s="9" customFormat="1" x14ac:dyDescent="0.2">
      <c r="A9634" s="2" t="s">
        <v>17521</v>
      </c>
      <c r="B9634" s="1" t="s">
        <v>17522</v>
      </c>
      <c r="C9634" s="1" t="s">
        <v>39</v>
      </c>
      <c r="D9634" s="3">
        <v>30</v>
      </c>
    </row>
    <row r="9635" spans="1:4" s="9" customFormat="1" x14ac:dyDescent="0.2">
      <c r="A9635" s="2" t="s">
        <v>17523</v>
      </c>
      <c r="B9635" s="1" t="s">
        <v>17524</v>
      </c>
      <c r="C9635" s="1" t="s">
        <v>2752</v>
      </c>
      <c r="D9635" s="10" t="s">
        <v>5270</v>
      </c>
    </row>
    <row r="9636" spans="1:4" s="9" customFormat="1" x14ac:dyDescent="0.2">
      <c r="A9636" s="2" t="s">
        <v>17525</v>
      </c>
      <c r="B9636" s="1" t="s">
        <v>17526</v>
      </c>
      <c r="C9636" s="1" t="s">
        <v>16970</v>
      </c>
      <c r="D9636" s="3">
        <v>50</v>
      </c>
    </row>
    <row r="9637" spans="1:4" s="9" customFormat="1" x14ac:dyDescent="0.2">
      <c r="A9637" s="2" t="s">
        <v>17527</v>
      </c>
      <c r="B9637" s="1" t="s">
        <v>17528</v>
      </c>
      <c r="C9637" s="1" t="s">
        <v>39</v>
      </c>
      <c r="D9637" s="3">
        <v>50</v>
      </c>
    </row>
    <row r="9638" spans="1:4" s="9" customFormat="1" x14ac:dyDescent="0.2">
      <c r="A9638" s="2" t="s">
        <v>17529</v>
      </c>
      <c r="B9638" s="1" t="s">
        <v>17530</v>
      </c>
      <c r="C9638" s="1" t="s">
        <v>16970</v>
      </c>
      <c r="D9638" s="3">
        <v>5000</v>
      </c>
    </row>
    <row r="9639" spans="1:4" s="9" customFormat="1" x14ac:dyDescent="0.2">
      <c r="A9639" s="2" t="s">
        <v>17531</v>
      </c>
      <c r="B9639" s="1" t="s">
        <v>17532</v>
      </c>
      <c r="C9639" s="1" t="s">
        <v>17533</v>
      </c>
      <c r="D9639" s="3">
        <v>5000</v>
      </c>
    </row>
    <row r="9640" spans="1:4" s="9" customFormat="1" x14ac:dyDescent="0.2">
      <c r="A9640" s="2" t="s">
        <v>17534</v>
      </c>
      <c r="B9640" s="1" t="s">
        <v>17532</v>
      </c>
      <c r="C9640" s="1" t="s">
        <v>17533</v>
      </c>
      <c r="D9640" s="3">
        <v>5000</v>
      </c>
    </row>
    <row r="9641" spans="1:4" s="9" customFormat="1" x14ac:dyDescent="0.2">
      <c r="A9641" s="2" t="s">
        <v>17535</v>
      </c>
      <c r="B9641" s="1" t="s">
        <v>17536</v>
      </c>
      <c r="C9641" s="1" t="s">
        <v>2752</v>
      </c>
      <c r="D9641" s="10" t="s">
        <v>5270</v>
      </c>
    </row>
    <row r="9642" spans="1:4" s="9" customFormat="1" x14ac:dyDescent="0.2">
      <c r="A9642" s="2" t="s">
        <v>17537</v>
      </c>
      <c r="B9642" s="1" t="s">
        <v>17538</v>
      </c>
      <c r="C9642" s="1" t="s">
        <v>39</v>
      </c>
      <c r="D9642" s="10" t="s">
        <v>5270</v>
      </c>
    </row>
    <row r="9643" spans="1:4" s="9" customFormat="1" x14ac:dyDescent="0.2">
      <c r="A9643" s="2" t="s">
        <v>17539</v>
      </c>
      <c r="B9643" s="1" t="s">
        <v>17540</v>
      </c>
      <c r="C9643" s="1" t="s">
        <v>17541</v>
      </c>
      <c r="D9643" s="10" t="s">
        <v>5270</v>
      </c>
    </row>
    <row r="9644" spans="1:4" s="9" customFormat="1" x14ac:dyDescent="0.2">
      <c r="A9644" s="2" t="s">
        <v>17542</v>
      </c>
      <c r="B9644" s="1" t="s">
        <v>17543</v>
      </c>
      <c r="C9644" s="1" t="s">
        <v>17544</v>
      </c>
      <c r="D9644" s="10" t="s">
        <v>5270</v>
      </c>
    </row>
    <row r="9645" spans="1:4" s="9" customFormat="1" x14ac:dyDescent="0.2">
      <c r="A9645" s="2" t="s">
        <v>17549</v>
      </c>
      <c r="B9645" s="1" t="s">
        <v>17546</v>
      </c>
      <c r="C9645" s="1" t="s">
        <v>17550</v>
      </c>
      <c r="D9645" s="3">
        <v>1250</v>
      </c>
    </row>
    <row r="9646" spans="1:4" s="9" customFormat="1" x14ac:dyDescent="0.2">
      <c r="A9646" s="2" t="s">
        <v>17545</v>
      </c>
      <c r="B9646" s="1" t="s">
        <v>17546</v>
      </c>
      <c r="C9646" s="1" t="s">
        <v>129</v>
      </c>
      <c r="D9646" s="10" t="s">
        <v>5270</v>
      </c>
    </row>
    <row r="9647" spans="1:4" s="9" customFormat="1" x14ac:dyDescent="0.2">
      <c r="A9647" s="2" t="s">
        <v>17548</v>
      </c>
      <c r="B9647" s="1" t="s">
        <v>17546</v>
      </c>
      <c r="C9647" s="1" t="s">
        <v>17033</v>
      </c>
      <c r="D9647" s="10" t="s">
        <v>5270</v>
      </c>
    </row>
    <row r="9648" spans="1:4" s="9" customFormat="1" x14ac:dyDescent="0.2">
      <c r="A9648" s="2" t="s">
        <v>17547</v>
      </c>
      <c r="B9648" s="1" t="s">
        <v>17546</v>
      </c>
      <c r="C9648" s="1" t="s">
        <v>1557</v>
      </c>
      <c r="D9648" s="10" t="s">
        <v>5270</v>
      </c>
    </row>
    <row r="9649" spans="1:4" s="9" customFormat="1" x14ac:dyDescent="0.2">
      <c r="A9649" s="2" t="s">
        <v>17551</v>
      </c>
      <c r="B9649" s="1" t="s">
        <v>17552</v>
      </c>
      <c r="C9649" s="1" t="s">
        <v>86</v>
      </c>
      <c r="D9649" s="10" t="s">
        <v>5270</v>
      </c>
    </row>
    <row r="9650" spans="1:4" s="9" customFormat="1" x14ac:dyDescent="0.2">
      <c r="A9650" s="2" t="s">
        <v>17555</v>
      </c>
      <c r="B9650" s="1" t="s">
        <v>17554</v>
      </c>
      <c r="C9650" s="1" t="s">
        <v>2752</v>
      </c>
      <c r="D9650" s="3">
        <v>1000</v>
      </c>
    </row>
    <row r="9651" spans="1:4" s="9" customFormat="1" x14ac:dyDescent="0.2">
      <c r="A9651" s="2" t="s">
        <v>17553</v>
      </c>
      <c r="B9651" s="1" t="s">
        <v>17554</v>
      </c>
      <c r="C9651" s="1" t="s">
        <v>2670</v>
      </c>
      <c r="D9651" s="3">
        <v>1250</v>
      </c>
    </row>
    <row r="9652" spans="1:4" s="9" customFormat="1" x14ac:dyDescent="0.2">
      <c r="A9652" s="2" t="s">
        <v>17556</v>
      </c>
      <c r="B9652" s="1" t="s">
        <v>17557</v>
      </c>
      <c r="C9652" s="1" t="s">
        <v>39</v>
      </c>
      <c r="D9652" s="10" t="s">
        <v>5270</v>
      </c>
    </row>
    <row r="9653" spans="1:4" s="9" customFormat="1" x14ac:dyDescent="0.2">
      <c r="A9653" s="2" t="s">
        <v>17560</v>
      </c>
      <c r="B9653" s="1" t="s">
        <v>17559</v>
      </c>
      <c r="C9653" s="1" t="s">
        <v>11329</v>
      </c>
      <c r="D9653" s="3">
        <v>1000</v>
      </c>
    </row>
    <row r="9654" spans="1:4" s="9" customFormat="1" x14ac:dyDescent="0.2">
      <c r="A9654" s="2" t="s">
        <v>17561</v>
      </c>
      <c r="B9654" s="1" t="s">
        <v>17559</v>
      </c>
      <c r="C9654" s="1" t="s">
        <v>11329</v>
      </c>
      <c r="D9654" s="3">
        <v>1000</v>
      </c>
    </row>
    <row r="9655" spans="1:4" s="9" customFormat="1" x14ac:dyDescent="0.2">
      <c r="A9655" s="2" t="s">
        <v>17558</v>
      </c>
      <c r="B9655" s="1" t="s">
        <v>17559</v>
      </c>
      <c r="C9655" s="1" t="s">
        <v>39</v>
      </c>
      <c r="D9655" s="10" t="s">
        <v>5270</v>
      </c>
    </row>
    <row r="9656" spans="1:4" s="9" customFormat="1" x14ac:dyDescent="0.2">
      <c r="A9656" s="2" t="s">
        <v>17562</v>
      </c>
      <c r="B9656" s="1" t="s">
        <v>17563</v>
      </c>
      <c r="C9656" s="1" t="s">
        <v>17564</v>
      </c>
      <c r="D9656" s="3">
        <v>50</v>
      </c>
    </row>
    <row r="9657" spans="1:4" s="9" customFormat="1" x14ac:dyDescent="0.2">
      <c r="A9657" s="2" t="s">
        <v>17565</v>
      </c>
      <c r="B9657" s="1" t="s">
        <v>17566</v>
      </c>
      <c r="C9657" s="1" t="s">
        <v>39</v>
      </c>
      <c r="D9657" s="10" t="s">
        <v>5270</v>
      </c>
    </row>
    <row r="9658" spans="1:4" s="9" customFormat="1" x14ac:dyDescent="0.2">
      <c r="A9658" s="2" t="s">
        <v>17567</v>
      </c>
      <c r="B9658" s="1" t="s">
        <v>17568</v>
      </c>
      <c r="C9658" s="1" t="s">
        <v>17569</v>
      </c>
      <c r="D9658" s="10" t="s">
        <v>5270</v>
      </c>
    </row>
    <row r="9659" spans="1:4" s="9" customFormat="1" x14ac:dyDescent="0.2">
      <c r="A9659" s="2" t="s">
        <v>17570</v>
      </c>
      <c r="B9659" s="1" t="s">
        <v>17571</v>
      </c>
      <c r="C9659" s="1" t="s">
        <v>17569</v>
      </c>
      <c r="D9659" s="10" t="s">
        <v>5270</v>
      </c>
    </row>
    <row r="9660" spans="1:4" s="9" customFormat="1" x14ac:dyDescent="0.2">
      <c r="A9660" s="2" t="s">
        <v>17572</v>
      </c>
      <c r="B9660" s="1" t="s">
        <v>17573</v>
      </c>
      <c r="C9660" s="1" t="s">
        <v>17569</v>
      </c>
      <c r="D9660" s="10" t="s">
        <v>5270</v>
      </c>
    </row>
    <row r="9661" spans="1:4" s="9" customFormat="1" x14ac:dyDescent="0.2">
      <c r="A9661" s="2" t="s">
        <v>17574</v>
      </c>
      <c r="B9661" s="1" t="s">
        <v>17575</v>
      </c>
      <c r="C9661" s="1" t="s">
        <v>39</v>
      </c>
      <c r="D9661" s="3">
        <v>50</v>
      </c>
    </row>
    <row r="9662" spans="1:4" s="9" customFormat="1" x14ac:dyDescent="0.2">
      <c r="A9662" s="2" t="s">
        <v>17576</v>
      </c>
      <c r="B9662" s="1" t="s">
        <v>17577</v>
      </c>
      <c r="C9662" s="1" t="s">
        <v>13521</v>
      </c>
      <c r="D9662" s="10" t="s">
        <v>5270</v>
      </c>
    </row>
    <row r="9663" spans="1:4" s="9" customFormat="1" x14ac:dyDescent="0.2">
      <c r="A9663" s="2" t="s">
        <v>17578</v>
      </c>
      <c r="B9663" s="1" t="s">
        <v>17579</v>
      </c>
      <c r="C9663" s="1" t="s">
        <v>39</v>
      </c>
      <c r="D9663" s="3">
        <v>5000</v>
      </c>
    </row>
    <row r="9664" spans="1:4" s="9" customFormat="1" x14ac:dyDescent="0.2">
      <c r="A9664" s="2" t="s">
        <v>17580</v>
      </c>
      <c r="B9664" s="1" t="s">
        <v>17581</v>
      </c>
      <c r="C9664" s="1" t="s">
        <v>17582</v>
      </c>
      <c r="D9664" s="10" t="s">
        <v>5270</v>
      </c>
    </row>
    <row r="9665" spans="1:4" s="9" customFormat="1" x14ac:dyDescent="0.2">
      <c r="A9665" s="2" t="s">
        <v>17583</v>
      </c>
      <c r="B9665" s="1" t="s">
        <v>17584</v>
      </c>
      <c r="C9665" s="1" t="s">
        <v>11329</v>
      </c>
      <c r="D9665" s="3">
        <v>1250</v>
      </c>
    </row>
    <row r="9666" spans="1:4" s="9" customFormat="1" x14ac:dyDescent="0.2">
      <c r="A9666" s="2" t="s">
        <v>17589</v>
      </c>
      <c r="B9666" s="1" t="s">
        <v>17586</v>
      </c>
      <c r="C9666" s="1" t="s">
        <v>17590</v>
      </c>
      <c r="D9666" s="3">
        <v>25</v>
      </c>
    </row>
    <row r="9667" spans="1:4" s="9" customFormat="1" x14ac:dyDescent="0.2">
      <c r="A9667" s="2" t="s">
        <v>17585</v>
      </c>
      <c r="B9667" s="1" t="s">
        <v>17586</v>
      </c>
      <c r="C9667" s="1" t="s">
        <v>17240</v>
      </c>
      <c r="D9667" s="3">
        <v>250</v>
      </c>
    </row>
    <row r="9668" spans="1:4" s="9" customFormat="1" x14ac:dyDescent="0.2">
      <c r="A9668" s="2" t="s">
        <v>17588</v>
      </c>
      <c r="B9668" s="1" t="s">
        <v>17586</v>
      </c>
      <c r="C9668" s="1" t="s">
        <v>11329</v>
      </c>
      <c r="D9668" s="3">
        <v>250</v>
      </c>
    </row>
    <row r="9669" spans="1:4" s="9" customFormat="1" x14ac:dyDescent="0.2">
      <c r="A9669" s="2" t="s">
        <v>17587</v>
      </c>
      <c r="B9669" s="1" t="s">
        <v>17586</v>
      </c>
      <c r="C9669" s="1" t="s">
        <v>11329</v>
      </c>
      <c r="D9669" s="10" t="s">
        <v>5270</v>
      </c>
    </row>
    <row r="9670" spans="1:4" s="9" customFormat="1" x14ac:dyDescent="0.2">
      <c r="A9670" s="2" t="s">
        <v>17594</v>
      </c>
      <c r="B9670" s="1" t="s">
        <v>17592</v>
      </c>
      <c r="C9670" s="1" t="s">
        <v>11329</v>
      </c>
      <c r="D9670" s="3">
        <v>1000</v>
      </c>
    </row>
    <row r="9671" spans="1:4" s="9" customFormat="1" x14ac:dyDescent="0.2">
      <c r="A9671" s="2" t="s">
        <v>17591</v>
      </c>
      <c r="B9671" s="1" t="s">
        <v>17592</v>
      </c>
      <c r="C9671" s="1" t="s">
        <v>17593</v>
      </c>
      <c r="D9671" s="10" t="s">
        <v>5270</v>
      </c>
    </row>
    <row r="9672" spans="1:4" s="9" customFormat="1" x14ac:dyDescent="0.2">
      <c r="A9672" s="2" t="s">
        <v>17595</v>
      </c>
      <c r="B9672" s="1" t="s">
        <v>17596</v>
      </c>
      <c r="C9672" s="1" t="s">
        <v>3210</v>
      </c>
      <c r="D9672" s="3">
        <v>1200</v>
      </c>
    </row>
    <row r="9673" spans="1:4" s="9" customFormat="1" x14ac:dyDescent="0.2">
      <c r="A9673" s="2" t="s">
        <v>17597</v>
      </c>
      <c r="B9673" s="1" t="s">
        <v>17598</v>
      </c>
      <c r="C9673" s="1" t="s">
        <v>2670</v>
      </c>
      <c r="D9673" s="3">
        <v>50</v>
      </c>
    </row>
    <row r="9674" spans="1:4" s="9" customFormat="1" x14ac:dyDescent="0.2">
      <c r="A9674" s="2" t="s">
        <v>17599</v>
      </c>
      <c r="B9674" s="1" t="s">
        <v>17600</v>
      </c>
      <c r="C9674" s="1" t="s">
        <v>66</v>
      </c>
      <c r="D9674" s="3">
        <v>50</v>
      </c>
    </row>
    <row r="9675" spans="1:4" s="9" customFormat="1" x14ac:dyDescent="0.2">
      <c r="A9675" s="2" t="s">
        <v>17601</v>
      </c>
      <c r="B9675" s="1" t="s">
        <v>17602</v>
      </c>
      <c r="C9675" s="1" t="s">
        <v>66</v>
      </c>
      <c r="D9675" s="3">
        <v>50</v>
      </c>
    </row>
    <row r="9676" spans="1:4" s="9" customFormat="1" x14ac:dyDescent="0.2">
      <c r="A9676" s="2" t="s">
        <v>17603</v>
      </c>
      <c r="B9676" s="1" t="s">
        <v>17604</v>
      </c>
      <c r="C9676" s="1" t="s">
        <v>66</v>
      </c>
      <c r="D9676" s="10" t="s">
        <v>5270</v>
      </c>
    </row>
    <row r="9677" spans="1:4" s="9" customFormat="1" x14ac:dyDescent="0.2">
      <c r="A9677" s="2" t="s">
        <v>17605</v>
      </c>
      <c r="B9677" s="1" t="s">
        <v>17606</v>
      </c>
      <c r="C9677" s="1" t="s">
        <v>66</v>
      </c>
      <c r="D9677" s="10" t="s">
        <v>5270</v>
      </c>
    </row>
    <row r="9678" spans="1:4" s="9" customFormat="1" x14ac:dyDescent="0.2">
      <c r="A9678" s="2" t="s">
        <v>17607</v>
      </c>
      <c r="B9678" s="1" t="s">
        <v>17608</v>
      </c>
      <c r="C9678" s="1" t="s">
        <v>66</v>
      </c>
      <c r="D9678" s="3">
        <v>50</v>
      </c>
    </row>
    <row r="9679" spans="1:4" s="9" customFormat="1" x14ac:dyDescent="0.2">
      <c r="A9679" s="2" t="s">
        <v>17609</v>
      </c>
      <c r="B9679" s="1" t="s">
        <v>17608</v>
      </c>
      <c r="C9679" s="1" t="s">
        <v>66</v>
      </c>
      <c r="D9679" s="3">
        <v>500</v>
      </c>
    </row>
    <row r="9680" spans="1:4" s="9" customFormat="1" x14ac:dyDescent="0.2">
      <c r="A9680" s="2" t="s">
        <v>17610</v>
      </c>
      <c r="B9680" s="1" t="s">
        <v>17611</v>
      </c>
      <c r="C9680" s="1" t="s">
        <v>66</v>
      </c>
      <c r="D9680" s="3">
        <v>50</v>
      </c>
    </row>
    <row r="9681" spans="1:4" s="9" customFormat="1" x14ac:dyDescent="0.2">
      <c r="A9681" s="2" t="s">
        <v>17612</v>
      </c>
      <c r="B9681" s="1" t="s">
        <v>17613</v>
      </c>
      <c r="C9681" s="1" t="s">
        <v>66</v>
      </c>
      <c r="D9681" s="10" t="s">
        <v>5270</v>
      </c>
    </row>
    <row r="9682" spans="1:4" s="9" customFormat="1" x14ac:dyDescent="0.2">
      <c r="A9682" s="2" t="s">
        <v>17614</v>
      </c>
      <c r="B9682" s="1" t="s">
        <v>17615</v>
      </c>
      <c r="C9682" s="1" t="s">
        <v>66</v>
      </c>
      <c r="D9682" s="10" t="s">
        <v>5270</v>
      </c>
    </row>
    <row r="9683" spans="1:4" s="9" customFormat="1" x14ac:dyDescent="0.2">
      <c r="A9683" s="2" t="s">
        <v>17616</v>
      </c>
      <c r="B9683" s="1" t="s">
        <v>17617</v>
      </c>
      <c r="C9683" s="1" t="s">
        <v>66</v>
      </c>
      <c r="D9683" s="10" t="s">
        <v>5270</v>
      </c>
    </row>
    <row r="9684" spans="1:4" s="9" customFormat="1" x14ac:dyDescent="0.2">
      <c r="A9684" s="2" t="s">
        <v>17618</v>
      </c>
      <c r="B9684" s="1" t="s">
        <v>17619</v>
      </c>
      <c r="C9684" s="1" t="s">
        <v>66</v>
      </c>
      <c r="D9684" s="3">
        <v>50</v>
      </c>
    </row>
    <row r="9685" spans="1:4" s="9" customFormat="1" x14ac:dyDescent="0.2">
      <c r="A9685" s="2" t="s">
        <v>17620</v>
      </c>
      <c r="B9685" s="1" t="s">
        <v>17621</v>
      </c>
      <c r="C9685" s="1" t="s">
        <v>66</v>
      </c>
      <c r="D9685" s="3">
        <v>250</v>
      </c>
    </row>
    <row r="9686" spans="1:4" s="9" customFormat="1" x14ac:dyDescent="0.2">
      <c r="A9686" s="2" t="s">
        <v>17622</v>
      </c>
      <c r="B9686" s="1" t="s">
        <v>17623</v>
      </c>
      <c r="C9686" s="1" t="s">
        <v>66</v>
      </c>
      <c r="D9686" s="3">
        <v>30</v>
      </c>
    </row>
    <row r="9687" spans="1:4" s="9" customFormat="1" x14ac:dyDescent="0.2">
      <c r="A9687" s="2" t="s">
        <v>17624</v>
      </c>
      <c r="B9687" s="1" t="s">
        <v>17625</v>
      </c>
      <c r="C9687" s="1" t="s">
        <v>66</v>
      </c>
      <c r="D9687" s="10" t="s">
        <v>5270</v>
      </c>
    </row>
    <row r="9688" spans="1:4" s="9" customFormat="1" x14ac:dyDescent="0.2">
      <c r="A9688" s="2" t="s">
        <v>17626</v>
      </c>
      <c r="B9688" s="1" t="s">
        <v>17627</v>
      </c>
      <c r="C9688" s="1" t="s">
        <v>66</v>
      </c>
      <c r="D9688" s="10" t="s">
        <v>5270</v>
      </c>
    </row>
    <row r="9689" spans="1:4" s="9" customFormat="1" x14ac:dyDescent="0.2">
      <c r="A9689" s="2" t="s">
        <v>17628</v>
      </c>
      <c r="B9689" s="1" t="s">
        <v>17629</v>
      </c>
      <c r="C9689" s="1" t="s">
        <v>66</v>
      </c>
      <c r="D9689" s="10" t="s">
        <v>5270</v>
      </c>
    </row>
    <row r="9690" spans="1:4" s="9" customFormat="1" x14ac:dyDescent="0.2">
      <c r="A9690" s="2" t="s">
        <v>17630</v>
      </c>
      <c r="B9690" s="1" t="s">
        <v>17631</v>
      </c>
      <c r="C9690" s="1" t="s">
        <v>13521</v>
      </c>
      <c r="D9690" s="10" t="s">
        <v>5270</v>
      </c>
    </row>
    <row r="9691" spans="1:4" s="9" customFormat="1" x14ac:dyDescent="0.2">
      <c r="A9691" s="2" t="s">
        <v>17632</v>
      </c>
      <c r="B9691" s="1" t="s">
        <v>17633</v>
      </c>
      <c r="C9691" s="1" t="s">
        <v>39</v>
      </c>
      <c r="D9691" s="10" t="s">
        <v>5270</v>
      </c>
    </row>
    <row r="9692" spans="1:4" s="9" customFormat="1" x14ac:dyDescent="0.2">
      <c r="A9692" s="2" t="s">
        <v>17634</v>
      </c>
      <c r="B9692" s="1" t="s">
        <v>17635</v>
      </c>
      <c r="C9692" s="1" t="s">
        <v>39</v>
      </c>
      <c r="D9692" s="10" t="s">
        <v>5270</v>
      </c>
    </row>
    <row r="9693" spans="1:4" s="9" customFormat="1" x14ac:dyDescent="0.2">
      <c r="A9693" s="2" t="s">
        <v>17636</v>
      </c>
      <c r="B9693" s="1" t="s">
        <v>17637</v>
      </c>
      <c r="C9693" s="1" t="s">
        <v>16970</v>
      </c>
      <c r="D9693" s="3">
        <v>5000</v>
      </c>
    </row>
    <row r="9694" spans="1:4" s="9" customFormat="1" x14ac:dyDescent="0.2">
      <c r="A9694" s="2" t="s">
        <v>17638</v>
      </c>
      <c r="B9694" s="1" t="s">
        <v>17639</v>
      </c>
      <c r="C9694" s="1" t="s">
        <v>39</v>
      </c>
      <c r="D9694" s="10" t="s">
        <v>5270</v>
      </c>
    </row>
    <row r="9695" spans="1:4" s="9" customFormat="1" x14ac:dyDescent="0.2">
      <c r="A9695" s="2" t="s">
        <v>17640</v>
      </c>
      <c r="B9695" s="1" t="s">
        <v>17641</v>
      </c>
      <c r="C9695" s="1" t="s">
        <v>39</v>
      </c>
      <c r="D9695" s="10" t="s">
        <v>5270</v>
      </c>
    </row>
    <row r="9696" spans="1:4" s="9" customFormat="1" x14ac:dyDescent="0.2">
      <c r="A9696" s="2" t="s">
        <v>17642</v>
      </c>
      <c r="B9696" s="1" t="s">
        <v>17643</v>
      </c>
      <c r="C9696" s="1" t="s">
        <v>39</v>
      </c>
      <c r="D9696" s="10" t="s">
        <v>5270</v>
      </c>
    </row>
    <row r="9697" spans="1:4" s="9" customFormat="1" x14ac:dyDescent="0.2">
      <c r="A9697" s="2" t="s">
        <v>17644</v>
      </c>
      <c r="B9697" s="1" t="s">
        <v>17645</v>
      </c>
      <c r="C9697" s="1" t="s">
        <v>129</v>
      </c>
      <c r="D9697" s="10" t="s">
        <v>5270</v>
      </c>
    </row>
    <row r="9698" spans="1:4" s="9" customFormat="1" x14ac:dyDescent="0.2">
      <c r="A9698" s="2" t="s">
        <v>17653</v>
      </c>
      <c r="B9698" s="1" t="s">
        <v>17647</v>
      </c>
      <c r="C9698" s="1" t="s">
        <v>11329</v>
      </c>
      <c r="D9698" s="3">
        <v>1000</v>
      </c>
    </row>
    <row r="9699" spans="1:4" s="9" customFormat="1" x14ac:dyDescent="0.2">
      <c r="A9699" s="2" t="s">
        <v>17648</v>
      </c>
      <c r="B9699" s="1" t="s">
        <v>17647</v>
      </c>
      <c r="C9699" s="1" t="s">
        <v>7388</v>
      </c>
      <c r="D9699" s="3">
        <v>2500</v>
      </c>
    </row>
    <row r="9700" spans="1:4" s="9" customFormat="1" x14ac:dyDescent="0.2">
      <c r="A9700" s="2" t="s">
        <v>17654</v>
      </c>
      <c r="B9700" s="1" t="s">
        <v>17647</v>
      </c>
      <c r="C9700" s="1" t="s">
        <v>2752</v>
      </c>
      <c r="D9700" s="3">
        <v>3000</v>
      </c>
    </row>
    <row r="9701" spans="1:4" s="9" customFormat="1" x14ac:dyDescent="0.2">
      <c r="A9701" s="2" t="s">
        <v>17652</v>
      </c>
      <c r="B9701" s="1" t="s">
        <v>17647</v>
      </c>
      <c r="C9701" s="1" t="s">
        <v>11329</v>
      </c>
      <c r="D9701" s="3">
        <v>5000</v>
      </c>
    </row>
    <row r="9702" spans="1:4" s="9" customFormat="1" x14ac:dyDescent="0.2">
      <c r="A9702" s="2" t="s">
        <v>17646</v>
      </c>
      <c r="B9702" s="1" t="s">
        <v>17647</v>
      </c>
      <c r="C9702" s="1" t="s">
        <v>39</v>
      </c>
      <c r="D9702" s="3">
        <v>5000</v>
      </c>
    </row>
    <row r="9703" spans="1:4" s="9" customFormat="1" x14ac:dyDescent="0.2">
      <c r="A9703" s="2" t="s">
        <v>17650</v>
      </c>
      <c r="B9703" s="1" t="s">
        <v>17647</v>
      </c>
      <c r="C9703" s="1" t="s">
        <v>13749</v>
      </c>
      <c r="D9703" s="10" t="s">
        <v>5270</v>
      </c>
    </row>
    <row r="9704" spans="1:4" s="9" customFormat="1" x14ac:dyDescent="0.2">
      <c r="A9704" s="2" t="s">
        <v>17651</v>
      </c>
      <c r="B9704" s="1" t="s">
        <v>17647</v>
      </c>
      <c r="C9704" s="1" t="s">
        <v>1910</v>
      </c>
      <c r="D9704" s="10" t="s">
        <v>5270</v>
      </c>
    </row>
    <row r="9705" spans="1:4" s="9" customFormat="1" x14ac:dyDescent="0.2">
      <c r="A9705" s="2" t="s">
        <v>17649</v>
      </c>
      <c r="B9705" s="1" t="s">
        <v>17647</v>
      </c>
      <c r="C9705" s="1" t="s">
        <v>16986</v>
      </c>
      <c r="D9705" s="10" t="s">
        <v>5270</v>
      </c>
    </row>
    <row r="9706" spans="1:4" s="9" customFormat="1" x14ac:dyDescent="0.2">
      <c r="A9706" s="2" t="s">
        <v>17655</v>
      </c>
      <c r="B9706" s="1" t="s">
        <v>17656</v>
      </c>
      <c r="C9706" s="1" t="s">
        <v>39</v>
      </c>
      <c r="D9706" s="3">
        <v>1250</v>
      </c>
    </row>
    <row r="9707" spans="1:4" s="9" customFormat="1" x14ac:dyDescent="0.2">
      <c r="A9707" s="2" t="s">
        <v>17658</v>
      </c>
      <c r="B9707" s="1" t="s">
        <v>17656</v>
      </c>
      <c r="C9707" s="1" t="s">
        <v>11329</v>
      </c>
      <c r="D9707" s="3">
        <v>1250</v>
      </c>
    </row>
    <row r="9708" spans="1:4" s="9" customFormat="1" x14ac:dyDescent="0.2">
      <c r="A9708" s="2" t="s">
        <v>17657</v>
      </c>
      <c r="B9708" s="1" t="s">
        <v>17656</v>
      </c>
      <c r="C9708" s="1" t="s">
        <v>86</v>
      </c>
      <c r="D9708" s="10" t="s">
        <v>5270</v>
      </c>
    </row>
    <row r="9709" spans="1:4" s="9" customFormat="1" x14ac:dyDescent="0.2">
      <c r="A9709" s="2" t="s">
        <v>17659</v>
      </c>
      <c r="B9709" s="1" t="s">
        <v>17656</v>
      </c>
      <c r="C9709" s="1" t="s">
        <v>1872</v>
      </c>
      <c r="D9709" s="10" t="s">
        <v>5270</v>
      </c>
    </row>
    <row r="9710" spans="1:4" s="9" customFormat="1" x14ac:dyDescent="0.2">
      <c r="A9710" s="2" t="s">
        <v>17663</v>
      </c>
      <c r="B9710" s="1" t="s">
        <v>17661</v>
      </c>
      <c r="C9710" s="1" t="s">
        <v>7388</v>
      </c>
      <c r="D9710" s="3">
        <v>500</v>
      </c>
    </row>
    <row r="9711" spans="1:4" s="9" customFormat="1" x14ac:dyDescent="0.2">
      <c r="A9711" s="2" t="s">
        <v>17664</v>
      </c>
      <c r="B9711" s="1" t="s">
        <v>17661</v>
      </c>
      <c r="C9711" s="1" t="s">
        <v>1872</v>
      </c>
      <c r="D9711" s="3">
        <v>1250</v>
      </c>
    </row>
    <row r="9712" spans="1:4" s="9" customFormat="1" x14ac:dyDescent="0.2">
      <c r="A9712" s="2" t="s">
        <v>17660</v>
      </c>
      <c r="B9712" s="1" t="s">
        <v>17661</v>
      </c>
      <c r="C9712" s="1" t="s">
        <v>39</v>
      </c>
      <c r="D9712" s="3">
        <v>1250</v>
      </c>
    </row>
    <row r="9713" spans="1:57" s="9" customFormat="1" x14ac:dyDescent="0.2">
      <c r="A9713" s="2" t="s">
        <v>17662</v>
      </c>
      <c r="B9713" s="1" t="s">
        <v>17661</v>
      </c>
      <c r="C9713" s="1" t="s">
        <v>39</v>
      </c>
      <c r="D9713" s="3">
        <v>1250</v>
      </c>
    </row>
    <row r="9714" spans="1:57" s="9" customFormat="1" x14ac:dyDescent="0.2">
      <c r="A9714" s="2" t="s">
        <v>17665</v>
      </c>
      <c r="B9714" s="1" t="s">
        <v>17666</v>
      </c>
      <c r="C9714" s="1" t="s">
        <v>39</v>
      </c>
      <c r="D9714" s="10" t="s">
        <v>5270</v>
      </c>
    </row>
    <row r="9715" spans="1:57" s="9" customFormat="1" x14ac:dyDescent="0.2">
      <c r="A9715" s="2" t="s">
        <v>17667</v>
      </c>
      <c r="B9715" s="1" t="s">
        <v>17668</v>
      </c>
      <c r="C9715" s="1" t="s">
        <v>39</v>
      </c>
      <c r="D9715" s="10" t="s">
        <v>5270</v>
      </c>
    </row>
    <row r="9716" spans="1:57" s="9" customFormat="1" x14ac:dyDescent="0.2">
      <c r="A9716" s="2" t="s">
        <v>17669</v>
      </c>
      <c r="B9716" s="1" t="s">
        <v>17670</v>
      </c>
      <c r="C9716" s="1" t="s">
        <v>39</v>
      </c>
      <c r="D9716" s="10" t="s">
        <v>5270</v>
      </c>
    </row>
    <row r="9717" spans="1:57" s="9" customFormat="1" x14ac:dyDescent="0.2">
      <c r="A9717" s="2" t="s">
        <v>17671</v>
      </c>
      <c r="B9717" s="1" t="s">
        <v>17672</v>
      </c>
      <c r="C9717" s="1" t="s">
        <v>39</v>
      </c>
      <c r="D9717" s="10" t="s">
        <v>5270</v>
      </c>
    </row>
    <row r="9718" spans="1:57" s="11" customFormat="1" ht="18.75" x14ac:dyDescent="0.2">
      <c r="A9718" s="16" t="str">
        <f>HYPERLINK("#Indice","Voltar ao inicio")</f>
        <v>Voltar ao inicio</v>
      </c>
      <c r="B9718" s="17"/>
      <c r="C9718" s="17"/>
      <c r="D9718" s="17"/>
      <c r="E9718" s="9"/>
      <c r="F9718" s="9"/>
      <c r="G9718" s="9"/>
      <c r="H9718" s="9"/>
      <c r="I9718" s="9"/>
      <c r="J9718" s="9"/>
      <c r="K9718" s="9"/>
      <c r="L9718" s="9"/>
      <c r="M9718" s="9"/>
      <c r="N9718" s="9"/>
      <c r="O9718" s="9"/>
      <c r="P9718" s="9"/>
      <c r="Q9718" s="9"/>
      <c r="R9718" s="9"/>
      <c r="S9718" s="9"/>
      <c r="T9718" s="9"/>
      <c r="U9718" s="9"/>
      <c r="V9718" s="9"/>
      <c r="W9718" s="9"/>
      <c r="X9718" s="9"/>
      <c r="Y9718" s="9"/>
      <c r="Z9718" s="9"/>
      <c r="AA9718" s="9"/>
      <c r="AB9718" s="9"/>
      <c r="AC9718" s="9"/>
      <c r="AD9718" s="9"/>
      <c r="AE9718" s="9"/>
      <c r="AF9718" s="9"/>
      <c r="AG9718" s="9"/>
      <c r="AH9718" s="9"/>
      <c r="AI9718" s="9"/>
      <c r="AJ9718" s="9"/>
      <c r="AK9718" s="9"/>
      <c r="AL9718" s="9"/>
      <c r="AM9718" s="9"/>
      <c r="AN9718" s="9"/>
      <c r="AO9718" s="9"/>
      <c r="AP9718" s="9"/>
      <c r="AQ9718" s="9"/>
      <c r="AR9718" s="9"/>
      <c r="AS9718" s="9"/>
      <c r="AT9718" s="9"/>
      <c r="AU9718" s="9"/>
      <c r="AV9718" s="9"/>
      <c r="AW9718" s="9"/>
      <c r="AX9718" s="9"/>
      <c r="AY9718" s="9"/>
      <c r="AZ9718" s="9"/>
      <c r="BA9718" s="9"/>
      <c r="BB9718" s="9"/>
      <c r="BC9718" s="9"/>
      <c r="BD9718" s="9"/>
      <c r="BE9718" s="9"/>
    </row>
    <row r="9719" spans="1:57" s="11" customFormat="1" ht="10.5" customHeight="1" x14ac:dyDescent="0.2">
      <c r="A9719" s="12"/>
      <c r="B9719" s="13"/>
      <c r="C9719" s="13"/>
      <c r="D9719" s="13"/>
      <c r="E9719" s="9"/>
      <c r="F9719" s="9"/>
      <c r="G9719" s="9"/>
      <c r="H9719" s="9"/>
      <c r="I9719" s="9"/>
      <c r="J9719" s="9"/>
      <c r="K9719" s="9"/>
      <c r="L9719" s="9"/>
      <c r="M9719" s="9"/>
      <c r="N9719" s="9"/>
      <c r="O9719" s="9"/>
      <c r="P9719" s="9"/>
      <c r="Q9719" s="9"/>
      <c r="R9719" s="9"/>
      <c r="S9719" s="9"/>
      <c r="T9719" s="9"/>
      <c r="U9719" s="9"/>
      <c r="V9719" s="9"/>
      <c r="W9719" s="9"/>
      <c r="X9719" s="9"/>
      <c r="Y9719" s="9"/>
      <c r="Z9719" s="9"/>
      <c r="AA9719" s="9"/>
      <c r="AB9719" s="9"/>
      <c r="AC9719" s="9"/>
      <c r="AD9719" s="9"/>
      <c r="AE9719" s="9"/>
      <c r="AF9719" s="9"/>
      <c r="AG9719" s="9"/>
      <c r="AH9719" s="9"/>
      <c r="AI9719" s="9"/>
      <c r="AJ9719" s="9"/>
      <c r="AK9719" s="9"/>
      <c r="AL9719" s="9"/>
      <c r="AM9719" s="9"/>
      <c r="AN9719" s="9"/>
      <c r="AO9719" s="9"/>
      <c r="AP9719" s="9"/>
      <c r="AQ9719" s="9"/>
      <c r="AR9719" s="9"/>
      <c r="AS9719" s="9"/>
      <c r="AT9719" s="9"/>
      <c r="AU9719" s="9"/>
      <c r="AV9719" s="9"/>
      <c r="AW9719" s="9"/>
      <c r="AX9719" s="9"/>
      <c r="AY9719" s="9"/>
      <c r="AZ9719" s="9"/>
      <c r="BA9719" s="9"/>
      <c r="BB9719" s="9"/>
      <c r="BC9719" s="9"/>
      <c r="BD9719" s="9"/>
      <c r="BE9719" s="9"/>
    </row>
    <row r="9720" spans="1:57" s="9" customFormat="1" ht="26.25" x14ac:dyDescent="0.2">
      <c r="A9720" s="23" t="s">
        <v>17674</v>
      </c>
      <c r="B9720" s="24"/>
      <c r="C9720" s="24"/>
      <c r="D9720" s="24"/>
    </row>
    <row r="9721" spans="1:57" s="9" customFormat="1" ht="14.25" x14ac:dyDescent="0.2">
      <c r="A9721" s="20" t="s">
        <v>0</v>
      </c>
      <c r="B9721" s="21" t="s">
        <v>1</v>
      </c>
      <c r="C9721" s="21" t="s">
        <v>2</v>
      </c>
      <c r="D9721" s="22" t="s">
        <v>3</v>
      </c>
    </row>
    <row r="9722" spans="1:57" s="9" customFormat="1" ht="14.25" x14ac:dyDescent="0.2">
      <c r="A9722" s="20"/>
      <c r="B9722" s="21"/>
      <c r="C9722" s="21"/>
      <c r="D9722" s="22"/>
    </row>
    <row r="9723" spans="1:57" s="9" customFormat="1" x14ac:dyDescent="0.2">
      <c r="A9723" s="2" t="s">
        <v>17675</v>
      </c>
      <c r="B9723" s="1" t="s">
        <v>17676</v>
      </c>
      <c r="C9723" s="1" t="s">
        <v>39</v>
      </c>
      <c r="D9723" s="10" t="s">
        <v>5270</v>
      </c>
    </row>
    <row r="9724" spans="1:57" s="9" customFormat="1" x14ac:dyDescent="0.2">
      <c r="A9724" s="2" t="s">
        <v>17677</v>
      </c>
      <c r="B9724" s="1" t="s">
        <v>17678</v>
      </c>
      <c r="C9724" s="1" t="s">
        <v>39</v>
      </c>
      <c r="D9724" s="10" t="s">
        <v>5270</v>
      </c>
    </row>
    <row r="9725" spans="1:57" s="9" customFormat="1" x14ac:dyDescent="0.2">
      <c r="A9725" s="2" t="s">
        <v>17679</v>
      </c>
      <c r="B9725" s="1" t="s">
        <v>17680</v>
      </c>
      <c r="C9725" s="1" t="s">
        <v>16986</v>
      </c>
      <c r="D9725" s="10" t="s">
        <v>5270</v>
      </c>
    </row>
    <row r="9726" spans="1:57" s="9" customFormat="1" x14ac:dyDescent="0.2">
      <c r="A9726" s="2" t="s">
        <v>17681</v>
      </c>
      <c r="B9726" s="1" t="s">
        <v>17682</v>
      </c>
      <c r="C9726" s="1" t="s">
        <v>39</v>
      </c>
      <c r="D9726" s="3">
        <v>5000</v>
      </c>
    </row>
    <row r="9727" spans="1:57" s="9" customFormat="1" x14ac:dyDescent="0.2">
      <c r="A9727" s="2" t="s">
        <v>17684</v>
      </c>
      <c r="B9727" s="1" t="s">
        <v>17682</v>
      </c>
      <c r="C9727" s="1" t="s">
        <v>15030</v>
      </c>
      <c r="D9727" s="10" t="s">
        <v>5270</v>
      </c>
    </row>
    <row r="9728" spans="1:57" s="9" customFormat="1" x14ac:dyDescent="0.2">
      <c r="A9728" s="2" t="s">
        <v>17685</v>
      </c>
      <c r="B9728" s="1" t="s">
        <v>17682</v>
      </c>
      <c r="C9728" s="1" t="s">
        <v>54</v>
      </c>
      <c r="D9728" s="10" t="s">
        <v>5270</v>
      </c>
    </row>
    <row r="9729" spans="1:4" s="9" customFormat="1" x14ac:dyDescent="0.2">
      <c r="A9729" s="2" t="s">
        <v>17683</v>
      </c>
      <c r="B9729" s="1" t="s">
        <v>17682</v>
      </c>
      <c r="C9729" s="1" t="s">
        <v>13352</v>
      </c>
      <c r="D9729" s="10" t="s">
        <v>5270</v>
      </c>
    </row>
    <row r="9730" spans="1:4" s="9" customFormat="1" x14ac:dyDescent="0.2">
      <c r="A9730" s="2" t="s">
        <v>17686</v>
      </c>
      <c r="B9730" s="1" t="s">
        <v>17687</v>
      </c>
      <c r="C9730" s="1" t="s">
        <v>39</v>
      </c>
      <c r="D9730" s="10" t="s">
        <v>5270</v>
      </c>
    </row>
    <row r="9731" spans="1:4" s="9" customFormat="1" x14ac:dyDescent="0.2">
      <c r="A9731" s="2" t="s">
        <v>17688</v>
      </c>
      <c r="B9731" s="1" t="s">
        <v>17689</v>
      </c>
      <c r="C9731" s="1" t="s">
        <v>1872</v>
      </c>
      <c r="D9731" s="3">
        <v>5000</v>
      </c>
    </row>
    <row r="9732" spans="1:4" s="9" customFormat="1" x14ac:dyDescent="0.2">
      <c r="A9732" s="2" t="s">
        <v>17690</v>
      </c>
      <c r="B9732" s="1" t="s">
        <v>17691</v>
      </c>
      <c r="C9732" s="1" t="s">
        <v>54</v>
      </c>
      <c r="D9732" s="10" t="s">
        <v>5270</v>
      </c>
    </row>
    <row r="9733" spans="1:4" s="9" customFormat="1" x14ac:dyDescent="0.2">
      <c r="A9733" s="2" t="s">
        <v>17694</v>
      </c>
      <c r="B9733" s="1" t="s">
        <v>17693</v>
      </c>
      <c r="C9733" s="1" t="s">
        <v>11329</v>
      </c>
      <c r="D9733" s="3">
        <v>5000</v>
      </c>
    </row>
    <row r="9734" spans="1:4" s="9" customFormat="1" x14ac:dyDescent="0.2">
      <c r="A9734" s="2" t="s">
        <v>17692</v>
      </c>
      <c r="B9734" s="1" t="s">
        <v>17693</v>
      </c>
      <c r="C9734" s="1" t="s">
        <v>7388</v>
      </c>
      <c r="D9734" s="10" t="s">
        <v>5270</v>
      </c>
    </row>
    <row r="9735" spans="1:4" s="9" customFormat="1" x14ac:dyDescent="0.2">
      <c r="A9735" s="2" t="s">
        <v>17695</v>
      </c>
      <c r="B9735" s="1" t="s">
        <v>17696</v>
      </c>
      <c r="C9735" s="1" t="s">
        <v>86</v>
      </c>
      <c r="D9735" s="10" t="s">
        <v>5270</v>
      </c>
    </row>
    <row r="9736" spans="1:4" s="9" customFormat="1" x14ac:dyDescent="0.2">
      <c r="A9736" s="2" t="s">
        <v>17697</v>
      </c>
      <c r="B9736" s="1" t="s">
        <v>17698</v>
      </c>
      <c r="C9736" s="1" t="s">
        <v>7388</v>
      </c>
      <c r="D9736" s="3">
        <v>3000</v>
      </c>
    </row>
    <row r="9737" spans="1:4" s="9" customFormat="1" x14ac:dyDescent="0.2">
      <c r="A9737" s="2" t="s">
        <v>17701</v>
      </c>
      <c r="B9737" s="1" t="s">
        <v>17700</v>
      </c>
      <c r="C9737" s="1" t="s">
        <v>86</v>
      </c>
      <c r="D9737" s="10" t="s">
        <v>5270</v>
      </c>
    </row>
    <row r="9738" spans="1:4" s="9" customFormat="1" x14ac:dyDescent="0.2">
      <c r="A9738" s="2" t="s">
        <v>17699</v>
      </c>
      <c r="B9738" s="1" t="s">
        <v>17700</v>
      </c>
      <c r="C9738" s="1" t="s">
        <v>7388</v>
      </c>
      <c r="D9738" s="10" t="s">
        <v>5270</v>
      </c>
    </row>
    <row r="9739" spans="1:4" s="9" customFormat="1" x14ac:dyDescent="0.2">
      <c r="A9739" s="2" t="s">
        <v>17702</v>
      </c>
      <c r="B9739" s="1" t="s">
        <v>17703</v>
      </c>
      <c r="C9739" s="1" t="s">
        <v>86</v>
      </c>
      <c r="D9739" s="3">
        <v>3000</v>
      </c>
    </row>
    <row r="9740" spans="1:4" s="9" customFormat="1" x14ac:dyDescent="0.2">
      <c r="A9740" s="2" t="s">
        <v>17704</v>
      </c>
      <c r="B9740" s="1" t="s">
        <v>17705</v>
      </c>
      <c r="C9740" s="1" t="s">
        <v>1087</v>
      </c>
      <c r="D9740" s="10" t="s">
        <v>5270</v>
      </c>
    </row>
    <row r="9741" spans="1:4" s="9" customFormat="1" x14ac:dyDescent="0.2">
      <c r="A9741" s="2" t="s">
        <v>17706</v>
      </c>
      <c r="B9741" s="1" t="s">
        <v>17707</v>
      </c>
      <c r="C9741" s="1" t="s">
        <v>89</v>
      </c>
      <c r="D9741" s="3">
        <v>100</v>
      </c>
    </row>
    <row r="9742" spans="1:4" s="9" customFormat="1" x14ac:dyDescent="0.2">
      <c r="A9742" s="2" t="s">
        <v>17708</v>
      </c>
      <c r="B9742" s="1" t="s">
        <v>17709</v>
      </c>
      <c r="C9742" s="1" t="s">
        <v>86</v>
      </c>
      <c r="D9742" s="10" t="s">
        <v>5270</v>
      </c>
    </row>
    <row r="9743" spans="1:4" s="9" customFormat="1" x14ac:dyDescent="0.2">
      <c r="A9743" s="2" t="s">
        <v>17710</v>
      </c>
      <c r="B9743" s="1" t="s">
        <v>17711</v>
      </c>
      <c r="C9743" s="1" t="s">
        <v>2752</v>
      </c>
      <c r="D9743" s="10" t="s">
        <v>5270</v>
      </c>
    </row>
    <row r="9744" spans="1:4" s="9" customFormat="1" x14ac:dyDescent="0.2">
      <c r="A9744" s="2" t="s">
        <v>17712</v>
      </c>
      <c r="B9744" s="1" t="s">
        <v>17713</v>
      </c>
      <c r="C9744" s="1" t="s">
        <v>39</v>
      </c>
      <c r="D9744" s="10" t="s">
        <v>5270</v>
      </c>
    </row>
    <row r="9745" spans="1:4" s="9" customFormat="1" x14ac:dyDescent="0.2">
      <c r="A9745" s="2" t="s">
        <v>17714</v>
      </c>
      <c r="B9745" s="1" t="s">
        <v>17715</v>
      </c>
      <c r="C9745" s="1" t="s">
        <v>7557</v>
      </c>
      <c r="D9745" s="3">
        <v>3000</v>
      </c>
    </row>
    <row r="9746" spans="1:4" s="9" customFormat="1" x14ac:dyDescent="0.2">
      <c r="A9746" s="2" t="s">
        <v>17716</v>
      </c>
      <c r="B9746" s="1" t="s">
        <v>17715</v>
      </c>
      <c r="C9746" s="1" t="s">
        <v>1872</v>
      </c>
      <c r="D9746" s="10" t="s">
        <v>5270</v>
      </c>
    </row>
    <row r="9747" spans="1:4" s="9" customFormat="1" x14ac:dyDescent="0.2">
      <c r="A9747" s="2" t="s">
        <v>17717</v>
      </c>
      <c r="B9747" s="1" t="s">
        <v>17718</v>
      </c>
      <c r="C9747" s="1" t="s">
        <v>39</v>
      </c>
      <c r="D9747" s="10" t="s">
        <v>5270</v>
      </c>
    </row>
    <row r="9748" spans="1:4" s="9" customFormat="1" x14ac:dyDescent="0.2">
      <c r="A9748" s="2" t="s">
        <v>17719</v>
      </c>
      <c r="B9748" s="1" t="s">
        <v>17720</v>
      </c>
      <c r="C9748" s="1" t="s">
        <v>1872</v>
      </c>
      <c r="D9748" s="10" t="s">
        <v>5270</v>
      </c>
    </row>
    <row r="9749" spans="1:4" s="9" customFormat="1" x14ac:dyDescent="0.2">
      <c r="A9749" s="2" t="s">
        <v>17723</v>
      </c>
      <c r="B9749" s="1" t="s">
        <v>17722</v>
      </c>
      <c r="C9749" s="1" t="s">
        <v>7557</v>
      </c>
      <c r="D9749" s="3">
        <v>3000</v>
      </c>
    </row>
    <row r="9750" spans="1:4" s="9" customFormat="1" x14ac:dyDescent="0.2">
      <c r="A9750" s="2" t="s">
        <v>17724</v>
      </c>
      <c r="B9750" s="1" t="s">
        <v>17722</v>
      </c>
      <c r="C9750" s="1" t="s">
        <v>16970</v>
      </c>
      <c r="D9750" s="3">
        <v>5000</v>
      </c>
    </row>
    <row r="9751" spans="1:4" s="9" customFormat="1" x14ac:dyDescent="0.2">
      <c r="A9751" s="2" t="s">
        <v>17721</v>
      </c>
      <c r="B9751" s="1" t="s">
        <v>17722</v>
      </c>
      <c r="C9751" s="1" t="s">
        <v>39</v>
      </c>
      <c r="D9751" s="10" t="s">
        <v>5270</v>
      </c>
    </row>
    <row r="9752" spans="1:4" s="9" customFormat="1" x14ac:dyDescent="0.2">
      <c r="A9752" s="2" t="s">
        <v>17725</v>
      </c>
      <c r="B9752" s="1" t="s">
        <v>17722</v>
      </c>
      <c r="C9752" s="1" t="s">
        <v>2752</v>
      </c>
      <c r="D9752" s="10" t="s">
        <v>5270</v>
      </c>
    </row>
    <row r="9753" spans="1:4" s="9" customFormat="1" x14ac:dyDescent="0.2">
      <c r="A9753" s="2" t="s">
        <v>17726</v>
      </c>
      <c r="B9753" s="1" t="s">
        <v>17727</v>
      </c>
      <c r="C9753" s="1" t="s">
        <v>12723</v>
      </c>
      <c r="D9753" s="10" t="s">
        <v>5270</v>
      </c>
    </row>
    <row r="9754" spans="1:4" s="9" customFormat="1" x14ac:dyDescent="0.2">
      <c r="A9754" s="2" t="s">
        <v>17728</v>
      </c>
      <c r="B9754" s="1" t="s">
        <v>17729</v>
      </c>
      <c r="C9754" s="1" t="s">
        <v>86</v>
      </c>
      <c r="D9754" s="10" t="s">
        <v>5270</v>
      </c>
    </row>
    <row r="9755" spans="1:4" s="9" customFormat="1" x14ac:dyDescent="0.2">
      <c r="A9755" s="2" t="s">
        <v>17730</v>
      </c>
      <c r="B9755" s="1" t="s">
        <v>17731</v>
      </c>
      <c r="C9755" s="1" t="s">
        <v>2752</v>
      </c>
      <c r="D9755" s="10" t="s">
        <v>5270</v>
      </c>
    </row>
    <row r="9756" spans="1:4" s="9" customFormat="1" x14ac:dyDescent="0.2">
      <c r="A9756" s="2" t="s">
        <v>17732</v>
      </c>
      <c r="B9756" s="1" t="s">
        <v>17733</v>
      </c>
      <c r="C9756" s="1" t="s">
        <v>153</v>
      </c>
      <c r="D9756" s="10" t="s">
        <v>5270</v>
      </c>
    </row>
    <row r="9757" spans="1:4" s="9" customFormat="1" x14ac:dyDescent="0.2">
      <c r="A9757" s="2" t="s">
        <v>17734</v>
      </c>
      <c r="B9757" s="1" t="s">
        <v>17735</v>
      </c>
      <c r="C9757" s="1" t="s">
        <v>16986</v>
      </c>
      <c r="D9757" s="3">
        <v>5000</v>
      </c>
    </row>
    <row r="9758" spans="1:4" s="9" customFormat="1" x14ac:dyDescent="0.2">
      <c r="A9758" s="2" t="s">
        <v>17736</v>
      </c>
      <c r="B9758" s="1" t="s">
        <v>17737</v>
      </c>
      <c r="C9758" s="1" t="s">
        <v>16986</v>
      </c>
      <c r="D9758" s="3">
        <v>5000</v>
      </c>
    </row>
    <row r="9759" spans="1:4" s="9" customFormat="1" x14ac:dyDescent="0.2">
      <c r="A9759" s="2" t="s">
        <v>17738</v>
      </c>
      <c r="B9759" s="1" t="s">
        <v>17739</v>
      </c>
      <c r="C9759" s="1" t="s">
        <v>7388</v>
      </c>
      <c r="D9759" s="10" t="s">
        <v>5270</v>
      </c>
    </row>
    <row r="9760" spans="1:4" s="9" customFormat="1" x14ac:dyDescent="0.2">
      <c r="A9760" s="2" t="s">
        <v>17740</v>
      </c>
      <c r="B9760" s="1" t="s">
        <v>17741</v>
      </c>
      <c r="C9760" s="1" t="s">
        <v>39</v>
      </c>
      <c r="D9760" s="10" t="s">
        <v>5270</v>
      </c>
    </row>
    <row r="9761" spans="1:4" s="9" customFormat="1" x14ac:dyDescent="0.2">
      <c r="A9761" s="2" t="s">
        <v>17742</v>
      </c>
      <c r="B9761" s="1" t="s">
        <v>17743</v>
      </c>
      <c r="C9761" s="1" t="s">
        <v>1087</v>
      </c>
      <c r="D9761" s="10" t="s">
        <v>5270</v>
      </c>
    </row>
    <row r="9762" spans="1:4" s="9" customFormat="1" x14ac:dyDescent="0.2">
      <c r="A9762" s="2" t="s">
        <v>17744</v>
      </c>
      <c r="B9762" s="1" t="s">
        <v>17745</v>
      </c>
      <c r="C9762" s="1" t="s">
        <v>39</v>
      </c>
      <c r="D9762" s="10" t="s">
        <v>5270</v>
      </c>
    </row>
    <row r="9763" spans="1:4" s="9" customFormat="1" x14ac:dyDescent="0.2">
      <c r="A9763" s="2" t="s">
        <v>17746</v>
      </c>
      <c r="B9763" s="1" t="s">
        <v>17747</v>
      </c>
      <c r="C9763" s="1" t="s">
        <v>89</v>
      </c>
      <c r="D9763" s="3">
        <v>1500</v>
      </c>
    </row>
    <row r="9764" spans="1:4" s="9" customFormat="1" x14ac:dyDescent="0.2">
      <c r="A9764" s="2" t="s">
        <v>17748</v>
      </c>
      <c r="B9764" s="1" t="s">
        <v>17749</v>
      </c>
      <c r="C9764" s="1" t="s">
        <v>39</v>
      </c>
      <c r="D9764" s="10" t="s">
        <v>5270</v>
      </c>
    </row>
    <row r="9765" spans="1:4" s="9" customFormat="1" x14ac:dyDescent="0.2">
      <c r="A9765" s="2" t="s">
        <v>17750</v>
      </c>
      <c r="B9765" s="1" t="s">
        <v>17751</v>
      </c>
      <c r="C9765" s="1" t="s">
        <v>89</v>
      </c>
      <c r="D9765" s="3">
        <v>3000</v>
      </c>
    </row>
    <row r="9766" spans="1:4" s="9" customFormat="1" x14ac:dyDescent="0.2">
      <c r="A9766" s="2" t="s">
        <v>17752</v>
      </c>
      <c r="B9766" s="1" t="s">
        <v>17753</v>
      </c>
      <c r="C9766" s="1" t="s">
        <v>89</v>
      </c>
      <c r="D9766" s="3">
        <v>3000</v>
      </c>
    </row>
    <row r="9767" spans="1:4" s="9" customFormat="1" x14ac:dyDescent="0.2">
      <c r="A9767" s="2" t="s">
        <v>17754</v>
      </c>
      <c r="B9767" s="1" t="s">
        <v>17755</v>
      </c>
      <c r="C9767" s="1" t="s">
        <v>1012</v>
      </c>
      <c r="D9767" s="10" t="s">
        <v>5270</v>
      </c>
    </row>
    <row r="9768" spans="1:4" s="9" customFormat="1" x14ac:dyDescent="0.2">
      <c r="A9768" s="2" t="s">
        <v>17756</v>
      </c>
      <c r="B9768" s="1" t="s">
        <v>17757</v>
      </c>
      <c r="C9768" s="1" t="s">
        <v>39</v>
      </c>
      <c r="D9768" s="10" t="s">
        <v>5270</v>
      </c>
    </row>
    <row r="9769" spans="1:4" s="9" customFormat="1" x14ac:dyDescent="0.2">
      <c r="A9769" s="2" t="s">
        <v>17758</v>
      </c>
      <c r="B9769" s="1" t="s">
        <v>17759</v>
      </c>
      <c r="C9769" s="1" t="s">
        <v>2752</v>
      </c>
      <c r="D9769" s="10" t="s">
        <v>5270</v>
      </c>
    </row>
    <row r="9770" spans="1:4" s="9" customFormat="1" x14ac:dyDescent="0.2">
      <c r="A9770" s="2" t="s">
        <v>17760</v>
      </c>
      <c r="B9770" s="1" t="s">
        <v>17761</v>
      </c>
      <c r="C9770" s="1" t="s">
        <v>7557</v>
      </c>
      <c r="D9770" s="10" t="s">
        <v>5270</v>
      </c>
    </row>
    <row r="9771" spans="1:4" s="9" customFormat="1" x14ac:dyDescent="0.2">
      <c r="A9771" s="2" t="s">
        <v>17762</v>
      </c>
      <c r="B9771" s="1" t="s">
        <v>17763</v>
      </c>
      <c r="C9771" s="1" t="s">
        <v>39</v>
      </c>
      <c r="D9771" s="10" t="s">
        <v>5270</v>
      </c>
    </row>
    <row r="9772" spans="1:4" s="9" customFormat="1" x14ac:dyDescent="0.2">
      <c r="A9772" s="2" t="s">
        <v>17764</v>
      </c>
      <c r="B9772" s="1" t="s">
        <v>17765</v>
      </c>
      <c r="C9772" s="1" t="s">
        <v>7557</v>
      </c>
      <c r="D9772" s="10" t="s">
        <v>5270</v>
      </c>
    </row>
    <row r="9773" spans="1:4" s="9" customFormat="1" x14ac:dyDescent="0.2">
      <c r="A9773" s="2" t="s">
        <v>17766</v>
      </c>
      <c r="B9773" s="1" t="s">
        <v>17767</v>
      </c>
      <c r="C9773" s="1" t="s">
        <v>7557</v>
      </c>
      <c r="D9773" s="10" t="s">
        <v>5270</v>
      </c>
    </row>
    <row r="9774" spans="1:4" s="9" customFormat="1" x14ac:dyDescent="0.2">
      <c r="A9774" s="2" t="s">
        <v>17768</v>
      </c>
      <c r="B9774" s="1" t="s">
        <v>17769</v>
      </c>
      <c r="C9774" s="1" t="s">
        <v>2752</v>
      </c>
      <c r="D9774" s="3">
        <v>1800</v>
      </c>
    </row>
    <row r="9775" spans="1:4" s="9" customFormat="1" x14ac:dyDescent="0.2">
      <c r="A9775" s="2" t="s">
        <v>17770</v>
      </c>
      <c r="B9775" s="1" t="s">
        <v>17771</v>
      </c>
      <c r="C9775" s="1" t="s">
        <v>2752</v>
      </c>
      <c r="D9775" s="10" t="s">
        <v>5270</v>
      </c>
    </row>
    <row r="9776" spans="1:4" s="9" customFormat="1" x14ac:dyDescent="0.2">
      <c r="A9776" s="2" t="s">
        <v>17772</v>
      </c>
      <c r="B9776" s="1" t="s">
        <v>17773</v>
      </c>
      <c r="C9776" s="1" t="s">
        <v>7557</v>
      </c>
      <c r="D9776" s="10" t="s">
        <v>5270</v>
      </c>
    </row>
    <row r="9777" spans="1:4" s="9" customFormat="1" x14ac:dyDescent="0.2">
      <c r="A9777" s="2" t="s">
        <v>17774</v>
      </c>
      <c r="B9777" s="1" t="s">
        <v>17775</v>
      </c>
      <c r="C9777" s="1" t="s">
        <v>7557</v>
      </c>
      <c r="D9777" s="10" t="s">
        <v>5270</v>
      </c>
    </row>
    <row r="9778" spans="1:4" s="9" customFormat="1" x14ac:dyDescent="0.2">
      <c r="A9778" s="2" t="s">
        <v>17776</v>
      </c>
      <c r="B9778" s="1" t="s">
        <v>17777</v>
      </c>
      <c r="C9778" s="1" t="s">
        <v>7557</v>
      </c>
      <c r="D9778" s="3">
        <v>5000</v>
      </c>
    </row>
    <row r="9779" spans="1:4" s="9" customFormat="1" x14ac:dyDescent="0.2">
      <c r="A9779" s="2" t="s">
        <v>17778</v>
      </c>
      <c r="B9779" s="1" t="s">
        <v>17779</v>
      </c>
      <c r="C9779" s="1" t="s">
        <v>1087</v>
      </c>
      <c r="D9779" s="10" t="s">
        <v>5270</v>
      </c>
    </row>
    <row r="9780" spans="1:4" s="9" customFormat="1" x14ac:dyDescent="0.2">
      <c r="A9780" s="2" t="s">
        <v>17780</v>
      </c>
      <c r="B9780" s="1" t="s">
        <v>17781</v>
      </c>
      <c r="C9780" s="1" t="s">
        <v>7557</v>
      </c>
      <c r="D9780" s="10" t="s">
        <v>5270</v>
      </c>
    </row>
    <row r="9781" spans="1:4" s="9" customFormat="1" x14ac:dyDescent="0.2">
      <c r="A9781" s="2" t="s">
        <v>17782</v>
      </c>
      <c r="B9781" s="1" t="s">
        <v>17783</v>
      </c>
      <c r="C9781" s="1" t="s">
        <v>1087</v>
      </c>
      <c r="D9781" s="3">
        <v>3000</v>
      </c>
    </row>
    <row r="9782" spans="1:4" s="9" customFormat="1" x14ac:dyDescent="0.2">
      <c r="A9782" s="2" t="s">
        <v>17784</v>
      </c>
      <c r="B9782" s="1" t="s">
        <v>17785</v>
      </c>
      <c r="C9782" s="1" t="s">
        <v>1087</v>
      </c>
      <c r="D9782" s="3">
        <v>3000</v>
      </c>
    </row>
    <row r="9783" spans="1:4" s="9" customFormat="1" x14ac:dyDescent="0.2">
      <c r="A9783" s="2" t="s">
        <v>17786</v>
      </c>
      <c r="B9783" s="1" t="s">
        <v>17787</v>
      </c>
      <c r="C9783" s="1" t="s">
        <v>66</v>
      </c>
      <c r="D9783" s="10" t="s">
        <v>5270</v>
      </c>
    </row>
    <row r="9784" spans="1:4" s="9" customFormat="1" x14ac:dyDescent="0.2">
      <c r="A9784" s="2" t="s">
        <v>17788</v>
      </c>
      <c r="B9784" s="1" t="s">
        <v>17789</v>
      </c>
      <c r="C9784" s="1" t="s">
        <v>39</v>
      </c>
      <c r="D9784" s="10" t="s">
        <v>5270</v>
      </c>
    </row>
    <row r="9785" spans="1:4" s="9" customFormat="1" x14ac:dyDescent="0.2">
      <c r="A9785" s="2" t="s">
        <v>17790</v>
      </c>
      <c r="B9785" s="1" t="s">
        <v>17791</v>
      </c>
      <c r="C9785" s="1" t="s">
        <v>2483</v>
      </c>
      <c r="D9785" s="10" t="s">
        <v>5270</v>
      </c>
    </row>
    <row r="9786" spans="1:4" s="9" customFormat="1" x14ac:dyDescent="0.2">
      <c r="A9786" s="2" t="s">
        <v>17794</v>
      </c>
      <c r="B9786" s="1" t="s">
        <v>17793</v>
      </c>
      <c r="C9786" s="1" t="s">
        <v>1087</v>
      </c>
      <c r="D9786" s="3">
        <v>3000</v>
      </c>
    </row>
    <row r="9787" spans="1:4" s="9" customFormat="1" x14ac:dyDescent="0.2">
      <c r="A9787" s="2" t="s">
        <v>17792</v>
      </c>
      <c r="B9787" s="1" t="s">
        <v>17793</v>
      </c>
      <c r="C9787" s="1" t="s">
        <v>86</v>
      </c>
      <c r="D9787" s="10" t="s">
        <v>5270</v>
      </c>
    </row>
    <row r="9788" spans="1:4" s="9" customFormat="1" x14ac:dyDescent="0.2">
      <c r="A9788" s="2" t="s">
        <v>17795</v>
      </c>
      <c r="B9788" s="1" t="s">
        <v>17796</v>
      </c>
      <c r="C9788" s="1" t="s">
        <v>39</v>
      </c>
      <c r="D9788" s="10" t="s">
        <v>5270</v>
      </c>
    </row>
    <row r="9789" spans="1:4" s="9" customFormat="1" x14ac:dyDescent="0.2">
      <c r="A9789" s="2" t="s">
        <v>17797</v>
      </c>
      <c r="B9789" s="1" t="s">
        <v>17798</v>
      </c>
      <c r="C9789" s="1" t="s">
        <v>17799</v>
      </c>
      <c r="D9789" s="3">
        <v>3000</v>
      </c>
    </row>
    <row r="9790" spans="1:4" s="9" customFormat="1" x14ac:dyDescent="0.2">
      <c r="A9790" s="2" t="s">
        <v>17800</v>
      </c>
      <c r="B9790" s="1" t="s">
        <v>17801</v>
      </c>
      <c r="C9790" s="1" t="s">
        <v>287</v>
      </c>
      <c r="D9790" s="10" t="s">
        <v>5270</v>
      </c>
    </row>
    <row r="9791" spans="1:4" s="9" customFormat="1" x14ac:dyDescent="0.2">
      <c r="A9791" s="2" t="s">
        <v>17802</v>
      </c>
      <c r="B9791" s="1" t="s">
        <v>17803</v>
      </c>
      <c r="C9791" s="1" t="s">
        <v>1087</v>
      </c>
      <c r="D9791" s="3">
        <v>3000</v>
      </c>
    </row>
    <row r="9792" spans="1:4" s="9" customFormat="1" x14ac:dyDescent="0.2">
      <c r="A9792" s="2" t="s">
        <v>17804</v>
      </c>
      <c r="B9792" s="1" t="s">
        <v>17805</v>
      </c>
      <c r="C9792" s="1" t="s">
        <v>33</v>
      </c>
      <c r="D9792" s="10" t="s">
        <v>5270</v>
      </c>
    </row>
    <row r="9793" spans="1:4" s="9" customFormat="1" x14ac:dyDescent="0.2">
      <c r="A9793" s="2" t="s">
        <v>17806</v>
      </c>
      <c r="B9793" s="1" t="s">
        <v>17807</v>
      </c>
      <c r="C9793" s="1" t="s">
        <v>287</v>
      </c>
      <c r="D9793" s="10" t="s">
        <v>5270</v>
      </c>
    </row>
    <row r="9794" spans="1:4" s="9" customFormat="1" x14ac:dyDescent="0.2">
      <c r="A9794" s="2" t="s">
        <v>17808</v>
      </c>
      <c r="B9794" s="1" t="s">
        <v>17809</v>
      </c>
      <c r="C9794" s="1" t="s">
        <v>39</v>
      </c>
      <c r="D9794" s="10" t="s">
        <v>5270</v>
      </c>
    </row>
    <row r="9795" spans="1:4" s="9" customFormat="1" x14ac:dyDescent="0.2">
      <c r="A9795" s="2" t="s">
        <v>17810</v>
      </c>
      <c r="B9795" s="1" t="s">
        <v>17811</v>
      </c>
      <c r="C9795" s="1" t="s">
        <v>287</v>
      </c>
      <c r="D9795" s="10" t="s">
        <v>5270</v>
      </c>
    </row>
    <row r="9796" spans="1:4" s="9" customFormat="1" x14ac:dyDescent="0.2">
      <c r="A9796" s="2" t="s">
        <v>17812</v>
      </c>
      <c r="B9796" s="1" t="s">
        <v>17813</v>
      </c>
      <c r="C9796" s="1" t="s">
        <v>287</v>
      </c>
      <c r="D9796" s="10" t="s">
        <v>5270</v>
      </c>
    </row>
    <row r="9797" spans="1:4" s="9" customFormat="1" x14ac:dyDescent="0.2">
      <c r="A9797" s="2" t="s">
        <v>17814</v>
      </c>
      <c r="B9797" s="1" t="s">
        <v>17815</v>
      </c>
      <c r="C9797" s="1" t="s">
        <v>287</v>
      </c>
      <c r="D9797" s="10" t="s">
        <v>5270</v>
      </c>
    </row>
    <row r="9798" spans="1:4" s="9" customFormat="1" x14ac:dyDescent="0.2">
      <c r="A9798" s="2" t="s">
        <v>17816</v>
      </c>
      <c r="B9798" s="1" t="s">
        <v>17817</v>
      </c>
      <c r="C9798" s="1" t="s">
        <v>1087</v>
      </c>
      <c r="D9798" s="3">
        <v>2500</v>
      </c>
    </row>
    <row r="9799" spans="1:4" s="9" customFormat="1" x14ac:dyDescent="0.2">
      <c r="A9799" s="2" t="s">
        <v>17818</v>
      </c>
      <c r="B9799" s="1" t="s">
        <v>17819</v>
      </c>
      <c r="C9799" s="1" t="s">
        <v>287</v>
      </c>
      <c r="D9799" s="10" t="s">
        <v>5270</v>
      </c>
    </row>
    <row r="9800" spans="1:4" s="9" customFormat="1" x14ac:dyDescent="0.2">
      <c r="A9800" s="2" t="s">
        <v>17820</v>
      </c>
      <c r="B9800" s="1" t="s">
        <v>17821</v>
      </c>
      <c r="C9800" s="1" t="s">
        <v>2752</v>
      </c>
      <c r="D9800" s="3">
        <v>3000</v>
      </c>
    </row>
    <row r="9801" spans="1:4" s="9" customFormat="1" x14ac:dyDescent="0.2">
      <c r="A9801" s="2" t="s">
        <v>17822</v>
      </c>
      <c r="B9801" s="1" t="s">
        <v>17823</v>
      </c>
      <c r="C9801" s="1" t="s">
        <v>308</v>
      </c>
      <c r="D9801" s="10" t="s">
        <v>5270</v>
      </c>
    </row>
    <row r="9802" spans="1:4" s="9" customFormat="1" x14ac:dyDescent="0.2">
      <c r="A9802" s="2" t="s">
        <v>17824</v>
      </c>
      <c r="B9802" s="1" t="s">
        <v>17825</v>
      </c>
      <c r="C9802" s="1" t="s">
        <v>7557</v>
      </c>
      <c r="D9802" s="10" t="s">
        <v>5270</v>
      </c>
    </row>
    <row r="9803" spans="1:4" s="9" customFormat="1" x14ac:dyDescent="0.2">
      <c r="A9803" s="2" t="s">
        <v>17826</v>
      </c>
      <c r="B9803" s="1" t="s">
        <v>17827</v>
      </c>
      <c r="C9803" s="1" t="s">
        <v>16970</v>
      </c>
      <c r="D9803" s="10" t="s">
        <v>5270</v>
      </c>
    </row>
    <row r="9804" spans="1:4" s="9" customFormat="1" x14ac:dyDescent="0.2">
      <c r="A9804" s="2" t="s">
        <v>17828</v>
      </c>
      <c r="B9804" s="1" t="s">
        <v>17829</v>
      </c>
      <c r="C9804" s="1" t="s">
        <v>7557</v>
      </c>
      <c r="D9804" s="3">
        <v>3000</v>
      </c>
    </row>
    <row r="9805" spans="1:4" s="9" customFormat="1" x14ac:dyDescent="0.2">
      <c r="A9805" s="2" t="s">
        <v>17830</v>
      </c>
      <c r="B9805" s="1" t="s">
        <v>17831</v>
      </c>
      <c r="C9805" s="1" t="s">
        <v>1087</v>
      </c>
      <c r="D9805" s="3">
        <v>3000</v>
      </c>
    </row>
    <row r="9806" spans="1:4" s="9" customFormat="1" x14ac:dyDescent="0.2">
      <c r="A9806" s="2" t="s">
        <v>17832</v>
      </c>
      <c r="B9806" s="1" t="s">
        <v>17833</v>
      </c>
      <c r="C9806" s="1" t="s">
        <v>30</v>
      </c>
      <c r="D9806" s="3">
        <v>3000</v>
      </c>
    </row>
    <row r="9807" spans="1:4" s="9" customFormat="1" x14ac:dyDescent="0.2">
      <c r="A9807" s="2" t="s">
        <v>17834</v>
      </c>
      <c r="B9807" s="1" t="s">
        <v>17835</v>
      </c>
      <c r="C9807" s="1" t="s">
        <v>287</v>
      </c>
      <c r="D9807" s="10" t="s">
        <v>5270</v>
      </c>
    </row>
    <row r="9808" spans="1:4" s="9" customFormat="1" x14ac:dyDescent="0.2">
      <c r="A9808" s="2" t="s">
        <v>17836</v>
      </c>
      <c r="B9808" s="1" t="s">
        <v>17837</v>
      </c>
      <c r="C9808" s="1" t="s">
        <v>66</v>
      </c>
      <c r="D9808" s="10" t="s">
        <v>5270</v>
      </c>
    </row>
    <row r="9809" spans="1:4" s="9" customFormat="1" x14ac:dyDescent="0.2">
      <c r="A9809" s="2" t="s">
        <v>17838</v>
      </c>
      <c r="B9809" s="1" t="s">
        <v>17839</v>
      </c>
      <c r="C9809" s="1" t="s">
        <v>16970</v>
      </c>
      <c r="D9809" s="3">
        <v>100</v>
      </c>
    </row>
    <row r="9810" spans="1:4" s="9" customFormat="1" x14ac:dyDescent="0.2">
      <c r="A9810" s="2" t="s">
        <v>17840</v>
      </c>
      <c r="B9810" s="1" t="s">
        <v>17841</v>
      </c>
      <c r="C9810" s="1" t="s">
        <v>66</v>
      </c>
      <c r="D9810" s="3">
        <v>3000</v>
      </c>
    </row>
    <row r="9811" spans="1:4" s="9" customFormat="1" x14ac:dyDescent="0.2">
      <c r="A9811" s="2" t="s">
        <v>17842</v>
      </c>
      <c r="B9811" s="1" t="s">
        <v>17843</v>
      </c>
      <c r="C9811" s="1" t="s">
        <v>7557</v>
      </c>
      <c r="D9811" s="3">
        <v>3000</v>
      </c>
    </row>
    <row r="9812" spans="1:4" s="9" customFormat="1" x14ac:dyDescent="0.2">
      <c r="A9812" s="2" t="s">
        <v>17844</v>
      </c>
      <c r="B9812" s="1" t="s">
        <v>17845</v>
      </c>
      <c r="C9812" s="1" t="s">
        <v>1012</v>
      </c>
      <c r="D9812" s="10" t="s">
        <v>5270</v>
      </c>
    </row>
    <row r="9813" spans="1:4" s="9" customFormat="1" x14ac:dyDescent="0.2">
      <c r="A9813" s="2" t="s">
        <v>17846</v>
      </c>
      <c r="B9813" s="1" t="s">
        <v>17847</v>
      </c>
      <c r="C9813" s="1" t="s">
        <v>86</v>
      </c>
      <c r="D9813" s="10" t="s">
        <v>5270</v>
      </c>
    </row>
    <row r="9814" spans="1:4" s="9" customFormat="1" x14ac:dyDescent="0.2">
      <c r="A9814" s="2" t="s">
        <v>17848</v>
      </c>
      <c r="B9814" s="1" t="s">
        <v>17847</v>
      </c>
      <c r="C9814" s="1" t="s">
        <v>1012</v>
      </c>
      <c r="D9814" s="10" t="s">
        <v>5270</v>
      </c>
    </row>
    <row r="9815" spans="1:4" s="9" customFormat="1" x14ac:dyDescent="0.2">
      <c r="A9815" s="2" t="s">
        <v>17849</v>
      </c>
      <c r="B9815" s="1" t="s">
        <v>17850</v>
      </c>
      <c r="C9815" s="1" t="s">
        <v>1012</v>
      </c>
      <c r="D9815" s="10" t="s">
        <v>5270</v>
      </c>
    </row>
    <row r="9816" spans="1:4" s="9" customFormat="1" x14ac:dyDescent="0.2">
      <c r="A9816" s="2" t="s">
        <v>17851</v>
      </c>
      <c r="B9816" s="1" t="s">
        <v>17850</v>
      </c>
      <c r="C9816" s="1" t="s">
        <v>16970</v>
      </c>
      <c r="D9816" s="10" t="s">
        <v>5270</v>
      </c>
    </row>
    <row r="9817" spans="1:4" s="9" customFormat="1" x14ac:dyDescent="0.2">
      <c r="A9817" s="2" t="s">
        <v>17852</v>
      </c>
      <c r="B9817" s="1" t="s">
        <v>17853</v>
      </c>
      <c r="C9817" s="1" t="s">
        <v>1012</v>
      </c>
      <c r="D9817" s="3">
        <v>100</v>
      </c>
    </row>
    <row r="9818" spans="1:4" s="9" customFormat="1" x14ac:dyDescent="0.2">
      <c r="A9818" s="2" t="s">
        <v>17854</v>
      </c>
      <c r="B9818" s="1" t="s">
        <v>17855</v>
      </c>
      <c r="C9818" s="1" t="s">
        <v>7557</v>
      </c>
      <c r="D9818" s="10" t="s">
        <v>5270</v>
      </c>
    </row>
    <row r="9819" spans="1:4" s="9" customFormat="1" x14ac:dyDescent="0.2">
      <c r="A9819" s="2" t="s">
        <v>17856</v>
      </c>
      <c r="B9819" s="1" t="s">
        <v>17857</v>
      </c>
      <c r="C9819" s="1" t="s">
        <v>7557</v>
      </c>
      <c r="D9819" s="10" t="s">
        <v>5270</v>
      </c>
    </row>
    <row r="9820" spans="1:4" s="9" customFormat="1" x14ac:dyDescent="0.2">
      <c r="A9820" s="2" t="s">
        <v>17858</v>
      </c>
      <c r="B9820" s="1" t="s">
        <v>17859</v>
      </c>
      <c r="C9820" s="1" t="s">
        <v>16970</v>
      </c>
      <c r="D9820" s="10" t="s">
        <v>5270</v>
      </c>
    </row>
    <row r="9821" spans="1:4" s="9" customFormat="1" x14ac:dyDescent="0.2">
      <c r="A9821" s="2" t="s">
        <v>17860</v>
      </c>
      <c r="B9821" s="1" t="s">
        <v>17859</v>
      </c>
      <c r="C9821" s="1" t="s">
        <v>287</v>
      </c>
      <c r="D9821" s="10" t="s">
        <v>5270</v>
      </c>
    </row>
    <row r="9822" spans="1:4" s="9" customFormat="1" x14ac:dyDescent="0.2">
      <c r="A9822" s="2" t="s">
        <v>17861</v>
      </c>
      <c r="B9822" s="1" t="s">
        <v>17862</v>
      </c>
      <c r="C9822" s="1" t="s">
        <v>16970</v>
      </c>
      <c r="D9822" s="3">
        <v>100</v>
      </c>
    </row>
    <row r="9823" spans="1:4" s="9" customFormat="1" x14ac:dyDescent="0.2">
      <c r="A9823" s="2" t="s">
        <v>17863</v>
      </c>
      <c r="B9823" s="1" t="s">
        <v>17864</v>
      </c>
      <c r="C9823" s="1" t="s">
        <v>17865</v>
      </c>
      <c r="D9823" s="3">
        <v>3000</v>
      </c>
    </row>
    <row r="9824" spans="1:4" s="9" customFormat="1" x14ac:dyDescent="0.2">
      <c r="A9824" s="2" t="s">
        <v>17866</v>
      </c>
      <c r="B9824" s="1" t="s">
        <v>17867</v>
      </c>
      <c r="C9824" s="1" t="s">
        <v>1012</v>
      </c>
      <c r="D9824" s="3">
        <v>3000</v>
      </c>
    </row>
    <row r="9825" spans="1:4" s="9" customFormat="1" x14ac:dyDescent="0.2">
      <c r="A9825" s="2" t="s">
        <v>17868</v>
      </c>
      <c r="B9825" s="1" t="s">
        <v>17869</v>
      </c>
      <c r="C9825" s="1" t="s">
        <v>1012</v>
      </c>
      <c r="D9825" s="10" t="s">
        <v>5270</v>
      </c>
    </row>
    <row r="9826" spans="1:4" s="9" customFormat="1" x14ac:dyDescent="0.2">
      <c r="A9826" s="2" t="s">
        <v>17870</v>
      </c>
      <c r="B9826" s="1" t="s">
        <v>17871</v>
      </c>
      <c r="C9826" s="1" t="s">
        <v>7557</v>
      </c>
      <c r="D9826" s="10" t="s">
        <v>5270</v>
      </c>
    </row>
    <row r="9827" spans="1:4" s="9" customFormat="1" x14ac:dyDescent="0.2">
      <c r="A9827" s="2" t="s">
        <v>17872</v>
      </c>
      <c r="B9827" s="1" t="s">
        <v>17871</v>
      </c>
      <c r="C9827" s="1" t="s">
        <v>287</v>
      </c>
      <c r="D9827" s="10" t="s">
        <v>5270</v>
      </c>
    </row>
    <row r="9828" spans="1:4" s="9" customFormat="1" x14ac:dyDescent="0.2">
      <c r="A9828" s="2" t="s">
        <v>17873</v>
      </c>
      <c r="B9828" s="1" t="s">
        <v>17874</v>
      </c>
      <c r="C9828" s="1" t="s">
        <v>13343</v>
      </c>
      <c r="D9828" s="10" t="s">
        <v>5270</v>
      </c>
    </row>
    <row r="9829" spans="1:4" s="9" customFormat="1" x14ac:dyDescent="0.2">
      <c r="A9829" s="2" t="s">
        <v>17875</v>
      </c>
      <c r="B9829" s="1" t="s">
        <v>17876</v>
      </c>
      <c r="C9829" s="1" t="s">
        <v>39</v>
      </c>
      <c r="D9829" s="3">
        <v>3000</v>
      </c>
    </row>
    <row r="9830" spans="1:4" s="9" customFormat="1" x14ac:dyDescent="0.2">
      <c r="A9830" s="2" t="s">
        <v>17877</v>
      </c>
      <c r="B9830" s="1" t="s">
        <v>17878</v>
      </c>
      <c r="C9830" s="1" t="s">
        <v>39</v>
      </c>
      <c r="D9830" s="10" t="s">
        <v>5270</v>
      </c>
    </row>
    <row r="9831" spans="1:4" s="9" customFormat="1" x14ac:dyDescent="0.2">
      <c r="A9831" s="2" t="s">
        <v>17879</v>
      </c>
      <c r="B9831" s="1" t="s">
        <v>17880</v>
      </c>
      <c r="C9831" s="1" t="s">
        <v>39</v>
      </c>
      <c r="D9831" s="10" t="s">
        <v>5270</v>
      </c>
    </row>
    <row r="9832" spans="1:4" s="9" customFormat="1" x14ac:dyDescent="0.2">
      <c r="A9832" s="2" t="s">
        <v>17881</v>
      </c>
      <c r="B9832" s="1" t="s">
        <v>17882</v>
      </c>
      <c r="C9832" s="1" t="s">
        <v>2483</v>
      </c>
      <c r="D9832" s="10" t="s">
        <v>5270</v>
      </c>
    </row>
    <row r="9833" spans="1:4" s="9" customFormat="1" x14ac:dyDescent="0.2">
      <c r="A9833" s="2" t="s">
        <v>17883</v>
      </c>
      <c r="B9833" s="1" t="s">
        <v>17884</v>
      </c>
      <c r="C9833" s="1" t="s">
        <v>2483</v>
      </c>
      <c r="D9833" s="10" t="s">
        <v>5270</v>
      </c>
    </row>
    <row r="9834" spans="1:4" s="9" customFormat="1" x14ac:dyDescent="0.2">
      <c r="A9834" s="2" t="s">
        <v>17885</v>
      </c>
      <c r="B9834" s="1" t="s">
        <v>17886</v>
      </c>
      <c r="C9834" s="1" t="s">
        <v>287</v>
      </c>
      <c r="D9834" s="10" t="s">
        <v>5270</v>
      </c>
    </row>
    <row r="9835" spans="1:4" s="9" customFormat="1" x14ac:dyDescent="0.2">
      <c r="A9835" s="2" t="s">
        <v>17887</v>
      </c>
      <c r="B9835" s="1" t="s">
        <v>17888</v>
      </c>
      <c r="C9835" s="1" t="s">
        <v>2752</v>
      </c>
      <c r="D9835" s="10" t="s">
        <v>5270</v>
      </c>
    </row>
    <row r="9836" spans="1:4" s="9" customFormat="1" x14ac:dyDescent="0.2">
      <c r="A9836" s="2" t="s">
        <v>17889</v>
      </c>
      <c r="B9836" s="1" t="s">
        <v>17890</v>
      </c>
      <c r="C9836" s="1" t="s">
        <v>1087</v>
      </c>
      <c r="D9836" s="3">
        <v>2500</v>
      </c>
    </row>
    <row r="9837" spans="1:4" s="9" customFormat="1" x14ac:dyDescent="0.2">
      <c r="A9837" s="2" t="s">
        <v>17891</v>
      </c>
      <c r="B9837" s="1" t="s">
        <v>17890</v>
      </c>
      <c r="C9837" s="1" t="s">
        <v>287</v>
      </c>
      <c r="D9837" s="10" t="s">
        <v>5270</v>
      </c>
    </row>
    <row r="9838" spans="1:4" s="9" customFormat="1" x14ac:dyDescent="0.2">
      <c r="A9838" s="2" t="s">
        <v>17892</v>
      </c>
      <c r="B9838" s="1" t="s">
        <v>17893</v>
      </c>
      <c r="C9838" s="1" t="s">
        <v>39</v>
      </c>
      <c r="D9838" s="3">
        <v>3000</v>
      </c>
    </row>
    <row r="9839" spans="1:4" s="9" customFormat="1" x14ac:dyDescent="0.2">
      <c r="A9839" s="2" t="s">
        <v>17896</v>
      </c>
      <c r="B9839" s="1" t="s">
        <v>17893</v>
      </c>
      <c r="C9839" s="1" t="s">
        <v>16970</v>
      </c>
      <c r="D9839" s="3">
        <v>3000</v>
      </c>
    </row>
    <row r="9840" spans="1:4" s="9" customFormat="1" x14ac:dyDescent="0.2">
      <c r="A9840" s="2" t="s">
        <v>17897</v>
      </c>
      <c r="B9840" s="1" t="s">
        <v>17893</v>
      </c>
      <c r="C9840" s="1" t="s">
        <v>1872</v>
      </c>
      <c r="D9840" s="3">
        <v>3000</v>
      </c>
    </row>
    <row r="9841" spans="1:4" s="9" customFormat="1" x14ac:dyDescent="0.2">
      <c r="A9841" s="2" t="s">
        <v>17894</v>
      </c>
      <c r="B9841" s="1" t="s">
        <v>17893</v>
      </c>
      <c r="C9841" s="1" t="s">
        <v>17865</v>
      </c>
      <c r="D9841" s="10" t="s">
        <v>5270</v>
      </c>
    </row>
    <row r="9842" spans="1:4" s="9" customFormat="1" x14ac:dyDescent="0.2">
      <c r="A9842" s="2" t="s">
        <v>17895</v>
      </c>
      <c r="B9842" s="1" t="s">
        <v>17893</v>
      </c>
      <c r="C9842" s="1" t="s">
        <v>1087</v>
      </c>
      <c r="D9842" s="10" t="s">
        <v>5270</v>
      </c>
    </row>
    <row r="9843" spans="1:4" s="9" customFormat="1" x14ac:dyDescent="0.2">
      <c r="A9843" s="2" t="s">
        <v>17898</v>
      </c>
      <c r="B9843" s="1" t="s">
        <v>17899</v>
      </c>
      <c r="C9843" s="1" t="s">
        <v>287</v>
      </c>
      <c r="D9843" s="10" t="s">
        <v>5270</v>
      </c>
    </row>
    <row r="9844" spans="1:4" s="9" customFormat="1" x14ac:dyDescent="0.2">
      <c r="A9844" s="2" t="s">
        <v>17900</v>
      </c>
      <c r="B9844" s="1" t="s">
        <v>17901</v>
      </c>
      <c r="C9844" s="1" t="s">
        <v>39</v>
      </c>
      <c r="D9844" s="10" t="s">
        <v>5270</v>
      </c>
    </row>
    <row r="9845" spans="1:4" s="9" customFormat="1" x14ac:dyDescent="0.2">
      <c r="A9845" s="2" t="s">
        <v>17902</v>
      </c>
      <c r="B9845" s="1" t="s">
        <v>17903</v>
      </c>
      <c r="C9845" s="1" t="s">
        <v>287</v>
      </c>
      <c r="D9845" s="10" t="s">
        <v>5270</v>
      </c>
    </row>
    <row r="9846" spans="1:4" s="9" customFormat="1" x14ac:dyDescent="0.2">
      <c r="A9846" s="2" t="s">
        <v>17906</v>
      </c>
      <c r="B9846" s="1" t="s">
        <v>17905</v>
      </c>
      <c r="C9846" s="1" t="s">
        <v>86</v>
      </c>
      <c r="D9846" s="10" t="s">
        <v>5270</v>
      </c>
    </row>
    <row r="9847" spans="1:4" s="9" customFormat="1" x14ac:dyDescent="0.2">
      <c r="A9847" s="2" t="s">
        <v>17908</v>
      </c>
      <c r="B9847" s="1" t="s">
        <v>17905</v>
      </c>
      <c r="C9847" s="1" t="s">
        <v>287</v>
      </c>
      <c r="D9847" s="10" t="s">
        <v>5270</v>
      </c>
    </row>
    <row r="9848" spans="1:4" s="9" customFormat="1" x14ac:dyDescent="0.2">
      <c r="A9848" s="2" t="s">
        <v>17907</v>
      </c>
      <c r="B9848" s="1" t="s">
        <v>17905</v>
      </c>
      <c r="C9848" s="1" t="s">
        <v>1087</v>
      </c>
      <c r="D9848" s="10" t="s">
        <v>5270</v>
      </c>
    </row>
    <row r="9849" spans="1:4" s="9" customFormat="1" x14ac:dyDescent="0.2">
      <c r="A9849" s="2" t="s">
        <v>17904</v>
      </c>
      <c r="B9849" s="1" t="s">
        <v>17905</v>
      </c>
      <c r="C9849" s="1" t="s">
        <v>39</v>
      </c>
      <c r="D9849" s="10" t="s">
        <v>5270</v>
      </c>
    </row>
    <row r="9850" spans="1:4" s="9" customFormat="1" x14ac:dyDescent="0.2">
      <c r="A9850" s="2" t="s">
        <v>17909</v>
      </c>
      <c r="B9850" s="1" t="s">
        <v>17910</v>
      </c>
      <c r="C9850" s="1" t="s">
        <v>1012</v>
      </c>
      <c r="D9850" s="3">
        <v>3000</v>
      </c>
    </row>
    <row r="9851" spans="1:4" s="9" customFormat="1" x14ac:dyDescent="0.2">
      <c r="A9851" s="2" t="s">
        <v>17911</v>
      </c>
      <c r="B9851" s="1" t="s">
        <v>17912</v>
      </c>
      <c r="C9851" s="1" t="s">
        <v>39</v>
      </c>
      <c r="D9851" s="10" t="s">
        <v>5270</v>
      </c>
    </row>
    <row r="9852" spans="1:4" s="9" customFormat="1" x14ac:dyDescent="0.2">
      <c r="A9852" s="2" t="s">
        <v>17913</v>
      </c>
      <c r="B9852" s="1" t="s">
        <v>17912</v>
      </c>
      <c r="C9852" s="1" t="s">
        <v>1012</v>
      </c>
      <c r="D9852" s="10" t="s">
        <v>5270</v>
      </c>
    </row>
    <row r="9853" spans="1:4" s="9" customFormat="1" x14ac:dyDescent="0.2">
      <c r="A9853" s="2" t="s">
        <v>17916</v>
      </c>
      <c r="B9853" s="1" t="s">
        <v>17915</v>
      </c>
      <c r="C9853" s="1" t="s">
        <v>17865</v>
      </c>
      <c r="D9853" s="3">
        <v>100</v>
      </c>
    </row>
    <row r="9854" spans="1:4" s="9" customFormat="1" x14ac:dyDescent="0.2">
      <c r="A9854" s="2" t="s">
        <v>17914</v>
      </c>
      <c r="B9854" s="1" t="s">
        <v>17915</v>
      </c>
      <c r="C9854" s="1" t="s">
        <v>39</v>
      </c>
      <c r="D9854" s="10" t="s">
        <v>5270</v>
      </c>
    </row>
    <row r="9855" spans="1:4" s="9" customFormat="1" x14ac:dyDescent="0.2">
      <c r="A9855" s="2" t="s">
        <v>17917</v>
      </c>
      <c r="B9855" s="1" t="s">
        <v>17918</v>
      </c>
      <c r="C9855" s="1" t="s">
        <v>287</v>
      </c>
      <c r="D9855" s="10" t="s">
        <v>5270</v>
      </c>
    </row>
    <row r="9856" spans="1:4" s="9" customFormat="1" x14ac:dyDescent="0.2">
      <c r="A9856" s="2" t="s">
        <v>17919</v>
      </c>
      <c r="B9856" s="1" t="s">
        <v>17920</v>
      </c>
      <c r="C9856" s="1" t="s">
        <v>16970</v>
      </c>
      <c r="D9856" s="10" t="s">
        <v>5270</v>
      </c>
    </row>
    <row r="9857" spans="1:4" s="9" customFormat="1" x14ac:dyDescent="0.2">
      <c r="A9857" s="2" t="s">
        <v>17921</v>
      </c>
      <c r="B9857" s="1" t="s">
        <v>17922</v>
      </c>
      <c r="C9857" s="1" t="s">
        <v>39</v>
      </c>
      <c r="D9857" s="3">
        <v>3000</v>
      </c>
    </row>
    <row r="9858" spans="1:4" s="9" customFormat="1" x14ac:dyDescent="0.2">
      <c r="A9858" s="2" t="s">
        <v>17925</v>
      </c>
      <c r="B9858" s="1" t="s">
        <v>17924</v>
      </c>
      <c r="C9858" s="1" t="s">
        <v>1087</v>
      </c>
      <c r="D9858" s="3">
        <v>3000</v>
      </c>
    </row>
    <row r="9859" spans="1:4" s="9" customFormat="1" x14ac:dyDescent="0.2">
      <c r="A9859" s="2" t="s">
        <v>17923</v>
      </c>
      <c r="B9859" s="1" t="s">
        <v>17924</v>
      </c>
      <c r="C9859" s="1" t="s">
        <v>39</v>
      </c>
      <c r="D9859" s="10" t="s">
        <v>5270</v>
      </c>
    </row>
    <row r="9860" spans="1:4" s="9" customFormat="1" x14ac:dyDescent="0.2">
      <c r="A9860" s="2" t="s">
        <v>17926</v>
      </c>
      <c r="B9860" s="1" t="s">
        <v>17927</v>
      </c>
      <c r="C9860" s="1" t="s">
        <v>287</v>
      </c>
      <c r="D9860" s="10" t="s">
        <v>5270</v>
      </c>
    </row>
    <row r="9861" spans="1:4" s="9" customFormat="1" x14ac:dyDescent="0.2">
      <c r="A9861" s="2" t="s">
        <v>17928</v>
      </c>
      <c r="B9861" s="1" t="s">
        <v>17929</v>
      </c>
      <c r="C9861" s="1" t="s">
        <v>39</v>
      </c>
      <c r="D9861" s="10" t="s">
        <v>5270</v>
      </c>
    </row>
    <row r="9862" spans="1:4" s="9" customFormat="1" x14ac:dyDescent="0.2">
      <c r="A9862" s="2" t="s">
        <v>17930</v>
      </c>
      <c r="B9862" s="1" t="s">
        <v>17931</v>
      </c>
      <c r="C9862" s="1" t="s">
        <v>2483</v>
      </c>
      <c r="D9862" s="3">
        <v>3000</v>
      </c>
    </row>
    <row r="9863" spans="1:4" s="9" customFormat="1" x14ac:dyDescent="0.2">
      <c r="A9863" s="2" t="s">
        <v>17932</v>
      </c>
      <c r="B9863" s="1" t="s">
        <v>17933</v>
      </c>
      <c r="C9863" s="1" t="s">
        <v>1087</v>
      </c>
      <c r="D9863" s="3">
        <v>8000</v>
      </c>
    </row>
    <row r="9864" spans="1:4" s="9" customFormat="1" x14ac:dyDescent="0.2">
      <c r="A9864" s="2" t="s">
        <v>17934</v>
      </c>
      <c r="B9864" s="1" t="s">
        <v>17935</v>
      </c>
      <c r="C9864" s="1" t="s">
        <v>129</v>
      </c>
      <c r="D9864" s="10" t="s">
        <v>5270</v>
      </c>
    </row>
    <row r="9865" spans="1:4" s="9" customFormat="1" x14ac:dyDescent="0.2">
      <c r="A9865" s="2" t="s">
        <v>17936</v>
      </c>
      <c r="B9865" s="1" t="s">
        <v>17937</v>
      </c>
      <c r="C9865" s="1" t="s">
        <v>39</v>
      </c>
      <c r="D9865" s="10" t="s">
        <v>5270</v>
      </c>
    </row>
    <row r="9866" spans="1:4" s="9" customFormat="1" x14ac:dyDescent="0.2">
      <c r="A9866" s="2" t="s">
        <v>17938</v>
      </c>
      <c r="B9866" s="1" t="s">
        <v>17939</v>
      </c>
      <c r="C9866" s="1" t="s">
        <v>308</v>
      </c>
      <c r="D9866" s="3">
        <v>5000</v>
      </c>
    </row>
    <row r="9867" spans="1:4" s="9" customFormat="1" x14ac:dyDescent="0.2">
      <c r="A9867" s="2" t="s">
        <v>17940</v>
      </c>
      <c r="B9867" s="1" t="s">
        <v>17941</v>
      </c>
      <c r="C9867" s="1" t="s">
        <v>2752</v>
      </c>
      <c r="D9867" s="10" t="s">
        <v>5270</v>
      </c>
    </row>
    <row r="9868" spans="1:4" s="9" customFormat="1" x14ac:dyDescent="0.2">
      <c r="A9868" s="2" t="s">
        <v>17942</v>
      </c>
      <c r="B9868" s="1" t="s">
        <v>17943</v>
      </c>
      <c r="C9868" s="1" t="s">
        <v>39</v>
      </c>
      <c r="D9868" s="3">
        <v>1500</v>
      </c>
    </row>
    <row r="9869" spans="1:4" s="9" customFormat="1" x14ac:dyDescent="0.2">
      <c r="A9869" s="2" t="s">
        <v>17944</v>
      </c>
      <c r="B9869" s="1" t="s">
        <v>17943</v>
      </c>
      <c r="C9869" s="1" t="s">
        <v>2752</v>
      </c>
      <c r="D9869" s="3">
        <v>1500</v>
      </c>
    </row>
    <row r="9870" spans="1:4" s="9" customFormat="1" x14ac:dyDescent="0.2">
      <c r="A9870" s="2" t="s">
        <v>17945</v>
      </c>
      <c r="B9870" s="1" t="s">
        <v>17946</v>
      </c>
      <c r="C9870" s="1" t="s">
        <v>39</v>
      </c>
      <c r="D9870" s="10" t="s">
        <v>5270</v>
      </c>
    </row>
    <row r="9871" spans="1:4" s="9" customFormat="1" x14ac:dyDescent="0.2">
      <c r="A9871" s="2" t="s">
        <v>17947</v>
      </c>
      <c r="B9871" s="1" t="s">
        <v>17948</v>
      </c>
      <c r="C9871" s="1" t="s">
        <v>39</v>
      </c>
      <c r="D9871" s="3">
        <v>3000</v>
      </c>
    </row>
    <row r="9872" spans="1:4" s="9" customFormat="1" x14ac:dyDescent="0.2">
      <c r="A9872" s="2" t="s">
        <v>17949</v>
      </c>
      <c r="B9872" s="1" t="s">
        <v>17950</v>
      </c>
      <c r="C9872" s="1" t="s">
        <v>39</v>
      </c>
      <c r="D9872" s="10" t="s">
        <v>5270</v>
      </c>
    </row>
    <row r="9873" spans="1:4" s="9" customFormat="1" x14ac:dyDescent="0.2">
      <c r="A9873" s="2" t="s">
        <v>17951</v>
      </c>
      <c r="B9873" s="1" t="s">
        <v>17952</v>
      </c>
      <c r="C9873" s="1" t="s">
        <v>89</v>
      </c>
      <c r="D9873" s="3">
        <v>3000</v>
      </c>
    </row>
    <row r="9874" spans="1:4" s="9" customFormat="1" x14ac:dyDescent="0.2">
      <c r="A9874" s="2" t="s">
        <v>17953</v>
      </c>
      <c r="B9874" s="1" t="s">
        <v>17954</v>
      </c>
      <c r="C9874" s="1" t="s">
        <v>89</v>
      </c>
      <c r="D9874" s="10" t="s">
        <v>5270</v>
      </c>
    </row>
    <row r="9875" spans="1:4" s="9" customFormat="1" x14ac:dyDescent="0.2">
      <c r="A9875" s="2" t="s">
        <v>17955</v>
      </c>
      <c r="B9875" s="1" t="s">
        <v>17956</v>
      </c>
      <c r="C9875" s="1" t="s">
        <v>89</v>
      </c>
      <c r="D9875" s="10" t="s">
        <v>5270</v>
      </c>
    </row>
    <row r="9876" spans="1:4" s="9" customFormat="1" x14ac:dyDescent="0.2">
      <c r="A9876" s="2" t="s">
        <v>17957</v>
      </c>
      <c r="B9876" s="1" t="s">
        <v>17958</v>
      </c>
      <c r="C9876" s="1" t="s">
        <v>7557</v>
      </c>
      <c r="D9876" s="10" t="s">
        <v>5270</v>
      </c>
    </row>
    <row r="9877" spans="1:4" s="9" customFormat="1" x14ac:dyDescent="0.2">
      <c r="A9877" s="2" t="s">
        <v>17959</v>
      </c>
      <c r="B9877" s="1" t="s">
        <v>17960</v>
      </c>
      <c r="C9877" s="1" t="s">
        <v>7557</v>
      </c>
      <c r="D9877" s="3">
        <v>100</v>
      </c>
    </row>
    <row r="9878" spans="1:4" s="9" customFormat="1" x14ac:dyDescent="0.2">
      <c r="A9878" s="2" t="s">
        <v>17961</v>
      </c>
      <c r="B9878" s="1" t="s">
        <v>17962</v>
      </c>
      <c r="C9878" s="1" t="s">
        <v>1557</v>
      </c>
      <c r="D9878" s="10" t="s">
        <v>5270</v>
      </c>
    </row>
    <row r="9879" spans="1:4" s="9" customFormat="1" x14ac:dyDescent="0.2">
      <c r="A9879" s="2" t="s">
        <v>17963</v>
      </c>
      <c r="B9879" s="1" t="s">
        <v>17964</v>
      </c>
      <c r="C9879" s="1" t="s">
        <v>39</v>
      </c>
      <c r="D9879" s="10" t="s">
        <v>5270</v>
      </c>
    </row>
    <row r="9880" spans="1:4" s="9" customFormat="1" x14ac:dyDescent="0.2">
      <c r="A9880" s="2" t="s">
        <v>17965</v>
      </c>
      <c r="B9880" s="1" t="s">
        <v>17966</v>
      </c>
      <c r="C9880" s="1" t="s">
        <v>2752</v>
      </c>
      <c r="D9880" s="3">
        <v>1800</v>
      </c>
    </row>
    <row r="9881" spans="1:4" s="9" customFormat="1" x14ac:dyDescent="0.2">
      <c r="A9881" s="2" t="s">
        <v>17967</v>
      </c>
      <c r="B9881" s="1" t="s">
        <v>17968</v>
      </c>
      <c r="C9881" s="1" t="s">
        <v>39</v>
      </c>
      <c r="D9881" s="10" t="s">
        <v>5270</v>
      </c>
    </row>
    <row r="9882" spans="1:4" s="9" customFormat="1" x14ac:dyDescent="0.2">
      <c r="A9882" s="2" t="s">
        <v>17969</v>
      </c>
      <c r="B9882" s="1" t="s">
        <v>17970</v>
      </c>
      <c r="C9882" s="1" t="s">
        <v>1557</v>
      </c>
      <c r="D9882" s="10" t="s">
        <v>5270</v>
      </c>
    </row>
    <row r="9883" spans="1:4" s="9" customFormat="1" x14ac:dyDescent="0.2">
      <c r="A9883" s="2" t="s">
        <v>17971</v>
      </c>
      <c r="B9883" s="1" t="s">
        <v>17972</v>
      </c>
      <c r="C9883" s="1" t="s">
        <v>86</v>
      </c>
      <c r="D9883" s="10" t="s">
        <v>5270</v>
      </c>
    </row>
    <row r="9884" spans="1:4" s="9" customFormat="1" x14ac:dyDescent="0.2">
      <c r="A9884" s="2" t="s">
        <v>17973</v>
      </c>
      <c r="B9884" s="1" t="s">
        <v>17974</v>
      </c>
      <c r="C9884" s="1" t="s">
        <v>7557</v>
      </c>
      <c r="D9884" s="10" t="s">
        <v>5270</v>
      </c>
    </row>
    <row r="9885" spans="1:4" s="9" customFormat="1" x14ac:dyDescent="0.2">
      <c r="A9885" s="2" t="s">
        <v>17975</v>
      </c>
      <c r="B9885" s="1" t="s">
        <v>17976</v>
      </c>
      <c r="C9885" s="1" t="s">
        <v>86</v>
      </c>
      <c r="D9885" s="10" t="s">
        <v>5270</v>
      </c>
    </row>
    <row r="9886" spans="1:4" s="9" customFormat="1" x14ac:dyDescent="0.2">
      <c r="A9886" s="2" t="s">
        <v>17977</v>
      </c>
      <c r="B9886" s="1" t="s">
        <v>17978</v>
      </c>
      <c r="C9886" s="1" t="s">
        <v>86</v>
      </c>
      <c r="D9886" s="10" t="s">
        <v>5270</v>
      </c>
    </row>
    <row r="9887" spans="1:4" s="9" customFormat="1" x14ac:dyDescent="0.2">
      <c r="A9887" s="2" t="s">
        <v>17979</v>
      </c>
      <c r="B9887" s="1" t="s">
        <v>17980</v>
      </c>
      <c r="C9887" s="1" t="s">
        <v>54</v>
      </c>
      <c r="D9887" s="10" t="s">
        <v>5270</v>
      </c>
    </row>
    <row r="9888" spans="1:4" s="9" customFormat="1" x14ac:dyDescent="0.2">
      <c r="A9888" s="2" t="s">
        <v>17981</v>
      </c>
      <c r="B9888" s="1" t="s">
        <v>17982</v>
      </c>
      <c r="C9888" s="1" t="s">
        <v>17983</v>
      </c>
      <c r="D9888" s="10" t="s">
        <v>5270</v>
      </c>
    </row>
    <row r="9889" spans="1:4" s="9" customFormat="1" x14ac:dyDescent="0.2">
      <c r="A9889" s="2" t="s">
        <v>17984</v>
      </c>
      <c r="B9889" s="1" t="s">
        <v>17985</v>
      </c>
      <c r="C9889" s="1" t="s">
        <v>17986</v>
      </c>
      <c r="D9889" s="3">
        <v>7500</v>
      </c>
    </row>
    <row r="9890" spans="1:4" s="9" customFormat="1" x14ac:dyDescent="0.2">
      <c r="A9890" s="2" t="s">
        <v>17987</v>
      </c>
      <c r="B9890" s="1" t="s">
        <v>17988</v>
      </c>
      <c r="C9890" s="1" t="s">
        <v>39</v>
      </c>
      <c r="D9890" s="10" t="s">
        <v>5270</v>
      </c>
    </row>
    <row r="9891" spans="1:4" s="9" customFormat="1" x14ac:dyDescent="0.2">
      <c r="A9891" s="2" t="s">
        <v>17989</v>
      </c>
      <c r="B9891" s="1" t="s">
        <v>17990</v>
      </c>
      <c r="C9891" s="1" t="s">
        <v>39</v>
      </c>
      <c r="D9891" s="10" t="s">
        <v>5270</v>
      </c>
    </row>
    <row r="9892" spans="1:4" s="9" customFormat="1" x14ac:dyDescent="0.2">
      <c r="A9892" s="2" t="s">
        <v>17991</v>
      </c>
      <c r="B9892" s="1" t="s">
        <v>17992</v>
      </c>
      <c r="C9892" s="1" t="s">
        <v>2752</v>
      </c>
      <c r="D9892" s="10" t="s">
        <v>5270</v>
      </c>
    </row>
    <row r="9893" spans="1:4" s="9" customFormat="1" x14ac:dyDescent="0.2">
      <c r="A9893" s="2" t="s">
        <v>17993</v>
      </c>
      <c r="B9893" s="1" t="s">
        <v>17994</v>
      </c>
      <c r="C9893" s="1" t="s">
        <v>2752</v>
      </c>
      <c r="D9893" s="10" t="s">
        <v>5270</v>
      </c>
    </row>
    <row r="9894" spans="1:4" s="9" customFormat="1" x14ac:dyDescent="0.2">
      <c r="A9894" s="2" t="s">
        <v>17995</v>
      </c>
      <c r="B9894" s="1" t="s">
        <v>17996</v>
      </c>
      <c r="C9894" s="1" t="s">
        <v>2752</v>
      </c>
      <c r="D9894" s="3">
        <v>1500</v>
      </c>
    </row>
    <row r="9895" spans="1:4" s="9" customFormat="1" x14ac:dyDescent="0.2">
      <c r="A9895" s="2" t="s">
        <v>17997</v>
      </c>
      <c r="B9895" s="1" t="s">
        <v>17998</v>
      </c>
      <c r="C9895" s="1" t="s">
        <v>39</v>
      </c>
      <c r="D9895" s="10" t="s">
        <v>5270</v>
      </c>
    </row>
    <row r="9896" spans="1:4" s="9" customFormat="1" x14ac:dyDescent="0.2">
      <c r="A9896" s="2" t="s">
        <v>17999</v>
      </c>
      <c r="B9896" s="1" t="s">
        <v>18000</v>
      </c>
      <c r="C9896" s="1" t="s">
        <v>16970</v>
      </c>
      <c r="D9896" s="10" t="s">
        <v>5270</v>
      </c>
    </row>
    <row r="9897" spans="1:4" s="9" customFormat="1" x14ac:dyDescent="0.2">
      <c r="A9897" s="2" t="s">
        <v>18001</v>
      </c>
      <c r="B9897" s="1" t="s">
        <v>18002</v>
      </c>
      <c r="C9897" s="1" t="s">
        <v>39</v>
      </c>
      <c r="D9897" s="10" t="s">
        <v>5270</v>
      </c>
    </row>
    <row r="9898" spans="1:4" s="9" customFormat="1" x14ac:dyDescent="0.2">
      <c r="A9898" s="2" t="s">
        <v>18003</v>
      </c>
      <c r="B9898" s="1" t="s">
        <v>18004</v>
      </c>
      <c r="C9898" s="1" t="s">
        <v>2000</v>
      </c>
      <c r="D9898" s="10" t="s">
        <v>5270</v>
      </c>
    </row>
    <row r="9899" spans="1:4" s="9" customFormat="1" x14ac:dyDescent="0.2">
      <c r="A9899" s="2" t="s">
        <v>18005</v>
      </c>
      <c r="B9899" s="1" t="s">
        <v>18006</v>
      </c>
      <c r="C9899" s="1" t="s">
        <v>1012</v>
      </c>
      <c r="D9899" s="10" t="s">
        <v>5270</v>
      </c>
    </row>
    <row r="9900" spans="1:4" s="9" customFormat="1" x14ac:dyDescent="0.2">
      <c r="A9900" s="2" t="s">
        <v>18007</v>
      </c>
      <c r="B9900" s="1" t="s">
        <v>18008</v>
      </c>
      <c r="C9900" s="1" t="s">
        <v>39</v>
      </c>
      <c r="D9900" s="10" t="s">
        <v>5270</v>
      </c>
    </row>
    <row r="9901" spans="1:4" s="9" customFormat="1" x14ac:dyDescent="0.2">
      <c r="A9901" s="2" t="s">
        <v>18009</v>
      </c>
      <c r="B9901" s="1" t="s">
        <v>18010</v>
      </c>
      <c r="C9901" s="1" t="s">
        <v>1012</v>
      </c>
      <c r="D9901" s="10" t="s">
        <v>5270</v>
      </c>
    </row>
    <row r="9902" spans="1:4" s="9" customFormat="1" x14ac:dyDescent="0.2">
      <c r="A9902" s="2" t="s">
        <v>18011</v>
      </c>
      <c r="B9902" s="1" t="s">
        <v>18012</v>
      </c>
      <c r="C9902" s="1" t="s">
        <v>7557</v>
      </c>
      <c r="D9902" s="10" t="s">
        <v>5270</v>
      </c>
    </row>
    <row r="9903" spans="1:4" s="9" customFormat="1" x14ac:dyDescent="0.2">
      <c r="A9903" s="2" t="s">
        <v>18013</v>
      </c>
      <c r="B9903" s="1" t="s">
        <v>18014</v>
      </c>
      <c r="C9903" s="1" t="s">
        <v>7557</v>
      </c>
      <c r="D9903" s="3">
        <v>5000</v>
      </c>
    </row>
    <row r="9904" spans="1:4" s="9" customFormat="1" x14ac:dyDescent="0.2">
      <c r="A9904" s="2" t="s">
        <v>18015</v>
      </c>
      <c r="B9904" s="1" t="s">
        <v>18016</v>
      </c>
      <c r="C9904" s="1" t="s">
        <v>1012</v>
      </c>
      <c r="D9904" s="10" t="s">
        <v>5270</v>
      </c>
    </row>
    <row r="9905" spans="1:4" s="9" customFormat="1" x14ac:dyDescent="0.2">
      <c r="A9905" s="2" t="s">
        <v>18017</v>
      </c>
      <c r="B9905" s="1" t="s">
        <v>18018</v>
      </c>
      <c r="C9905" s="1" t="s">
        <v>1012</v>
      </c>
      <c r="D9905" s="10" t="s">
        <v>5270</v>
      </c>
    </row>
    <row r="9906" spans="1:4" s="9" customFormat="1" x14ac:dyDescent="0.2">
      <c r="A9906" s="2" t="s">
        <v>18019</v>
      </c>
      <c r="B9906" s="1" t="s">
        <v>18020</v>
      </c>
      <c r="C9906" s="1" t="s">
        <v>1012</v>
      </c>
      <c r="D9906" s="10" t="s">
        <v>5270</v>
      </c>
    </row>
    <row r="9907" spans="1:4" s="9" customFormat="1" x14ac:dyDescent="0.2">
      <c r="A9907" s="2" t="s">
        <v>18021</v>
      </c>
      <c r="B9907" s="1" t="s">
        <v>18022</v>
      </c>
      <c r="C9907" s="1" t="s">
        <v>39</v>
      </c>
      <c r="D9907" s="10" t="s">
        <v>5270</v>
      </c>
    </row>
    <row r="9908" spans="1:4" s="9" customFormat="1" x14ac:dyDescent="0.2">
      <c r="A9908" s="2" t="s">
        <v>18023</v>
      </c>
      <c r="B9908" s="1" t="s">
        <v>18022</v>
      </c>
      <c r="C9908" s="1" t="s">
        <v>1012</v>
      </c>
      <c r="D9908" s="10" t="s">
        <v>5270</v>
      </c>
    </row>
    <row r="9909" spans="1:4" s="9" customFormat="1" x14ac:dyDescent="0.2">
      <c r="A9909" s="2" t="s">
        <v>18024</v>
      </c>
      <c r="B9909" s="1" t="s">
        <v>18025</v>
      </c>
      <c r="C9909" s="1" t="s">
        <v>1012</v>
      </c>
      <c r="D9909" s="10" t="s">
        <v>5270</v>
      </c>
    </row>
    <row r="9910" spans="1:4" s="9" customFormat="1" x14ac:dyDescent="0.2">
      <c r="A9910" s="2" t="s">
        <v>18026</v>
      </c>
      <c r="B9910" s="1" t="s">
        <v>18027</v>
      </c>
      <c r="C9910" s="1" t="s">
        <v>1012</v>
      </c>
      <c r="D9910" s="10" t="s">
        <v>5270</v>
      </c>
    </row>
    <row r="9911" spans="1:4" s="9" customFormat="1" x14ac:dyDescent="0.2">
      <c r="A9911" s="2" t="s">
        <v>18028</v>
      </c>
      <c r="B9911" s="1" t="s">
        <v>18029</v>
      </c>
      <c r="C9911" s="1" t="s">
        <v>16</v>
      </c>
      <c r="D9911" s="10" t="s">
        <v>5270</v>
      </c>
    </row>
    <row r="9912" spans="1:4" s="9" customFormat="1" x14ac:dyDescent="0.2">
      <c r="A9912" s="2" t="s">
        <v>18030</v>
      </c>
      <c r="B9912" s="1" t="s">
        <v>18031</v>
      </c>
      <c r="C9912" s="1" t="s">
        <v>16</v>
      </c>
      <c r="D9912" s="10" t="s">
        <v>5270</v>
      </c>
    </row>
    <row r="9913" spans="1:4" s="9" customFormat="1" x14ac:dyDescent="0.2">
      <c r="A9913" s="2" t="s">
        <v>18032</v>
      </c>
      <c r="B9913" s="1" t="s">
        <v>18033</v>
      </c>
      <c r="C9913" s="1" t="s">
        <v>1012</v>
      </c>
      <c r="D9913" s="10" t="s">
        <v>5270</v>
      </c>
    </row>
    <row r="9914" spans="1:4" s="9" customFormat="1" x14ac:dyDescent="0.2">
      <c r="A9914" s="2" t="s">
        <v>18034</v>
      </c>
      <c r="B9914" s="1" t="s">
        <v>18035</v>
      </c>
      <c r="C9914" s="1" t="s">
        <v>1012</v>
      </c>
      <c r="D9914" s="10" t="s">
        <v>5270</v>
      </c>
    </row>
    <row r="9915" spans="1:4" s="9" customFormat="1" x14ac:dyDescent="0.2">
      <c r="A9915" s="2" t="s">
        <v>18036</v>
      </c>
      <c r="B9915" s="1" t="s">
        <v>18037</v>
      </c>
      <c r="C9915" s="1" t="s">
        <v>39</v>
      </c>
      <c r="D9915" s="10" t="s">
        <v>5270</v>
      </c>
    </row>
    <row r="9916" spans="1:4" s="9" customFormat="1" x14ac:dyDescent="0.2">
      <c r="A9916" s="2" t="s">
        <v>18038</v>
      </c>
      <c r="B9916" s="1" t="s">
        <v>18039</v>
      </c>
      <c r="C9916" s="1" t="s">
        <v>1012</v>
      </c>
      <c r="D9916" s="10" t="s">
        <v>5270</v>
      </c>
    </row>
    <row r="9917" spans="1:4" s="9" customFormat="1" x14ac:dyDescent="0.2">
      <c r="A9917" s="2" t="s">
        <v>18040</v>
      </c>
      <c r="B9917" s="1" t="s">
        <v>18041</v>
      </c>
      <c r="C9917" s="1" t="s">
        <v>16</v>
      </c>
      <c r="D9917" s="10" t="s">
        <v>5270</v>
      </c>
    </row>
    <row r="9918" spans="1:4" s="9" customFormat="1" x14ac:dyDescent="0.2">
      <c r="A9918" s="2" t="s">
        <v>18042</v>
      </c>
      <c r="B9918" s="1" t="s">
        <v>18043</v>
      </c>
      <c r="C9918" s="1" t="s">
        <v>1012</v>
      </c>
      <c r="D9918" s="10" t="s">
        <v>5270</v>
      </c>
    </row>
    <row r="9919" spans="1:4" s="9" customFormat="1" x14ac:dyDescent="0.2">
      <c r="A9919" s="2" t="s">
        <v>18044</v>
      </c>
      <c r="B9919" s="1" t="s">
        <v>18045</v>
      </c>
      <c r="C9919" s="1" t="s">
        <v>1012</v>
      </c>
      <c r="D9919" s="10" t="s">
        <v>5270</v>
      </c>
    </row>
    <row r="9920" spans="1:4" s="9" customFormat="1" x14ac:dyDescent="0.2">
      <c r="A9920" s="2" t="s">
        <v>18046</v>
      </c>
      <c r="B9920" s="1" t="s">
        <v>18047</v>
      </c>
      <c r="C9920" s="1" t="s">
        <v>39</v>
      </c>
      <c r="D9920" s="10" t="s">
        <v>5270</v>
      </c>
    </row>
    <row r="9921" spans="1:4" s="9" customFormat="1" x14ac:dyDescent="0.2">
      <c r="A9921" s="2" t="s">
        <v>18048</v>
      </c>
      <c r="B9921" s="1" t="s">
        <v>18049</v>
      </c>
      <c r="C9921" s="1" t="s">
        <v>1012</v>
      </c>
      <c r="D9921" s="10" t="s">
        <v>5270</v>
      </c>
    </row>
    <row r="9922" spans="1:4" s="9" customFormat="1" x14ac:dyDescent="0.2">
      <c r="A9922" s="2" t="s">
        <v>18050</v>
      </c>
      <c r="B9922" s="1" t="s">
        <v>18051</v>
      </c>
      <c r="C9922" s="1" t="s">
        <v>1012</v>
      </c>
      <c r="D9922" s="10" t="s">
        <v>5270</v>
      </c>
    </row>
    <row r="9923" spans="1:4" s="9" customFormat="1" x14ac:dyDescent="0.2">
      <c r="A9923" s="2" t="s">
        <v>18052</v>
      </c>
      <c r="B9923" s="1" t="s">
        <v>18053</v>
      </c>
      <c r="C9923" s="1" t="s">
        <v>39</v>
      </c>
      <c r="D9923" s="10" t="s">
        <v>5270</v>
      </c>
    </row>
    <row r="9924" spans="1:4" s="9" customFormat="1" x14ac:dyDescent="0.2">
      <c r="A9924" s="2" t="s">
        <v>18054</v>
      </c>
      <c r="B9924" s="1" t="s">
        <v>18055</v>
      </c>
      <c r="C9924" s="1" t="s">
        <v>18056</v>
      </c>
      <c r="D9924" s="10" t="s">
        <v>5270</v>
      </c>
    </row>
    <row r="9925" spans="1:4" s="9" customFormat="1" x14ac:dyDescent="0.2">
      <c r="A9925" s="2" t="s">
        <v>18057</v>
      </c>
      <c r="B9925" s="1" t="s">
        <v>18058</v>
      </c>
      <c r="C9925" s="1" t="s">
        <v>39</v>
      </c>
      <c r="D9925" s="10" t="s">
        <v>5270</v>
      </c>
    </row>
    <row r="9926" spans="1:4" s="9" customFormat="1" x14ac:dyDescent="0.2">
      <c r="A9926" s="2" t="s">
        <v>18059</v>
      </c>
      <c r="B9926" s="1" t="s">
        <v>18060</v>
      </c>
      <c r="C9926" s="1" t="s">
        <v>7557</v>
      </c>
      <c r="D9926" s="10" t="s">
        <v>5270</v>
      </c>
    </row>
    <row r="9927" spans="1:4" s="9" customFormat="1" x14ac:dyDescent="0.2">
      <c r="A9927" s="2" t="s">
        <v>18061</v>
      </c>
      <c r="B9927" s="1" t="s">
        <v>18062</v>
      </c>
      <c r="C9927" s="1" t="s">
        <v>1012</v>
      </c>
      <c r="D9927" s="3">
        <v>3000</v>
      </c>
    </row>
    <row r="9928" spans="1:4" s="9" customFormat="1" x14ac:dyDescent="0.2">
      <c r="A9928" s="2" t="s">
        <v>18063</v>
      </c>
      <c r="B9928" s="1" t="s">
        <v>18064</v>
      </c>
      <c r="C9928" s="1" t="s">
        <v>2483</v>
      </c>
      <c r="D9928" s="3">
        <v>3000</v>
      </c>
    </row>
    <row r="9929" spans="1:4" s="9" customFormat="1" x14ac:dyDescent="0.2">
      <c r="A9929" s="2" t="s">
        <v>18065</v>
      </c>
      <c r="B9929" s="1" t="s">
        <v>18066</v>
      </c>
      <c r="C9929" s="1" t="s">
        <v>7557</v>
      </c>
      <c r="D9929" s="3">
        <v>3000</v>
      </c>
    </row>
    <row r="9930" spans="1:4" s="9" customFormat="1" x14ac:dyDescent="0.2">
      <c r="A9930" s="2" t="s">
        <v>18067</v>
      </c>
      <c r="B9930" s="1" t="s">
        <v>18068</v>
      </c>
      <c r="C9930" s="1" t="s">
        <v>1012</v>
      </c>
      <c r="D9930" s="10" t="s">
        <v>5270</v>
      </c>
    </row>
    <row r="9931" spans="1:4" s="9" customFormat="1" x14ac:dyDescent="0.2">
      <c r="A9931" s="2" t="s">
        <v>18069</v>
      </c>
      <c r="B9931" s="1" t="s">
        <v>18070</v>
      </c>
      <c r="C9931" s="1" t="s">
        <v>1012</v>
      </c>
      <c r="D9931" s="10" t="s">
        <v>5270</v>
      </c>
    </row>
    <row r="9932" spans="1:4" s="9" customFormat="1" x14ac:dyDescent="0.2">
      <c r="A9932" s="2" t="s">
        <v>18071</v>
      </c>
      <c r="B9932" s="1" t="s">
        <v>18072</v>
      </c>
      <c r="C9932" s="1" t="s">
        <v>16</v>
      </c>
      <c r="D9932" s="10" t="s">
        <v>5270</v>
      </c>
    </row>
    <row r="9933" spans="1:4" s="9" customFormat="1" x14ac:dyDescent="0.2">
      <c r="A9933" s="2" t="s">
        <v>18073</v>
      </c>
      <c r="B9933" s="1" t="s">
        <v>18074</v>
      </c>
      <c r="C9933" s="1" t="s">
        <v>39</v>
      </c>
      <c r="D9933" s="10" t="s">
        <v>5270</v>
      </c>
    </row>
    <row r="9934" spans="1:4" s="9" customFormat="1" x14ac:dyDescent="0.2">
      <c r="A9934" s="2" t="s">
        <v>18075</v>
      </c>
      <c r="B9934" s="1" t="s">
        <v>18076</v>
      </c>
      <c r="C9934" s="1" t="s">
        <v>1012</v>
      </c>
      <c r="D9934" s="10" t="s">
        <v>5270</v>
      </c>
    </row>
    <row r="9935" spans="1:4" s="9" customFormat="1" x14ac:dyDescent="0.2">
      <c r="A9935" s="2" t="s">
        <v>18077</v>
      </c>
      <c r="B9935" s="1" t="s">
        <v>18078</v>
      </c>
      <c r="C9935" s="1" t="s">
        <v>1012</v>
      </c>
      <c r="D9935" s="10" t="s">
        <v>5270</v>
      </c>
    </row>
    <row r="9936" spans="1:4" s="9" customFormat="1" x14ac:dyDescent="0.2">
      <c r="A9936" s="2" t="s">
        <v>18079</v>
      </c>
      <c r="B9936" s="1" t="s">
        <v>18080</v>
      </c>
      <c r="C9936" s="1" t="s">
        <v>1012</v>
      </c>
      <c r="D9936" s="10" t="s">
        <v>5270</v>
      </c>
    </row>
    <row r="9937" spans="1:4" s="9" customFormat="1" x14ac:dyDescent="0.2">
      <c r="A9937" s="2" t="s">
        <v>18081</v>
      </c>
      <c r="B9937" s="1" t="s">
        <v>18082</v>
      </c>
      <c r="C9937" s="1" t="s">
        <v>1012</v>
      </c>
      <c r="D9937" s="3">
        <v>2500</v>
      </c>
    </row>
    <row r="9938" spans="1:4" s="9" customFormat="1" x14ac:dyDescent="0.2">
      <c r="A9938" s="2" t="s">
        <v>18085</v>
      </c>
      <c r="B9938" s="1" t="s">
        <v>18084</v>
      </c>
      <c r="C9938" s="1" t="s">
        <v>1012</v>
      </c>
      <c r="D9938" s="3">
        <v>2500</v>
      </c>
    </row>
    <row r="9939" spans="1:4" s="9" customFormat="1" x14ac:dyDescent="0.2">
      <c r="A9939" s="2" t="s">
        <v>18083</v>
      </c>
      <c r="B9939" s="1" t="s">
        <v>18084</v>
      </c>
      <c r="C9939" s="1" t="s">
        <v>1012</v>
      </c>
      <c r="D9939" s="10" t="s">
        <v>5270</v>
      </c>
    </row>
    <row r="9940" spans="1:4" s="9" customFormat="1" x14ac:dyDescent="0.2">
      <c r="A9940" s="2" t="s">
        <v>18086</v>
      </c>
      <c r="B9940" s="1" t="s">
        <v>18087</v>
      </c>
      <c r="C9940" s="1" t="s">
        <v>2752</v>
      </c>
      <c r="D9940" s="10" t="s">
        <v>5270</v>
      </c>
    </row>
    <row r="9941" spans="1:4" s="9" customFormat="1" x14ac:dyDescent="0.2">
      <c r="A9941" s="2" t="s">
        <v>18088</v>
      </c>
      <c r="B9941" s="1" t="s">
        <v>18089</v>
      </c>
      <c r="C9941" s="1" t="s">
        <v>1012</v>
      </c>
      <c r="D9941" s="10" t="s">
        <v>5270</v>
      </c>
    </row>
    <row r="9942" spans="1:4" s="9" customFormat="1" x14ac:dyDescent="0.2">
      <c r="A9942" s="2" t="s">
        <v>18090</v>
      </c>
      <c r="B9942" s="1" t="s">
        <v>18091</v>
      </c>
      <c r="C9942" s="1" t="s">
        <v>1012</v>
      </c>
      <c r="D9942" s="3">
        <v>3000</v>
      </c>
    </row>
    <row r="9943" spans="1:4" s="9" customFormat="1" x14ac:dyDescent="0.2">
      <c r="A9943" s="2" t="s">
        <v>18092</v>
      </c>
      <c r="B9943" s="1" t="s">
        <v>18093</v>
      </c>
      <c r="C9943" s="1" t="s">
        <v>18094</v>
      </c>
      <c r="D9943" s="10" t="s">
        <v>5270</v>
      </c>
    </row>
    <row r="9944" spans="1:4" s="9" customFormat="1" x14ac:dyDescent="0.2">
      <c r="A9944" s="2" t="s">
        <v>18095</v>
      </c>
      <c r="B9944" s="1" t="s">
        <v>18096</v>
      </c>
      <c r="C9944" s="1" t="s">
        <v>7557</v>
      </c>
      <c r="D9944" s="3">
        <v>100</v>
      </c>
    </row>
    <row r="9945" spans="1:4" s="9" customFormat="1" x14ac:dyDescent="0.2">
      <c r="A9945" s="2" t="s">
        <v>18097</v>
      </c>
      <c r="B9945" s="1" t="s">
        <v>18098</v>
      </c>
      <c r="C9945" s="1" t="s">
        <v>287</v>
      </c>
      <c r="D9945" s="3">
        <v>100</v>
      </c>
    </row>
    <row r="9946" spans="1:4" s="9" customFormat="1" x14ac:dyDescent="0.2">
      <c r="A9946" s="2" t="s">
        <v>18099</v>
      </c>
      <c r="B9946" s="1" t="s">
        <v>18100</v>
      </c>
      <c r="C9946" s="1" t="s">
        <v>287</v>
      </c>
      <c r="D9946" s="10" t="s">
        <v>5270</v>
      </c>
    </row>
    <row r="9947" spans="1:4" s="9" customFormat="1" x14ac:dyDescent="0.2">
      <c r="A9947" s="2" t="s">
        <v>18101</v>
      </c>
      <c r="B9947" s="1" t="s">
        <v>18102</v>
      </c>
      <c r="C9947" s="1" t="s">
        <v>1087</v>
      </c>
      <c r="D9947" s="10" t="s">
        <v>5270</v>
      </c>
    </row>
    <row r="9948" spans="1:4" s="9" customFormat="1" x14ac:dyDescent="0.2">
      <c r="A9948" s="2" t="s">
        <v>18103</v>
      </c>
      <c r="B9948" s="1" t="s">
        <v>18104</v>
      </c>
      <c r="C9948" s="1" t="s">
        <v>1087</v>
      </c>
      <c r="D9948" s="10" t="s">
        <v>5270</v>
      </c>
    </row>
    <row r="9949" spans="1:4" s="9" customFormat="1" x14ac:dyDescent="0.2">
      <c r="A9949" s="2" t="s">
        <v>18105</v>
      </c>
      <c r="B9949" s="1" t="s">
        <v>18106</v>
      </c>
      <c r="C9949" s="1" t="s">
        <v>89</v>
      </c>
      <c r="D9949" s="3">
        <v>100</v>
      </c>
    </row>
    <row r="9950" spans="1:4" s="9" customFormat="1" x14ac:dyDescent="0.2">
      <c r="A9950" s="2" t="s">
        <v>18107</v>
      </c>
      <c r="B9950" s="1" t="s">
        <v>18108</v>
      </c>
      <c r="C9950" s="1" t="s">
        <v>89</v>
      </c>
      <c r="D9950" s="3">
        <v>3000</v>
      </c>
    </row>
    <row r="9951" spans="1:4" s="9" customFormat="1" x14ac:dyDescent="0.2">
      <c r="A9951" s="2" t="s">
        <v>18109</v>
      </c>
      <c r="B9951" s="1" t="s">
        <v>18110</v>
      </c>
      <c r="C9951" s="1" t="s">
        <v>89</v>
      </c>
      <c r="D9951" s="10" t="s">
        <v>5270</v>
      </c>
    </row>
    <row r="9952" spans="1:4" s="9" customFormat="1" x14ac:dyDescent="0.2">
      <c r="A9952" s="2" t="s">
        <v>18111</v>
      </c>
      <c r="B9952" s="1" t="s">
        <v>18112</v>
      </c>
      <c r="C9952" s="1" t="s">
        <v>89</v>
      </c>
      <c r="D9952" s="10" t="s">
        <v>5270</v>
      </c>
    </row>
    <row r="9953" spans="1:4" s="9" customFormat="1" x14ac:dyDescent="0.2">
      <c r="A9953" s="2" t="s">
        <v>18113</v>
      </c>
      <c r="B9953" s="1" t="s">
        <v>18114</v>
      </c>
      <c r="C9953" s="1" t="s">
        <v>1012</v>
      </c>
      <c r="D9953" s="10" t="s">
        <v>5270</v>
      </c>
    </row>
    <row r="9954" spans="1:4" s="9" customFormat="1" x14ac:dyDescent="0.2">
      <c r="A9954" s="2" t="s">
        <v>18115</v>
      </c>
      <c r="B9954" s="1" t="s">
        <v>18116</v>
      </c>
      <c r="C9954" s="1" t="s">
        <v>39</v>
      </c>
      <c r="D9954" s="10" t="s">
        <v>5270</v>
      </c>
    </row>
    <row r="9955" spans="1:4" s="9" customFormat="1" x14ac:dyDescent="0.2">
      <c r="A9955" s="2" t="s">
        <v>18117</v>
      </c>
      <c r="B9955" s="1" t="s">
        <v>18118</v>
      </c>
      <c r="C9955" s="1" t="s">
        <v>18119</v>
      </c>
      <c r="D9955" s="10" t="s">
        <v>5270</v>
      </c>
    </row>
    <row r="9956" spans="1:4" s="9" customFormat="1" x14ac:dyDescent="0.2">
      <c r="A9956" s="2" t="s">
        <v>18120</v>
      </c>
      <c r="B9956" s="1" t="s">
        <v>18121</v>
      </c>
      <c r="C9956" s="1" t="s">
        <v>89</v>
      </c>
      <c r="D9956" s="10" t="s">
        <v>5270</v>
      </c>
    </row>
    <row r="9957" spans="1:4" s="9" customFormat="1" x14ac:dyDescent="0.2">
      <c r="A9957" s="2" t="s">
        <v>18122</v>
      </c>
      <c r="B9957" s="1" t="s">
        <v>18123</v>
      </c>
      <c r="C9957" s="1" t="s">
        <v>39</v>
      </c>
      <c r="D9957" s="10" t="s">
        <v>5270</v>
      </c>
    </row>
    <row r="9958" spans="1:4" s="9" customFormat="1" x14ac:dyDescent="0.2">
      <c r="A9958" s="2" t="s">
        <v>18124</v>
      </c>
      <c r="B9958" s="1" t="s">
        <v>18125</v>
      </c>
      <c r="C9958" s="1" t="s">
        <v>1012</v>
      </c>
      <c r="D9958" s="3">
        <v>100</v>
      </c>
    </row>
    <row r="9959" spans="1:4" s="9" customFormat="1" x14ac:dyDescent="0.2">
      <c r="A9959" s="2" t="s">
        <v>18126</v>
      </c>
      <c r="B9959" s="1" t="s">
        <v>18127</v>
      </c>
      <c r="C9959" s="1" t="s">
        <v>89</v>
      </c>
      <c r="D9959" s="10" t="s">
        <v>5270</v>
      </c>
    </row>
    <row r="9960" spans="1:4" s="9" customFormat="1" x14ac:dyDescent="0.2">
      <c r="A9960" s="2" t="s">
        <v>18128</v>
      </c>
      <c r="B9960" s="1" t="s">
        <v>18129</v>
      </c>
      <c r="C9960" s="1" t="s">
        <v>129</v>
      </c>
      <c r="D9960" s="10" t="s">
        <v>5270</v>
      </c>
    </row>
    <row r="9961" spans="1:4" s="9" customFormat="1" x14ac:dyDescent="0.2">
      <c r="A9961" s="2" t="s">
        <v>18130</v>
      </c>
      <c r="B9961" s="1" t="s">
        <v>18131</v>
      </c>
      <c r="C9961" s="1" t="s">
        <v>7557</v>
      </c>
      <c r="D9961" s="10" t="s">
        <v>5270</v>
      </c>
    </row>
    <row r="9962" spans="1:4" s="9" customFormat="1" x14ac:dyDescent="0.2">
      <c r="A9962" s="2" t="s">
        <v>18132</v>
      </c>
      <c r="B9962" s="1" t="s">
        <v>18133</v>
      </c>
      <c r="C9962" s="1" t="s">
        <v>86</v>
      </c>
      <c r="D9962" s="10" t="s">
        <v>5270</v>
      </c>
    </row>
    <row r="9963" spans="1:4" s="9" customFormat="1" x14ac:dyDescent="0.2">
      <c r="A9963" s="2" t="s">
        <v>18137</v>
      </c>
      <c r="B9963" s="1" t="s">
        <v>18135</v>
      </c>
      <c r="C9963" s="1" t="s">
        <v>11329</v>
      </c>
      <c r="D9963" s="3">
        <v>1800</v>
      </c>
    </row>
    <row r="9964" spans="1:4" s="9" customFormat="1" x14ac:dyDescent="0.2">
      <c r="A9964" s="2" t="s">
        <v>18134</v>
      </c>
      <c r="B9964" s="1" t="s">
        <v>18135</v>
      </c>
      <c r="C9964" s="1" t="s">
        <v>39</v>
      </c>
      <c r="D9964" s="10" t="s">
        <v>5270</v>
      </c>
    </row>
    <row r="9965" spans="1:4" s="9" customFormat="1" x14ac:dyDescent="0.2">
      <c r="A9965" s="2" t="s">
        <v>18136</v>
      </c>
      <c r="B9965" s="1" t="s">
        <v>18135</v>
      </c>
      <c r="C9965" s="1" t="s">
        <v>86</v>
      </c>
      <c r="D9965" s="10" t="s">
        <v>5270</v>
      </c>
    </row>
    <row r="9966" spans="1:4" s="9" customFormat="1" x14ac:dyDescent="0.2">
      <c r="A9966" s="2" t="s">
        <v>18138</v>
      </c>
      <c r="B9966" s="1" t="s">
        <v>18139</v>
      </c>
      <c r="C9966" s="1" t="s">
        <v>39</v>
      </c>
      <c r="D9966" s="3">
        <v>2500</v>
      </c>
    </row>
    <row r="9967" spans="1:4" s="9" customFormat="1" x14ac:dyDescent="0.2">
      <c r="A9967" s="2" t="s">
        <v>18140</v>
      </c>
      <c r="B9967" s="1" t="s">
        <v>18141</v>
      </c>
      <c r="C9967" s="1" t="s">
        <v>86</v>
      </c>
      <c r="D9967" s="10" t="s">
        <v>5270</v>
      </c>
    </row>
    <row r="9968" spans="1:4" s="9" customFormat="1" x14ac:dyDescent="0.2">
      <c r="A9968" s="2" t="s">
        <v>18142</v>
      </c>
      <c r="B9968" s="1" t="s">
        <v>18143</v>
      </c>
      <c r="C9968" s="1" t="s">
        <v>7557</v>
      </c>
      <c r="D9968" s="10" t="s">
        <v>5270</v>
      </c>
    </row>
    <row r="9969" spans="1:4" s="9" customFormat="1" x14ac:dyDescent="0.2">
      <c r="A9969" s="2" t="s">
        <v>18144</v>
      </c>
      <c r="B9969" s="1" t="s">
        <v>18145</v>
      </c>
      <c r="C9969" s="1" t="s">
        <v>39</v>
      </c>
      <c r="D9969" s="10" t="s">
        <v>5270</v>
      </c>
    </row>
    <row r="9970" spans="1:4" s="9" customFormat="1" x14ac:dyDescent="0.2">
      <c r="A9970" s="2" t="s">
        <v>18146</v>
      </c>
      <c r="B9970" s="1" t="s">
        <v>18147</v>
      </c>
      <c r="C9970" s="1" t="s">
        <v>39</v>
      </c>
      <c r="D9970" s="10" t="s">
        <v>5270</v>
      </c>
    </row>
    <row r="9971" spans="1:4" s="9" customFormat="1" x14ac:dyDescent="0.2">
      <c r="A9971" s="2" t="s">
        <v>18148</v>
      </c>
      <c r="B9971" s="1" t="s">
        <v>18147</v>
      </c>
      <c r="C9971" s="1" t="s">
        <v>86</v>
      </c>
      <c r="D9971" s="10" t="s">
        <v>5270</v>
      </c>
    </row>
    <row r="9972" spans="1:4" s="9" customFormat="1" x14ac:dyDescent="0.2">
      <c r="A9972" s="2" t="s">
        <v>18149</v>
      </c>
      <c r="B9972" s="1" t="s">
        <v>18147</v>
      </c>
      <c r="C9972" s="1" t="s">
        <v>18150</v>
      </c>
      <c r="D9972" s="10" t="s">
        <v>5270</v>
      </c>
    </row>
    <row r="9973" spans="1:4" s="9" customFormat="1" x14ac:dyDescent="0.2">
      <c r="A9973" s="2" t="s">
        <v>18151</v>
      </c>
      <c r="B9973" s="1" t="s">
        <v>18152</v>
      </c>
      <c r="C9973" s="1" t="s">
        <v>39</v>
      </c>
      <c r="D9973" s="10" t="s">
        <v>5270</v>
      </c>
    </row>
    <row r="9974" spans="1:4" s="9" customFormat="1" x14ac:dyDescent="0.2">
      <c r="A9974" s="2" t="s">
        <v>18153</v>
      </c>
      <c r="B9974" s="1" t="s">
        <v>18152</v>
      </c>
      <c r="C9974" s="1" t="s">
        <v>7557</v>
      </c>
      <c r="D9974" s="10" t="s">
        <v>5270</v>
      </c>
    </row>
    <row r="9975" spans="1:4" s="9" customFormat="1" x14ac:dyDescent="0.2">
      <c r="A9975" s="2" t="s">
        <v>18154</v>
      </c>
      <c r="B9975" s="1" t="s">
        <v>18152</v>
      </c>
      <c r="C9975" s="1" t="s">
        <v>86</v>
      </c>
      <c r="D9975" s="10" t="s">
        <v>5270</v>
      </c>
    </row>
    <row r="9976" spans="1:4" s="9" customFormat="1" x14ac:dyDescent="0.2">
      <c r="A9976" s="2" t="s">
        <v>18155</v>
      </c>
      <c r="B9976" s="1" t="s">
        <v>18152</v>
      </c>
      <c r="C9976" s="1" t="s">
        <v>15725</v>
      </c>
      <c r="D9976" s="10" t="s">
        <v>5270</v>
      </c>
    </row>
    <row r="9977" spans="1:4" s="9" customFormat="1" x14ac:dyDescent="0.2">
      <c r="A9977" s="2" t="s">
        <v>18156</v>
      </c>
      <c r="B9977" s="1" t="s">
        <v>18157</v>
      </c>
      <c r="C9977" s="1" t="s">
        <v>39</v>
      </c>
      <c r="D9977" s="10" t="s">
        <v>5270</v>
      </c>
    </row>
    <row r="9978" spans="1:4" s="9" customFormat="1" x14ac:dyDescent="0.2">
      <c r="A9978" s="2" t="s">
        <v>18158</v>
      </c>
      <c r="B9978" s="1" t="s">
        <v>18159</v>
      </c>
      <c r="C9978" s="1" t="s">
        <v>39</v>
      </c>
      <c r="D9978" s="10" t="s">
        <v>5270</v>
      </c>
    </row>
    <row r="9979" spans="1:4" s="9" customFormat="1" x14ac:dyDescent="0.2">
      <c r="A9979" s="2" t="s">
        <v>18160</v>
      </c>
      <c r="B9979" s="1" t="s">
        <v>18161</v>
      </c>
      <c r="C9979" s="1" t="s">
        <v>17593</v>
      </c>
      <c r="D9979" s="3">
        <v>3000</v>
      </c>
    </row>
    <row r="9980" spans="1:4" s="9" customFormat="1" x14ac:dyDescent="0.2">
      <c r="A9980" s="2" t="s">
        <v>18162</v>
      </c>
      <c r="B9980" s="1" t="s">
        <v>18163</v>
      </c>
      <c r="C9980" s="1" t="s">
        <v>17593</v>
      </c>
      <c r="D9980" s="3">
        <v>3000</v>
      </c>
    </row>
    <row r="9981" spans="1:4" s="9" customFormat="1" x14ac:dyDescent="0.2">
      <c r="A9981" s="2" t="s">
        <v>18164</v>
      </c>
      <c r="B9981" s="1" t="s">
        <v>18165</v>
      </c>
      <c r="C9981" s="1" t="s">
        <v>2752</v>
      </c>
      <c r="D9981" s="3">
        <v>3500</v>
      </c>
    </row>
    <row r="9982" spans="1:4" s="9" customFormat="1" x14ac:dyDescent="0.2">
      <c r="A9982" s="2" t="s">
        <v>18166</v>
      </c>
      <c r="B9982" s="1" t="s">
        <v>18167</v>
      </c>
      <c r="C9982" s="1" t="s">
        <v>54</v>
      </c>
      <c r="D9982" s="10" t="s">
        <v>5270</v>
      </c>
    </row>
    <row r="9983" spans="1:4" s="9" customFormat="1" x14ac:dyDescent="0.2">
      <c r="A9983" s="2" t="s">
        <v>18168</v>
      </c>
      <c r="B9983" s="1" t="s">
        <v>18169</v>
      </c>
      <c r="C9983" s="1" t="s">
        <v>7557</v>
      </c>
      <c r="D9983" s="10" t="s">
        <v>5270</v>
      </c>
    </row>
    <row r="9984" spans="1:4" s="9" customFormat="1" x14ac:dyDescent="0.2">
      <c r="A9984" s="2" t="s">
        <v>18170</v>
      </c>
      <c r="B9984" s="1" t="s">
        <v>18171</v>
      </c>
      <c r="C9984" s="1" t="s">
        <v>2670</v>
      </c>
      <c r="D9984" s="10" t="s">
        <v>5270</v>
      </c>
    </row>
    <row r="9985" spans="1:4" s="9" customFormat="1" x14ac:dyDescent="0.2">
      <c r="A9985" s="2" t="s">
        <v>18172</v>
      </c>
      <c r="B9985" s="1" t="s">
        <v>18173</v>
      </c>
      <c r="C9985" s="1" t="s">
        <v>7557</v>
      </c>
      <c r="D9985" s="10" t="s">
        <v>5270</v>
      </c>
    </row>
    <row r="9986" spans="1:4" s="9" customFormat="1" x14ac:dyDescent="0.2">
      <c r="A9986" s="2" t="s">
        <v>18174</v>
      </c>
      <c r="B9986" s="1" t="s">
        <v>18175</v>
      </c>
      <c r="C9986" s="1" t="s">
        <v>39</v>
      </c>
      <c r="D9986" s="10" t="s">
        <v>5270</v>
      </c>
    </row>
    <row r="9987" spans="1:4" s="9" customFormat="1" x14ac:dyDescent="0.2">
      <c r="A9987" s="2" t="s">
        <v>18176</v>
      </c>
      <c r="B9987" s="1" t="s">
        <v>18177</v>
      </c>
      <c r="C9987" s="1" t="s">
        <v>39</v>
      </c>
      <c r="D9987" s="3">
        <v>3000</v>
      </c>
    </row>
    <row r="9988" spans="1:4" s="9" customFormat="1" x14ac:dyDescent="0.2">
      <c r="A9988" s="2" t="s">
        <v>18178</v>
      </c>
      <c r="B9988" s="1" t="s">
        <v>18179</v>
      </c>
      <c r="C9988" s="1" t="s">
        <v>39</v>
      </c>
      <c r="D9988" s="10" t="s">
        <v>5270</v>
      </c>
    </row>
    <row r="9989" spans="1:4" s="9" customFormat="1" x14ac:dyDescent="0.2">
      <c r="A9989" s="2" t="s">
        <v>18180</v>
      </c>
      <c r="B9989" s="1" t="s">
        <v>18179</v>
      </c>
      <c r="C9989" s="1" t="s">
        <v>7557</v>
      </c>
      <c r="D9989" s="10" t="s">
        <v>5270</v>
      </c>
    </row>
    <row r="9990" spans="1:4" s="9" customFormat="1" x14ac:dyDescent="0.2">
      <c r="A9990" s="2" t="s">
        <v>18181</v>
      </c>
      <c r="B9990" s="1" t="s">
        <v>18182</v>
      </c>
      <c r="C9990" s="1" t="s">
        <v>18056</v>
      </c>
      <c r="D9990" s="10" t="s">
        <v>5270</v>
      </c>
    </row>
    <row r="9991" spans="1:4" s="9" customFormat="1" x14ac:dyDescent="0.2">
      <c r="A9991" s="2" t="s">
        <v>18183</v>
      </c>
      <c r="B9991" s="1" t="s">
        <v>18184</v>
      </c>
      <c r="C9991" s="1" t="s">
        <v>7557</v>
      </c>
      <c r="D9991" s="3">
        <v>3000</v>
      </c>
    </row>
    <row r="9992" spans="1:4" s="9" customFormat="1" x14ac:dyDescent="0.2">
      <c r="A9992" s="2" t="s">
        <v>18185</v>
      </c>
      <c r="B9992" s="1" t="s">
        <v>18186</v>
      </c>
      <c r="C9992" s="1" t="s">
        <v>39</v>
      </c>
      <c r="D9992" s="10" t="s">
        <v>5270</v>
      </c>
    </row>
    <row r="9993" spans="1:4" s="9" customFormat="1" x14ac:dyDescent="0.2">
      <c r="A9993" s="2" t="s">
        <v>18187</v>
      </c>
      <c r="B9993" s="1" t="s">
        <v>18188</v>
      </c>
      <c r="C9993" s="1" t="s">
        <v>39</v>
      </c>
      <c r="D9993" s="10" t="s">
        <v>5270</v>
      </c>
    </row>
    <row r="9994" spans="1:4" s="9" customFormat="1" x14ac:dyDescent="0.2">
      <c r="A9994" s="2" t="s">
        <v>18189</v>
      </c>
      <c r="B9994" s="1" t="s">
        <v>18190</v>
      </c>
      <c r="C9994" s="1" t="s">
        <v>16970</v>
      </c>
      <c r="D9994" s="10" t="s">
        <v>5270</v>
      </c>
    </row>
    <row r="9995" spans="1:4" s="9" customFormat="1" x14ac:dyDescent="0.2">
      <c r="A9995" s="2" t="s">
        <v>18191</v>
      </c>
      <c r="B9995" s="1" t="s">
        <v>18192</v>
      </c>
      <c r="C9995" s="1" t="s">
        <v>17799</v>
      </c>
      <c r="D9995" s="10" t="s">
        <v>5270</v>
      </c>
    </row>
    <row r="9996" spans="1:4" s="9" customFormat="1" x14ac:dyDescent="0.2">
      <c r="A9996" s="2" t="s">
        <v>18193</v>
      </c>
      <c r="B9996" s="1" t="s">
        <v>18194</v>
      </c>
      <c r="C9996" s="1" t="s">
        <v>18195</v>
      </c>
      <c r="D9996" s="3">
        <v>5000</v>
      </c>
    </row>
    <row r="9997" spans="1:4" s="9" customFormat="1" x14ac:dyDescent="0.2">
      <c r="A9997" s="2" t="s">
        <v>18196</v>
      </c>
      <c r="B9997" s="1" t="s">
        <v>18197</v>
      </c>
      <c r="C9997" s="1" t="s">
        <v>18195</v>
      </c>
      <c r="D9997" s="3">
        <v>5000</v>
      </c>
    </row>
    <row r="9998" spans="1:4" s="9" customFormat="1" x14ac:dyDescent="0.2">
      <c r="A9998" s="2" t="s">
        <v>18198</v>
      </c>
      <c r="B9998" s="1" t="s">
        <v>18199</v>
      </c>
      <c r="C9998" s="1" t="s">
        <v>16970</v>
      </c>
      <c r="D9998" s="10" t="s">
        <v>5270</v>
      </c>
    </row>
    <row r="9999" spans="1:4" s="9" customFormat="1" x14ac:dyDescent="0.2">
      <c r="A9999" s="2" t="s">
        <v>18200</v>
      </c>
      <c r="B9999" s="1" t="s">
        <v>18201</v>
      </c>
      <c r="C9999" s="1" t="s">
        <v>39</v>
      </c>
      <c r="D9999" s="3">
        <v>3000</v>
      </c>
    </row>
    <row r="10000" spans="1:4" s="9" customFormat="1" x14ac:dyDescent="0.2">
      <c r="A10000" s="2" t="s">
        <v>18202</v>
      </c>
      <c r="B10000" s="1" t="s">
        <v>18203</v>
      </c>
      <c r="C10000" s="1" t="s">
        <v>16970</v>
      </c>
      <c r="D10000" s="3">
        <v>7500</v>
      </c>
    </row>
    <row r="10001" spans="1:4" s="9" customFormat="1" x14ac:dyDescent="0.2">
      <c r="A10001" s="2" t="s">
        <v>18204</v>
      </c>
      <c r="B10001" s="1" t="s">
        <v>18205</v>
      </c>
      <c r="C10001" s="1" t="s">
        <v>39</v>
      </c>
      <c r="D10001" s="10" t="s">
        <v>5270</v>
      </c>
    </row>
    <row r="10002" spans="1:4" s="9" customFormat="1" x14ac:dyDescent="0.2">
      <c r="A10002" s="2" t="s">
        <v>18206</v>
      </c>
      <c r="B10002" s="1" t="s">
        <v>18205</v>
      </c>
      <c r="C10002" s="1" t="s">
        <v>16970</v>
      </c>
      <c r="D10002" s="10" t="s">
        <v>5270</v>
      </c>
    </row>
    <row r="10003" spans="1:4" s="9" customFormat="1" x14ac:dyDescent="0.2">
      <c r="A10003" s="2" t="s">
        <v>18207</v>
      </c>
      <c r="B10003" s="1" t="s">
        <v>18208</v>
      </c>
      <c r="C10003" s="1" t="s">
        <v>2752</v>
      </c>
      <c r="D10003" s="3">
        <v>1800</v>
      </c>
    </row>
    <row r="10004" spans="1:4" s="9" customFormat="1" x14ac:dyDescent="0.2">
      <c r="A10004" s="2" t="s">
        <v>18209</v>
      </c>
      <c r="B10004" s="1" t="s">
        <v>18210</v>
      </c>
      <c r="C10004" s="1" t="s">
        <v>86</v>
      </c>
      <c r="D10004" s="3">
        <v>2000</v>
      </c>
    </row>
    <row r="10005" spans="1:4" s="9" customFormat="1" x14ac:dyDescent="0.2">
      <c r="A10005" s="2" t="s">
        <v>18211</v>
      </c>
      <c r="B10005" s="1" t="s">
        <v>18212</v>
      </c>
      <c r="C10005" s="1" t="s">
        <v>2752</v>
      </c>
      <c r="D10005" s="3">
        <v>750</v>
      </c>
    </row>
    <row r="10006" spans="1:4" s="9" customFormat="1" x14ac:dyDescent="0.2">
      <c r="A10006" s="2" t="s">
        <v>18213</v>
      </c>
      <c r="B10006" s="1" t="s">
        <v>18214</v>
      </c>
      <c r="C10006" s="1" t="s">
        <v>2752</v>
      </c>
      <c r="D10006" s="10" t="s">
        <v>5270</v>
      </c>
    </row>
    <row r="10007" spans="1:4" s="9" customFormat="1" x14ac:dyDescent="0.2">
      <c r="A10007" s="2" t="s">
        <v>18215</v>
      </c>
      <c r="B10007" s="1" t="s">
        <v>18216</v>
      </c>
      <c r="C10007" s="1" t="s">
        <v>86</v>
      </c>
      <c r="D10007" s="10" t="s">
        <v>5270</v>
      </c>
    </row>
    <row r="10008" spans="1:4" s="9" customFormat="1" x14ac:dyDescent="0.2">
      <c r="A10008" s="2" t="s">
        <v>18217</v>
      </c>
      <c r="B10008" s="1" t="s">
        <v>18218</v>
      </c>
      <c r="C10008" s="1" t="s">
        <v>11329</v>
      </c>
      <c r="D10008" s="10" t="s">
        <v>5270</v>
      </c>
    </row>
    <row r="10009" spans="1:4" s="9" customFormat="1" x14ac:dyDescent="0.2">
      <c r="A10009" s="2" t="s">
        <v>18219</v>
      </c>
      <c r="B10009" s="1" t="s">
        <v>18220</v>
      </c>
      <c r="C10009" s="1" t="s">
        <v>2752</v>
      </c>
      <c r="D10009" s="10" t="s">
        <v>5270</v>
      </c>
    </row>
    <row r="10010" spans="1:4" s="9" customFormat="1" x14ac:dyDescent="0.2">
      <c r="A10010" s="2" t="s">
        <v>18221</v>
      </c>
      <c r="B10010" s="1" t="s">
        <v>18222</v>
      </c>
      <c r="C10010" s="1" t="s">
        <v>2752</v>
      </c>
      <c r="D10010" s="10" t="s">
        <v>5270</v>
      </c>
    </row>
    <row r="10011" spans="1:4" s="9" customFormat="1" x14ac:dyDescent="0.2">
      <c r="A10011" s="2" t="s">
        <v>18223</v>
      </c>
      <c r="B10011" s="1" t="s">
        <v>18224</v>
      </c>
      <c r="C10011" s="1" t="s">
        <v>66</v>
      </c>
      <c r="D10011" s="10" t="s">
        <v>5270</v>
      </c>
    </row>
    <row r="10012" spans="1:4" s="9" customFormat="1" x14ac:dyDescent="0.2">
      <c r="A10012" s="2" t="s">
        <v>18225</v>
      </c>
      <c r="B10012" s="1" t="s">
        <v>18226</v>
      </c>
      <c r="C10012" s="1" t="s">
        <v>66</v>
      </c>
      <c r="D10012" s="10" t="s">
        <v>5270</v>
      </c>
    </row>
    <row r="10013" spans="1:4" s="9" customFormat="1" x14ac:dyDescent="0.2">
      <c r="A10013" s="2" t="s">
        <v>18227</v>
      </c>
      <c r="B10013" s="1" t="s">
        <v>18228</v>
      </c>
      <c r="C10013" s="1" t="s">
        <v>66</v>
      </c>
      <c r="D10013" s="10" t="s">
        <v>5270</v>
      </c>
    </row>
    <row r="10014" spans="1:4" s="9" customFormat="1" x14ac:dyDescent="0.2">
      <c r="A10014" s="2" t="s">
        <v>18229</v>
      </c>
      <c r="B10014" s="1" t="s">
        <v>18230</v>
      </c>
      <c r="C10014" s="1" t="s">
        <v>66</v>
      </c>
      <c r="D10014" s="10" t="s">
        <v>5270</v>
      </c>
    </row>
    <row r="10015" spans="1:4" s="9" customFormat="1" x14ac:dyDescent="0.2">
      <c r="A10015" s="2" t="s">
        <v>18231</v>
      </c>
      <c r="B10015" s="1" t="s">
        <v>18232</v>
      </c>
      <c r="C10015" s="1" t="s">
        <v>66</v>
      </c>
      <c r="D10015" s="3">
        <v>2500</v>
      </c>
    </row>
    <row r="10016" spans="1:4" s="9" customFormat="1" x14ac:dyDescent="0.2">
      <c r="A10016" s="2" t="s">
        <v>18233</v>
      </c>
      <c r="B10016" s="1" t="s">
        <v>18234</v>
      </c>
      <c r="C10016" s="1" t="s">
        <v>66</v>
      </c>
      <c r="D10016" s="10" t="s">
        <v>5270</v>
      </c>
    </row>
    <row r="10017" spans="1:4" s="9" customFormat="1" x14ac:dyDescent="0.2">
      <c r="A10017" s="2" t="s">
        <v>18235</v>
      </c>
      <c r="B10017" s="1" t="s">
        <v>18236</v>
      </c>
      <c r="C10017" s="1" t="s">
        <v>66</v>
      </c>
      <c r="D10017" s="3">
        <v>2500</v>
      </c>
    </row>
    <row r="10018" spans="1:4" s="9" customFormat="1" x14ac:dyDescent="0.2">
      <c r="A10018" s="2" t="s">
        <v>18237</v>
      </c>
      <c r="B10018" s="1" t="s">
        <v>18238</v>
      </c>
      <c r="C10018" s="1" t="s">
        <v>39</v>
      </c>
      <c r="D10018" s="10" t="s">
        <v>5270</v>
      </c>
    </row>
    <row r="10019" spans="1:4" s="9" customFormat="1" x14ac:dyDescent="0.2">
      <c r="A10019" s="2" t="s">
        <v>18239</v>
      </c>
      <c r="B10019" s="1" t="s">
        <v>18240</v>
      </c>
      <c r="C10019" s="1" t="s">
        <v>66</v>
      </c>
      <c r="D10019" s="10" t="s">
        <v>5270</v>
      </c>
    </row>
    <row r="10020" spans="1:4" s="9" customFormat="1" x14ac:dyDescent="0.2">
      <c r="A10020" s="2" t="s">
        <v>18241</v>
      </c>
      <c r="B10020" s="1" t="s">
        <v>18242</v>
      </c>
      <c r="C10020" s="1" t="s">
        <v>66</v>
      </c>
      <c r="D10020" s="3">
        <v>2500</v>
      </c>
    </row>
    <row r="10021" spans="1:4" s="9" customFormat="1" x14ac:dyDescent="0.2">
      <c r="A10021" s="2" t="s">
        <v>18243</v>
      </c>
      <c r="B10021" s="1" t="s">
        <v>18244</v>
      </c>
      <c r="C10021" s="1" t="s">
        <v>66</v>
      </c>
      <c r="D10021" s="3">
        <v>1000</v>
      </c>
    </row>
    <row r="10022" spans="1:4" s="9" customFormat="1" x14ac:dyDescent="0.2">
      <c r="A10022" s="2" t="s">
        <v>18245</v>
      </c>
      <c r="B10022" s="1" t="s">
        <v>18246</v>
      </c>
      <c r="C10022" s="1" t="s">
        <v>66</v>
      </c>
      <c r="D10022" s="3">
        <v>2500</v>
      </c>
    </row>
    <row r="10023" spans="1:4" s="9" customFormat="1" x14ac:dyDescent="0.2">
      <c r="A10023" s="2" t="s">
        <v>18247</v>
      </c>
      <c r="B10023" s="1" t="s">
        <v>18248</v>
      </c>
      <c r="C10023" s="1" t="s">
        <v>66</v>
      </c>
      <c r="D10023" s="10" t="s">
        <v>5270</v>
      </c>
    </row>
    <row r="10024" spans="1:4" s="9" customFormat="1" x14ac:dyDescent="0.2">
      <c r="A10024" s="2" t="s">
        <v>18249</v>
      </c>
      <c r="B10024" s="1" t="s">
        <v>18250</v>
      </c>
      <c r="C10024" s="1" t="s">
        <v>66</v>
      </c>
      <c r="D10024" s="3">
        <v>5000</v>
      </c>
    </row>
    <row r="10025" spans="1:4" s="9" customFormat="1" x14ac:dyDescent="0.2">
      <c r="A10025" s="2" t="s">
        <v>18251</v>
      </c>
      <c r="B10025" s="1" t="s">
        <v>18252</v>
      </c>
      <c r="C10025" s="1" t="s">
        <v>66</v>
      </c>
      <c r="D10025" s="3">
        <v>5000</v>
      </c>
    </row>
    <row r="10026" spans="1:4" s="9" customFormat="1" x14ac:dyDescent="0.2">
      <c r="A10026" s="2" t="s">
        <v>18253</v>
      </c>
      <c r="B10026" s="1" t="s">
        <v>18254</v>
      </c>
      <c r="C10026" s="1" t="s">
        <v>66</v>
      </c>
      <c r="D10026" s="10" t="s">
        <v>5270</v>
      </c>
    </row>
    <row r="10027" spans="1:4" s="9" customFormat="1" x14ac:dyDescent="0.2">
      <c r="A10027" s="2" t="s">
        <v>18255</v>
      </c>
      <c r="B10027" s="1" t="s">
        <v>18256</v>
      </c>
      <c r="C10027" s="1" t="s">
        <v>66</v>
      </c>
      <c r="D10027" s="10" t="s">
        <v>5270</v>
      </c>
    </row>
    <row r="10028" spans="1:4" s="9" customFormat="1" x14ac:dyDescent="0.2">
      <c r="A10028" s="2" t="s">
        <v>18257</v>
      </c>
      <c r="B10028" s="1" t="s">
        <v>18258</v>
      </c>
      <c r="C10028" s="1" t="s">
        <v>66</v>
      </c>
      <c r="D10028" s="10" t="s">
        <v>5270</v>
      </c>
    </row>
    <row r="10029" spans="1:4" s="9" customFormat="1" x14ac:dyDescent="0.2">
      <c r="A10029" s="2" t="s">
        <v>18259</v>
      </c>
      <c r="B10029" s="1" t="s">
        <v>18260</v>
      </c>
      <c r="C10029" s="1" t="s">
        <v>16970</v>
      </c>
      <c r="D10029" s="10" t="s">
        <v>5270</v>
      </c>
    </row>
    <row r="10030" spans="1:4" s="9" customFormat="1" x14ac:dyDescent="0.2">
      <c r="A10030" s="2" t="s">
        <v>18261</v>
      </c>
      <c r="B10030" s="1" t="s">
        <v>18262</v>
      </c>
      <c r="C10030" s="1" t="s">
        <v>16970</v>
      </c>
      <c r="D10030" s="10" t="s">
        <v>5270</v>
      </c>
    </row>
    <row r="10031" spans="1:4" s="9" customFormat="1" x14ac:dyDescent="0.2">
      <c r="A10031" s="2" t="s">
        <v>18263</v>
      </c>
      <c r="B10031" s="1" t="s">
        <v>18264</v>
      </c>
      <c r="C10031" s="1" t="s">
        <v>2752</v>
      </c>
      <c r="D10031" s="10" t="s">
        <v>5270</v>
      </c>
    </row>
    <row r="10032" spans="1:4" s="9" customFormat="1" x14ac:dyDescent="0.2">
      <c r="A10032" s="2" t="s">
        <v>18267</v>
      </c>
      <c r="B10032" s="1" t="s">
        <v>18266</v>
      </c>
      <c r="C10032" s="1" t="s">
        <v>54</v>
      </c>
      <c r="D10032" s="3">
        <v>2000</v>
      </c>
    </row>
    <row r="10033" spans="1:57" s="9" customFormat="1" x14ac:dyDescent="0.2">
      <c r="A10033" s="2" t="s">
        <v>18265</v>
      </c>
      <c r="B10033" s="1" t="s">
        <v>18266</v>
      </c>
      <c r="C10033" s="1" t="s">
        <v>17240</v>
      </c>
      <c r="D10033" s="10" t="s">
        <v>5270</v>
      </c>
    </row>
    <row r="10034" spans="1:57" s="9" customFormat="1" x14ac:dyDescent="0.2">
      <c r="A10034" s="2" t="s">
        <v>18268</v>
      </c>
      <c r="B10034" s="1" t="s">
        <v>18269</v>
      </c>
      <c r="C10034" s="1" t="s">
        <v>2752</v>
      </c>
      <c r="D10034" s="10" t="s">
        <v>5270</v>
      </c>
    </row>
    <row r="10035" spans="1:57" s="11" customFormat="1" ht="18.75" x14ac:dyDescent="0.2">
      <c r="A10035" s="16" t="str">
        <f>HYPERLINK("#Indice","Voltar ao inicio")</f>
        <v>Voltar ao inicio</v>
      </c>
      <c r="B10035" s="17"/>
      <c r="C10035" s="17"/>
      <c r="D10035" s="17"/>
      <c r="E10035" s="9"/>
      <c r="F10035" s="9"/>
      <c r="G10035" s="9"/>
      <c r="H10035" s="9"/>
      <c r="I10035" s="9"/>
      <c r="J10035" s="9"/>
      <c r="K10035" s="9"/>
      <c r="L10035" s="9"/>
      <c r="M10035" s="9"/>
      <c r="N10035" s="9"/>
      <c r="O10035" s="9"/>
      <c r="P10035" s="9"/>
      <c r="Q10035" s="9"/>
      <c r="R10035" s="9"/>
      <c r="S10035" s="9"/>
      <c r="T10035" s="9"/>
      <c r="U10035" s="9"/>
      <c r="V10035" s="9"/>
      <c r="W10035" s="9"/>
      <c r="X10035" s="9"/>
      <c r="Y10035" s="9"/>
      <c r="Z10035" s="9"/>
      <c r="AA10035" s="9"/>
      <c r="AB10035" s="9"/>
      <c r="AC10035" s="9"/>
      <c r="AD10035" s="9"/>
      <c r="AE10035" s="9"/>
      <c r="AF10035" s="9"/>
      <c r="AG10035" s="9"/>
      <c r="AH10035" s="9"/>
      <c r="AI10035" s="9"/>
      <c r="AJ10035" s="9"/>
      <c r="AK10035" s="9"/>
      <c r="AL10035" s="9"/>
      <c r="AM10035" s="9"/>
      <c r="AN10035" s="9"/>
      <c r="AO10035" s="9"/>
      <c r="AP10035" s="9"/>
      <c r="AQ10035" s="9"/>
      <c r="AR10035" s="9"/>
      <c r="AS10035" s="9"/>
      <c r="AT10035" s="9"/>
      <c r="AU10035" s="9"/>
      <c r="AV10035" s="9"/>
      <c r="AW10035" s="9"/>
      <c r="AX10035" s="9"/>
      <c r="AY10035" s="9"/>
      <c r="AZ10035" s="9"/>
      <c r="BA10035" s="9"/>
      <c r="BB10035" s="9"/>
      <c r="BC10035" s="9"/>
      <c r="BD10035" s="9"/>
      <c r="BE10035" s="9"/>
    </row>
    <row r="10036" spans="1:57" s="11" customFormat="1" ht="10.5" customHeight="1" x14ac:dyDescent="0.2">
      <c r="A10036" s="12"/>
      <c r="B10036" s="13"/>
      <c r="C10036" s="13"/>
      <c r="D10036" s="13"/>
      <c r="E10036" s="9"/>
      <c r="F10036" s="9"/>
      <c r="G10036" s="9"/>
      <c r="H10036" s="9"/>
      <c r="I10036" s="9"/>
      <c r="J10036" s="9"/>
      <c r="K10036" s="9"/>
      <c r="L10036" s="9"/>
      <c r="M10036" s="9"/>
      <c r="N10036" s="9"/>
      <c r="O10036" s="9"/>
      <c r="P10036" s="9"/>
      <c r="Q10036" s="9"/>
      <c r="R10036" s="9"/>
      <c r="S10036" s="9"/>
      <c r="T10036" s="9"/>
      <c r="U10036" s="9"/>
      <c r="V10036" s="9"/>
      <c r="W10036" s="9"/>
      <c r="X10036" s="9"/>
      <c r="Y10036" s="9"/>
      <c r="Z10036" s="9"/>
      <c r="AA10036" s="9"/>
      <c r="AB10036" s="9"/>
      <c r="AC10036" s="9"/>
      <c r="AD10036" s="9"/>
      <c r="AE10036" s="9"/>
      <c r="AF10036" s="9"/>
      <c r="AG10036" s="9"/>
      <c r="AH10036" s="9"/>
      <c r="AI10036" s="9"/>
      <c r="AJ10036" s="9"/>
      <c r="AK10036" s="9"/>
      <c r="AL10036" s="9"/>
      <c r="AM10036" s="9"/>
      <c r="AN10036" s="9"/>
      <c r="AO10036" s="9"/>
      <c r="AP10036" s="9"/>
      <c r="AQ10036" s="9"/>
      <c r="AR10036" s="9"/>
      <c r="AS10036" s="9"/>
      <c r="AT10036" s="9"/>
      <c r="AU10036" s="9"/>
      <c r="AV10036" s="9"/>
      <c r="AW10036" s="9"/>
      <c r="AX10036" s="9"/>
      <c r="AY10036" s="9"/>
      <c r="AZ10036" s="9"/>
      <c r="BA10036" s="9"/>
      <c r="BB10036" s="9"/>
      <c r="BC10036" s="9"/>
      <c r="BD10036" s="9"/>
      <c r="BE10036" s="9"/>
    </row>
    <row r="10037" spans="1:57" s="9" customFormat="1" ht="26.25" x14ac:dyDescent="0.2">
      <c r="A10037" s="23" t="s">
        <v>18270</v>
      </c>
      <c r="B10037" s="24"/>
      <c r="C10037" s="24"/>
      <c r="D10037" s="24"/>
    </row>
    <row r="10038" spans="1:57" s="9" customFormat="1" ht="14.25" x14ac:dyDescent="0.2">
      <c r="A10038" s="20" t="s">
        <v>0</v>
      </c>
      <c r="B10038" s="21" t="s">
        <v>1</v>
      </c>
      <c r="C10038" s="21" t="s">
        <v>2</v>
      </c>
      <c r="D10038" s="22" t="s">
        <v>3</v>
      </c>
    </row>
    <row r="10039" spans="1:57" s="9" customFormat="1" ht="14.25" x14ac:dyDescent="0.2">
      <c r="A10039" s="20"/>
      <c r="B10039" s="21"/>
      <c r="C10039" s="21"/>
      <c r="D10039" s="22"/>
    </row>
    <row r="10040" spans="1:57" s="9" customFormat="1" x14ac:dyDescent="0.2">
      <c r="A10040" s="2" t="s">
        <v>18271</v>
      </c>
      <c r="B10040" s="1" t="s">
        <v>18272</v>
      </c>
      <c r="C10040" s="1" t="s">
        <v>2752</v>
      </c>
      <c r="D10040" s="10" t="s">
        <v>5270</v>
      </c>
    </row>
    <row r="10041" spans="1:57" s="9" customFormat="1" x14ac:dyDescent="0.2">
      <c r="A10041" s="2" t="s">
        <v>18273</v>
      </c>
      <c r="B10041" s="1" t="s">
        <v>18274</v>
      </c>
      <c r="C10041" s="1" t="s">
        <v>2752</v>
      </c>
      <c r="D10041" s="10" t="s">
        <v>5270</v>
      </c>
    </row>
    <row r="10042" spans="1:57" s="9" customFormat="1" x14ac:dyDescent="0.2">
      <c r="A10042" s="2" t="s">
        <v>18275</v>
      </c>
      <c r="B10042" s="1" t="s">
        <v>18276</v>
      </c>
      <c r="C10042" s="1" t="s">
        <v>2752</v>
      </c>
      <c r="D10042" s="10" t="s">
        <v>5270</v>
      </c>
    </row>
    <row r="10043" spans="1:57" s="9" customFormat="1" x14ac:dyDescent="0.2">
      <c r="A10043" s="2" t="s">
        <v>18277</v>
      </c>
      <c r="B10043" s="1" t="s">
        <v>18278</v>
      </c>
      <c r="C10043" s="1" t="s">
        <v>2752</v>
      </c>
      <c r="D10043" s="10" t="s">
        <v>5270</v>
      </c>
    </row>
    <row r="10044" spans="1:57" s="9" customFormat="1" x14ac:dyDescent="0.2">
      <c r="A10044" s="2" t="s">
        <v>18279</v>
      </c>
      <c r="B10044" s="1" t="s">
        <v>18280</v>
      </c>
      <c r="C10044" s="1" t="s">
        <v>2752</v>
      </c>
      <c r="D10044" s="10" t="s">
        <v>5270</v>
      </c>
    </row>
    <row r="10045" spans="1:57" s="9" customFormat="1" x14ac:dyDescent="0.2">
      <c r="A10045" s="2" t="s">
        <v>18281</v>
      </c>
      <c r="B10045" s="1" t="s">
        <v>18282</v>
      </c>
      <c r="C10045" s="1" t="s">
        <v>1012</v>
      </c>
      <c r="D10045" s="10" t="s">
        <v>5270</v>
      </c>
    </row>
    <row r="10046" spans="1:57" s="9" customFormat="1" x14ac:dyDescent="0.2">
      <c r="A10046" s="2" t="s">
        <v>18283</v>
      </c>
      <c r="B10046" s="1" t="s">
        <v>18282</v>
      </c>
      <c r="C10046" s="1" t="s">
        <v>2752</v>
      </c>
      <c r="D10046" s="10" t="s">
        <v>5270</v>
      </c>
    </row>
    <row r="10047" spans="1:57" s="9" customFormat="1" x14ac:dyDescent="0.2">
      <c r="A10047" s="2" t="s">
        <v>18284</v>
      </c>
      <c r="B10047" s="1" t="s">
        <v>18285</v>
      </c>
      <c r="C10047" s="1" t="s">
        <v>2752</v>
      </c>
      <c r="D10047" s="10" t="s">
        <v>5270</v>
      </c>
    </row>
    <row r="10048" spans="1:57" s="9" customFormat="1" x14ac:dyDescent="0.2">
      <c r="A10048" s="2" t="s">
        <v>18286</v>
      </c>
      <c r="B10048" s="1" t="s">
        <v>18287</v>
      </c>
      <c r="C10048" s="1" t="s">
        <v>1557</v>
      </c>
      <c r="D10048" s="10" t="s">
        <v>5270</v>
      </c>
    </row>
    <row r="10049" spans="1:4" s="9" customFormat="1" x14ac:dyDescent="0.2">
      <c r="A10049" s="2" t="s">
        <v>18288</v>
      </c>
      <c r="B10049" s="1" t="s">
        <v>18287</v>
      </c>
      <c r="C10049" s="1" t="s">
        <v>18289</v>
      </c>
      <c r="D10049" s="10" t="s">
        <v>5270</v>
      </c>
    </row>
    <row r="10050" spans="1:4" s="9" customFormat="1" x14ac:dyDescent="0.2">
      <c r="A10050" s="2" t="s">
        <v>18290</v>
      </c>
      <c r="B10050" s="1" t="s">
        <v>18291</v>
      </c>
      <c r="C10050" s="1" t="s">
        <v>18289</v>
      </c>
      <c r="D10050" s="10" t="s">
        <v>5270</v>
      </c>
    </row>
    <row r="10051" spans="1:4" s="9" customFormat="1" x14ac:dyDescent="0.2">
      <c r="A10051" s="2" t="s">
        <v>18292</v>
      </c>
      <c r="B10051" s="1" t="s">
        <v>18293</v>
      </c>
      <c r="C10051" s="1" t="s">
        <v>2752</v>
      </c>
      <c r="D10051" s="10" t="s">
        <v>5270</v>
      </c>
    </row>
    <row r="10052" spans="1:4" s="9" customFormat="1" x14ac:dyDescent="0.2">
      <c r="A10052" s="2" t="s">
        <v>18294</v>
      </c>
      <c r="B10052" s="1" t="s">
        <v>18295</v>
      </c>
      <c r="C10052" s="1" t="s">
        <v>2752</v>
      </c>
      <c r="D10052" s="10" t="s">
        <v>5270</v>
      </c>
    </row>
    <row r="10053" spans="1:4" s="9" customFormat="1" x14ac:dyDescent="0.2">
      <c r="A10053" s="2" t="s">
        <v>18296</v>
      </c>
      <c r="B10053" s="1" t="s">
        <v>18297</v>
      </c>
      <c r="C10053" s="1" t="s">
        <v>2752</v>
      </c>
      <c r="D10053" s="10" t="s">
        <v>5270</v>
      </c>
    </row>
    <row r="10054" spans="1:4" s="9" customFormat="1" x14ac:dyDescent="0.2">
      <c r="A10054" s="2" t="s">
        <v>18298</v>
      </c>
      <c r="B10054" s="1" t="s">
        <v>18299</v>
      </c>
      <c r="C10054" s="1" t="s">
        <v>2752</v>
      </c>
      <c r="D10054" s="10" t="s">
        <v>5270</v>
      </c>
    </row>
    <row r="10055" spans="1:4" s="9" customFormat="1" x14ac:dyDescent="0.2">
      <c r="A10055" s="2" t="s">
        <v>18300</v>
      </c>
      <c r="B10055" s="1" t="s">
        <v>18301</v>
      </c>
      <c r="C10055" s="1" t="s">
        <v>2752</v>
      </c>
      <c r="D10055" s="10" t="s">
        <v>5270</v>
      </c>
    </row>
    <row r="10056" spans="1:4" s="9" customFormat="1" x14ac:dyDescent="0.2">
      <c r="A10056" s="2" t="s">
        <v>18302</v>
      </c>
      <c r="B10056" s="1" t="s">
        <v>18303</v>
      </c>
      <c r="C10056" s="1" t="s">
        <v>2752</v>
      </c>
      <c r="D10056" s="10" t="s">
        <v>5270</v>
      </c>
    </row>
    <row r="10057" spans="1:4" s="9" customFormat="1" x14ac:dyDescent="0.2">
      <c r="A10057" s="2" t="s">
        <v>18304</v>
      </c>
      <c r="B10057" s="1" t="s">
        <v>18305</v>
      </c>
      <c r="C10057" s="1" t="s">
        <v>2752</v>
      </c>
      <c r="D10057" s="10" t="s">
        <v>5270</v>
      </c>
    </row>
    <row r="10058" spans="1:4" s="9" customFormat="1" x14ac:dyDescent="0.2">
      <c r="A10058" s="2" t="s">
        <v>18306</v>
      </c>
      <c r="B10058" s="1" t="s">
        <v>18307</v>
      </c>
      <c r="C10058" s="1" t="s">
        <v>1557</v>
      </c>
      <c r="D10058" s="10" t="s">
        <v>5270</v>
      </c>
    </row>
    <row r="10059" spans="1:4" s="9" customFormat="1" x14ac:dyDescent="0.2">
      <c r="A10059" s="2" t="s">
        <v>18308</v>
      </c>
      <c r="B10059" s="1" t="s">
        <v>18309</v>
      </c>
      <c r="C10059" s="1" t="s">
        <v>2752</v>
      </c>
      <c r="D10059" s="10" t="s">
        <v>5270</v>
      </c>
    </row>
    <row r="10060" spans="1:4" s="9" customFormat="1" x14ac:dyDescent="0.2">
      <c r="A10060" s="2" t="s">
        <v>18310</v>
      </c>
      <c r="B10060" s="1" t="s">
        <v>18311</v>
      </c>
      <c r="C10060" s="1" t="s">
        <v>2752</v>
      </c>
      <c r="D10060" s="10" t="s">
        <v>5270</v>
      </c>
    </row>
    <row r="10061" spans="1:4" s="9" customFormat="1" x14ac:dyDescent="0.2">
      <c r="A10061" s="2" t="s">
        <v>18312</v>
      </c>
      <c r="B10061" s="1" t="s">
        <v>18313</v>
      </c>
      <c r="C10061" s="1" t="s">
        <v>18289</v>
      </c>
      <c r="D10061" s="10" t="s">
        <v>5270</v>
      </c>
    </row>
    <row r="10062" spans="1:4" s="9" customFormat="1" x14ac:dyDescent="0.2">
      <c r="A10062" s="2" t="s">
        <v>18314</v>
      </c>
      <c r="B10062" s="1" t="s">
        <v>18315</v>
      </c>
      <c r="C10062" s="1" t="s">
        <v>2752</v>
      </c>
      <c r="D10062" s="10" t="s">
        <v>5270</v>
      </c>
    </row>
    <row r="10063" spans="1:4" s="9" customFormat="1" x14ac:dyDescent="0.2">
      <c r="A10063" s="2" t="s">
        <v>18316</v>
      </c>
      <c r="B10063" s="1" t="s">
        <v>18317</v>
      </c>
      <c r="C10063" s="1" t="s">
        <v>2752</v>
      </c>
      <c r="D10063" s="10" t="s">
        <v>5270</v>
      </c>
    </row>
    <row r="10064" spans="1:4" s="9" customFormat="1" x14ac:dyDescent="0.2">
      <c r="A10064" s="2" t="s">
        <v>18318</v>
      </c>
      <c r="B10064" s="1" t="s">
        <v>18319</v>
      </c>
      <c r="C10064" s="1" t="s">
        <v>39</v>
      </c>
      <c r="D10064" s="10" t="s">
        <v>5270</v>
      </c>
    </row>
    <row r="10065" spans="1:4" s="9" customFormat="1" x14ac:dyDescent="0.2">
      <c r="A10065" s="2" t="s">
        <v>18320</v>
      </c>
      <c r="B10065" s="1" t="s">
        <v>18319</v>
      </c>
      <c r="C10065" s="1" t="s">
        <v>2752</v>
      </c>
      <c r="D10065" s="10" t="s">
        <v>5270</v>
      </c>
    </row>
    <row r="10066" spans="1:4" s="9" customFormat="1" x14ac:dyDescent="0.2">
      <c r="A10066" s="2" t="s">
        <v>18321</v>
      </c>
      <c r="B10066" s="1" t="s">
        <v>18322</v>
      </c>
      <c r="C10066" s="1" t="s">
        <v>2752</v>
      </c>
      <c r="D10066" s="10" t="s">
        <v>5270</v>
      </c>
    </row>
    <row r="10067" spans="1:4" s="9" customFormat="1" x14ac:dyDescent="0.2">
      <c r="A10067" s="2" t="s">
        <v>18323</v>
      </c>
      <c r="B10067" s="1" t="s">
        <v>18324</v>
      </c>
      <c r="C10067" s="1" t="s">
        <v>2752</v>
      </c>
      <c r="D10067" s="10" t="s">
        <v>5270</v>
      </c>
    </row>
    <row r="10068" spans="1:4" s="9" customFormat="1" x14ac:dyDescent="0.2">
      <c r="A10068" s="2" t="s">
        <v>18325</v>
      </c>
      <c r="B10068" s="1" t="s">
        <v>18326</v>
      </c>
      <c r="C10068" s="1" t="s">
        <v>2752</v>
      </c>
      <c r="D10068" s="10" t="s">
        <v>5270</v>
      </c>
    </row>
    <row r="10069" spans="1:4" s="9" customFormat="1" x14ac:dyDescent="0.2">
      <c r="A10069" s="2" t="s">
        <v>18329</v>
      </c>
      <c r="B10069" s="1" t="s">
        <v>18328</v>
      </c>
      <c r="C10069" s="1" t="s">
        <v>2752</v>
      </c>
      <c r="D10069" s="3">
        <v>250</v>
      </c>
    </row>
    <row r="10070" spans="1:4" s="9" customFormat="1" x14ac:dyDescent="0.2">
      <c r="A10070" s="2" t="s">
        <v>18327</v>
      </c>
      <c r="B10070" s="1" t="s">
        <v>18328</v>
      </c>
      <c r="C10070" s="1" t="s">
        <v>2752</v>
      </c>
      <c r="D10070" s="3">
        <v>1000</v>
      </c>
    </row>
    <row r="10071" spans="1:4" s="9" customFormat="1" x14ac:dyDescent="0.2">
      <c r="A10071" s="2" t="s">
        <v>18330</v>
      </c>
      <c r="B10071" s="1" t="s">
        <v>18331</v>
      </c>
      <c r="C10071" s="1" t="s">
        <v>39</v>
      </c>
      <c r="D10071" s="10" t="s">
        <v>5270</v>
      </c>
    </row>
    <row r="10072" spans="1:4" s="9" customFormat="1" x14ac:dyDescent="0.2">
      <c r="A10072" s="2" t="s">
        <v>18332</v>
      </c>
      <c r="B10072" s="1" t="s">
        <v>18333</v>
      </c>
      <c r="C10072" s="1" t="s">
        <v>2752</v>
      </c>
      <c r="D10072" s="10" t="s">
        <v>5270</v>
      </c>
    </row>
    <row r="10073" spans="1:4" s="9" customFormat="1" x14ac:dyDescent="0.2">
      <c r="A10073" s="2" t="s">
        <v>18334</v>
      </c>
      <c r="B10073" s="1" t="s">
        <v>18335</v>
      </c>
      <c r="C10073" s="1" t="s">
        <v>2752</v>
      </c>
      <c r="D10073" s="10" t="s">
        <v>5270</v>
      </c>
    </row>
    <row r="10074" spans="1:4" s="9" customFormat="1" x14ac:dyDescent="0.2">
      <c r="A10074" s="2" t="s">
        <v>18336</v>
      </c>
      <c r="B10074" s="1" t="s">
        <v>18337</v>
      </c>
      <c r="C10074" s="1" t="s">
        <v>39</v>
      </c>
      <c r="D10074" s="10" t="s">
        <v>5270</v>
      </c>
    </row>
    <row r="10075" spans="1:4" s="9" customFormat="1" x14ac:dyDescent="0.2">
      <c r="A10075" s="2" t="s">
        <v>18338</v>
      </c>
      <c r="B10075" s="1" t="s">
        <v>18339</v>
      </c>
      <c r="C10075" s="1" t="s">
        <v>39</v>
      </c>
      <c r="D10075" s="10" t="s">
        <v>5270</v>
      </c>
    </row>
    <row r="10076" spans="1:4" s="9" customFormat="1" x14ac:dyDescent="0.2">
      <c r="A10076" s="2" t="s">
        <v>18340</v>
      </c>
      <c r="B10076" s="1" t="s">
        <v>18341</v>
      </c>
      <c r="C10076" s="1" t="s">
        <v>2752</v>
      </c>
      <c r="D10076" s="10" t="s">
        <v>5270</v>
      </c>
    </row>
    <row r="10077" spans="1:4" s="9" customFormat="1" x14ac:dyDescent="0.2">
      <c r="A10077" s="2" t="s">
        <v>18342</v>
      </c>
      <c r="B10077" s="1" t="s">
        <v>18343</v>
      </c>
      <c r="C10077" s="1" t="s">
        <v>2752</v>
      </c>
      <c r="D10077" s="10" t="s">
        <v>5270</v>
      </c>
    </row>
    <row r="10078" spans="1:4" s="9" customFormat="1" x14ac:dyDescent="0.2">
      <c r="A10078" s="2" t="s">
        <v>18344</v>
      </c>
      <c r="B10078" s="1" t="s">
        <v>18345</v>
      </c>
      <c r="C10078" s="1" t="s">
        <v>66</v>
      </c>
      <c r="D10078" s="10" t="s">
        <v>5270</v>
      </c>
    </row>
    <row r="10079" spans="1:4" s="9" customFormat="1" x14ac:dyDescent="0.2">
      <c r="A10079" s="2" t="s">
        <v>18346</v>
      </c>
      <c r="B10079" s="1" t="s">
        <v>18345</v>
      </c>
      <c r="C10079" s="1" t="s">
        <v>2752</v>
      </c>
      <c r="D10079" s="10" t="s">
        <v>5270</v>
      </c>
    </row>
    <row r="10080" spans="1:4" s="9" customFormat="1" x14ac:dyDescent="0.2">
      <c r="A10080" s="2" t="s">
        <v>18347</v>
      </c>
      <c r="B10080" s="1" t="s">
        <v>18348</v>
      </c>
      <c r="C10080" s="1" t="s">
        <v>2752</v>
      </c>
      <c r="D10080" s="10" t="s">
        <v>5270</v>
      </c>
    </row>
    <row r="10081" spans="1:4" s="9" customFormat="1" x14ac:dyDescent="0.2">
      <c r="A10081" s="2" t="s">
        <v>18349</v>
      </c>
      <c r="B10081" s="1" t="s">
        <v>18350</v>
      </c>
      <c r="C10081" s="1" t="s">
        <v>2752</v>
      </c>
      <c r="D10081" s="10" t="s">
        <v>5270</v>
      </c>
    </row>
    <row r="10082" spans="1:4" s="9" customFormat="1" x14ac:dyDescent="0.2">
      <c r="A10082" s="2" t="s">
        <v>18351</v>
      </c>
      <c r="B10082" s="1" t="s">
        <v>18352</v>
      </c>
      <c r="C10082" s="1" t="s">
        <v>2752</v>
      </c>
      <c r="D10082" s="10" t="s">
        <v>5270</v>
      </c>
    </row>
    <row r="10083" spans="1:4" s="9" customFormat="1" x14ac:dyDescent="0.2">
      <c r="A10083" s="2" t="s">
        <v>18353</v>
      </c>
      <c r="B10083" s="1" t="s">
        <v>18354</v>
      </c>
      <c r="C10083" s="1" t="s">
        <v>39</v>
      </c>
      <c r="D10083" s="10" t="s">
        <v>5270</v>
      </c>
    </row>
    <row r="10084" spans="1:4" s="9" customFormat="1" x14ac:dyDescent="0.2">
      <c r="A10084" s="2" t="s">
        <v>18355</v>
      </c>
      <c r="B10084" s="1" t="s">
        <v>18354</v>
      </c>
      <c r="C10084" s="1" t="s">
        <v>2752</v>
      </c>
      <c r="D10084" s="10" t="s">
        <v>5270</v>
      </c>
    </row>
    <row r="10085" spans="1:4" s="9" customFormat="1" x14ac:dyDescent="0.2">
      <c r="A10085" s="2" t="s">
        <v>18356</v>
      </c>
      <c r="B10085" s="1" t="s">
        <v>18357</v>
      </c>
      <c r="C10085" s="1" t="s">
        <v>2752</v>
      </c>
      <c r="D10085" s="10" t="s">
        <v>5270</v>
      </c>
    </row>
    <row r="10086" spans="1:4" s="9" customFormat="1" x14ac:dyDescent="0.2">
      <c r="A10086" s="2" t="s">
        <v>18358</v>
      </c>
      <c r="B10086" s="1" t="s">
        <v>18359</v>
      </c>
      <c r="C10086" s="1" t="s">
        <v>2752</v>
      </c>
      <c r="D10086" s="10" t="s">
        <v>5270</v>
      </c>
    </row>
    <row r="10087" spans="1:4" s="9" customFormat="1" x14ac:dyDescent="0.2">
      <c r="A10087" s="2" t="s">
        <v>18360</v>
      </c>
      <c r="B10087" s="1" t="s">
        <v>18361</v>
      </c>
      <c r="C10087" s="1" t="s">
        <v>2752</v>
      </c>
      <c r="D10087" s="10" t="s">
        <v>5270</v>
      </c>
    </row>
    <row r="10088" spans="1:4" s="9" customFormat="1" x14ac:dyDescent="0.2">
      <c r="A10088" s="2" t="s">
        <v>18362</v>
      </c>
      <c r="B10088" s="1" t="s">
        <v>18363</v>
      </c>
      <c r="C10088" s="1" t="s">
        <v>18289</v>
      </c>
      <c r="D10088" s="10" t="s">
        <v>5270</v>
      </c>
    </row>
    <row r="10089" spans="1:4" s="9" customFormat="1" x14ac:dyDescent="0.2">
      <c r="A10089" s="2" t="s">
        <v>18364</v>
      </c>
      <c r="B10089" s="1" t="s">
        <v>18363</v>
      </c>
      <c r="C10089" s="1" t="s">
        <v>2752</v>
      </c>
      <c r="D10089" s="10" t="s">
        <v>5270</v>
      </c>
    </row>
    <row r="10090" spans="1:4" s="9" customFormat="1" x14ac:dyDescent="0.2">
      <c r="A10090" s="2" t="s">
        <v>18365</v>
      </c>
      <c r="B10090" s="1" t="s">
        <v>18366</v>
      </c>
      <c r="C10090" s="1" t="s">
        <v>18289</v>
      </c>
      <c r="D10090" s="10" t="s">
        <v>5270</v>
      </c>
    </row>
    <row r="10091" spans="1:4" s="9" customFormat="1" x14ac:dyDescent="0.2">
      <c r="A10091" s="2" t="s">
        <v>18367</v>
      </c>
      <c r="B10091" s="1" t="s">
        <v>18368</v>
      </c>
      <c r="C10091" s="1" t="s">
        <v>18289</v>
      </c>
      <c r="D10091" s="10" t="s">
        <v>5270</v>
      </c>
    </row>
    <row r="10092" spans="1:4" s="9" customFormat="1" x14ac:dyDescent="0.2">
      <c r="A10092" s="2" t="s">
        <v>18369</v>
      </c>
      <c r="B10092" s="1" t="s">
        <v>18370</v>
      </c>
      <c r="C10092" s="1" t="s">
        <v>2752</v>
      </c>
      <c r="D10092" s="10" t="s">
        <v>5270</v>
      </c>
    </row>
    <row r="10093" spans="1:4" s="9" customFormat="1" x14ac:dyDescent="0.2">
      <c r="A10093" s="2" t="s">
        <v>18371</v>
      </c>
      <c r="B10093" s="1" t="s">
        <v>18372</v>
      </c>
      <c r="C10093" s="1" t="s">
        <v>2752</v>
      </c>
      <c r="D10093" s="10" t="s">
        <v>5270</v>
      </c>
    </row>
    <row r="10094" spans="1:4" s="9" customFormat="1" x14ac:dyDescent="0.2">
      <c r="A10094" s="2" t="s">
        <v>18373</v>
      </c>
      <c r="B10094" s="1" t="s">
        <v>18374</v>
      </c>
      <c r="C10094" s="1" t="s">
        <v>2752</v>
      </c>
      <c r="D10094" s="10" t="s">
        <v>5270</v>
      </c>
    </row>
    <row r="10095" spans="1:4" s="9" customFormat="1" x14ac:dyDescent="0.2">
      <c r="A10095" s="2" t="s">
        <v>18375</v>
      </c>
      <c r="B10095" s="1" t="s">
        <v>18376</v>
      </c>
      <c r="C10095" s="1" t="s">
        <v>2752</v>
      </c>
      <c r="D10095" s="10" t="s">
        <v>5270</v>
      </c>
    </row>
    <row r="10096" spans="1:4" s="9" customFormat="1" x14ac:dyDescent="0.2">
      <c r="A10096" s="2" t="s">
        <v>18377</v>
      </c>
      <c r="B10096" s="1" t="s">
        <v>18378</v>
      </c>
      <c r="C10096" s="1" t="s">
        <v>2752</v>
      </c>
      <c r="D10096" s="10" t="s">
        <v>5270</v>
      </c>
    </row>
    <row r="10097" spans="1:4" s="9" customFormat="1" x14ac:dyDescent="0.2">
      <c r="A10097" s="2" t="s">
        <v>18379</v>
      </c>
      <c r="B10097" s="1" t="s">
        <v>18380</v>
      </c>
      <c r="C10097" s="1" t="s">
        <v>2752</v>
      </c>
      <c r="D10097" s="10" t="s">
        <v>5270</v>
      </c>
    </row>
    <row r="10098" spans="1:4" s="9" customFormat="1" x14ac:dyDescent="0.2">
      <c r="A10098" s="2" t="s">
        <v>18381</v>
      </c>
      <c r="B10098" s="1" t="s">
        <v>18382</v>
      </c>
      <c r="C10098" s="1" t="s">
        <v>2752</v>
      </c>
      <c r="D10098" s="10" t="s">
        <v>5270</v>
      </c>
    </row>
    <row r="10099" spans="1:4" s="9" customFormat="1" x14ac:dyDescent="0.2">
      <c r="A10099" s="2" t="s">
        <v>18383</v>
      </c>
      <c r="B10099" s="1" t="s">
        <v>18384</v>
      </c>
      <c r="C10099" s="1" t="s">
        <v>1012</v>
      </c>
      <c r="D10099" s="10" t="s">
        <v>5270</v>
      </c>
    </row>
    <row r="10100" spans="1:4" s="9" customFormat="1" x14ac:dyDescent="0.2">
      <c r="A10100" s="2" t="s">
        <v>18385</v>
      </c>
      <c r="B10100" s="1" t="s">
        <v>18386</v>
      </c>
      <c r="C10100" s="1" t="s">
        <v>2752</v>
      </c>
      <c r="D10100" s="10" t="s">
        <v>5270</v>
      </c>
    </row>
    <row r="10101" spans="1:4" s="9" customFormat="1" x14ac:dyDescent="0.2">
      <c r="A10101" s="2" t="s">
        <v>18387</v>
      </c>
      <c r="B10101" s="1" t="s">
        <v>18388</v>
      </c>
      <c r="C10101" s="1" t="s">
        <v>2752</v>
      </c>
      <c r="D10101" s="10" t="s">
        <v>5270</v>
      </c>
    </row>
    <row r="10102" spans="1:4" s="9" customFormat="1" x14ac:dyDescent="0.2">
      <c r="A10102" s="2" t="s">
        <v>18389</v>
      </c>
      <c r="B10102" s="1" t="s">
        <v>18390</v>
      </c>
      <c r="C10102" s="1" t="s">
        <v>2752</v>
      </c>
      <c r="D10102" s="10" t="s">
        <v>5270</v>
      </c>
    </row>
    <row r="10103" spans="1:4" s="9" customFormat="1" x14ac:dyDescent="0.2">
      <c r="A10103" s="2" t="s">
        <v>18391</v>
      </c>
      <c r="B10103" s="1" t="s">
        <v>18392</v>
      </c>
      <c r="C10103" s="1" t="s">
        <v>18289</v>
      </c>
      <c r="D10103" s="10" t="s">
        <v>5270</v>
      </c>
    </row>
    <row r="10104" spans="1:4" s="9" customFormat="1" x14ac:dyDescent="0.2">
      <c r="A10104" s="2" t="s">
        <v>18393</v>
      </c>
      <c r="B10104" s="1" t="s">
        <v>18392</v>
      </c>
      <c r="C10104" s="1" t="s">
        <v>2752</v>
      </c>
      <c r="D10104" s="10" t="s">
        <v>5270</v>
      </c>
    </row>
    <row r="10105" spans="1:4" s="9" customFormat="1" x14ac:dyDescent="0.2">
      <c r="A10105" s="2" t="s">
        <v>18394</v>
      </c>
      <c r="B10105" s="1" t="s">
        <v>18395</v>
      </c>
      <c r="C10105" s="1" t="s">
        <v>2752</v>
      </c>
      <c r="D10105" s="10" t="s">
        <v>5270</v>
      </c>
    </row>
    <row r="10106" spans="1:4" s="9" customFormat="1" x14ac:dyDescent="0.2">
      <c r="A10106" s="2" t="s">
        <v>18396</v>
      </c>
      <c r="B10106" s="1" t="s">
        <v>18397</v>
      </c>
      <c r="C10106" s="1" t="s">
        <v>1012</v>
      </c>
      <c r="D10106" s="10" t="s">
        <v>5270</v>
      </c>
    </row>
    <row r="10107" spans="1:4" s="9" customFormat="1" x14ac:dyDescent="0.2">
      <c r="A10107" s="2" t="s">
        <v>18398</v>
      </c>
      <c r="B10107" s="1" t="s">
        <v>18399</v>
      </c>
      <c r="C10107" s="1" t="s">
        <v>1012</v>
      </c>
      <c r="D10107" s="10" t="s">
        <v>5270</v>
      </c>
    </row>
    <row r="10108" spans="1:4" s="9" customFormat="1" x14ac:dyDescent="0.2">
      <c r="A10108" s="2" t="s">
        <v>18400</v>
      </c>
      <c r="B10108" s="1" t="s">
        <v>18401</v>
      </c>
      <c r="C10108" s="1" t="s">
        <v>18402</v>
      </c>
      <c r="D10108" s="10" t="s">
        <v>5270</v>
      </c>
    </row>
    <row r="10109" spans="1:4" s="9" customFormat="1" x14ac:dyDescent="0.2">
      <c r="A10109" s="2" t="s">
        <v>18403</v>
      </c>
      <c r="B10109" s="1" t="s">
        <v>18404</v>
      </c>
      <c r="C10109" s="1" t="s">
        <v>39</v>
      </c>
      <c r="D10109" s="10" t="s">
        <v>5270</v>
      </c>
    </row>
    <row r="10110" spans="1:4" s="9" customFormat="1" x14ac:dyDescent="0.2">
      <c r="A10110" s="2" t="s">
        <v>18405</v>
      </c>
      <c r="B10110" s="1" t="s">
        <v>18406</v>
      </c>
      <c r="C10110" s="1" t="s">
        <v>2752</v>
      </c>
      <c r="D10110" s="10" t="s">
        <v>5270</v>
      </c>
    </row>
    <row r="10111" spans="1:4" s="9" customFormat="1" x14ac:dyDescent="0.2">
      <c r="A10111" s="2" t="s">
        <v>18407</v>
      </c>
      <c r="B10111" s="1" t="s">
        <v>18408</v>
      </c>
      <c r="C10111" s="1" t="s">
        <v>2752</v>
      </c>
      <c r="D10111" s="10" t="s">
        <v>5270</v>
      </c>
    </row>
    <row r="10112" spans="1:4" s="9" customFormat="1" x14ac:dyDescent="0.2">
      <c r="A10112" s="2" t="s">
        <v>18409</v>
      </c>
      <c r="B10112" s="1" t="s">
        <v>18410</v>
      </c>
      <c r="C10112" s="1" t="s">
        <v>66</v>
      </c>
      <c r="D10112" s="10" t="s">
        <v>5270</v>
      </c>
    </row>
    <row r="10113" spans="1:4" s="9" customFormat="1" x14ac:dyDescent="0.2">
      <c r="A10113" s="2" t="s">
        <v>18411</v>
      </c>
      <c r="B10113" s="1" t="s">
        <v>18412</v>
      </c>
      <c r="C10113" s="1" t="s">
        <v>66</v>
      </c>
      <c r="D10113" s="10" t="s">
        <v>5270</v>
      </c>
    </row>
    <row r="10114" spans="1:4" s="9" customFormat="1" x14ac:dyDescent="0.2">
      <c r="A10114" s="2" t="s">
        <v>18413</v>
      </c>
      <c r="B10114" s="1" t="s">
        <v>18414</v>
      </c>
      <c r="C10114" s="1" t="s">
        <v>380</v>
      </c>
      <c r="D10114" s="10" t="s">
        <v>5270</v>
      </c>
    </row>
    <row r="10115" spans="1:4" s="9" customFormat="1" x14ac:dyDescent="0.2">
      <c r="A10115" s="2" t="s">
        <v>18415</v>
      </c>
      <c r="B10115" s="1" t="s">
        <v>18416</v>
      </c>
      <c r="C10115" s="1" t="s">
        <v>39</v>
      </c>
      <c r="D10115" s="10" t="s">
        <v>5270</v>
      </c>
    </row>
    <row r="10116" spans="1:4" s="9" customFormat="1" x14ac:dyDescent="0.2">
      <c r="A10116" s="2" t="s">
        <v>18417</v>
      </c>
      <c r="B10116" s="1" t="s">
        <v>18418</v>
      </c>
      <c r="C10116" s="1" t="s">
        <v>39</v>
      </c>
      <c r="D10116" s="10" t="s">
        <v>5270</v>
      </c>
    </row>
    <row r="10117" spans="1:4" s="9" customFormat="1" x14ac:dyDescent="0.2">
      <c r="A10117" s="2" t="s">
        <v>18419</v>
      </c>
      <c r="B10117" s="1" t="s">
        <v>18420</v>
      </c>
      <c r="C10117" s="1" t="s">
        <v>153</v>
      </c>
      <c r="D10117" s="10" t="s">
        <v>5270</v>
      </c>
    </row>
    <row r="10118" spans="1:4" s="9" customFormat="1" x14ac:dyDescent="0.2">
      <c r="A10118" s="2" t="s">
        <v>18421</v>
      </c>
      <c r="B10118" s="1" t="s">
        <v>18422</v>
      </c>
      <c r="C10118" s="1" t="s">
        <v>18423</v>
      </c>
      <c r="D10118" s="3">
        <v>1000</v>
      </c>
    </row>
    <row r="10119" spans="1:4" s="9" customFormat="1" x14ac:dyDescent="0.2">
      <c r="A10119" s="2" t="s">
        <v>18424</v>
      </c>
      <c r="B10119" s="1" t="s">
        <v>18425</v>
      </c>
      <c r="C10119" s="1" t="s">
        <v>2447</v>
      </c>
      <c r="D10119" s="10" t="s">
        <v>5270</v>
      </c>
    </row>
    <row r="10120" spans="1:4" s="9" customFormat="1" x14ac:dyDescent="0.2">
      <c r="A10120" s="2" t="s">
        <v>18426</v>
      </c>
      <c r="B10120" s="1" t="s">
        <v>18427</v>
      </c>
      <c r="C10120" s="1" t="s">
        <v>2752</v>
      </c>
      <c r="D10120" s="10" t="s">
        <v>5270</v>
      </c>
    </row>
    <row r="10121" spans="1:4" s="9" customFormat="1" x14ac:dyDescent="0.2">
      <c r="A10121" s="2" t="s">
        <v>18428</v>
      </c>
      <c r="B10121" s="1" t="s">
        <v>18429</v>
      </c>
      <c r="C10121" s="1" t="s">
        <v>2752</v>
      </c>
      <c r="D10121" s="10" t="s">
        <v>5270</v>
      </c>
    </row>
    <row r="10122" spans="1:4" s="9" customFormat="1" x14ac:dyDescent="0.2">
      <c r="A10122" s="2" t="s">
        <v>18430</v>
      </c>
      <c r="B10122" s="1" t="s">
        <v>18431</v>
      </c>
      <c r="C10122" s="1" t="s">
        <v>2752</v>
      </c>
      <c r="D10122" s="10" t="s">
        <v>5270</v>
      </c>
    </row>
    <row r="10123" spans="1:4" s="9" customFormat="1" x14ac:dyDescent="0.2">
      <c r="A10123" s="2" t="s">
        <v>18432</v>
      </c>
      <c r="B10123" s="1" t="s">
        <v>18433</v>
      </c>
      <c r="C10123" s="1" t="s">
        <v>2752</v>
      </c>
      <c r="D10123" s="10" t="s">
        <v>5270</v>
      </c>
    </row>
    <row r="10124" spans="1:4" s="9" customFormat="1" x14ac:dyDescent="0.2">
      <c r="A10124" s="2" t="s">
        <v>18434</v>
      </c>
      <c r="B10124" s="1" t="s">
        <v>18435</v>
      </c>
      <c r="C10124" s="1" t="s">
        <v>2752</v>
      </c>
      <c r="D10124" s="10" t="s">
        <v>5270</v>
      </c>
    </row>
    <row r="10125" spans="1:4" s="9" customFormat="1" x14ac:dyDescent="0.2">
      <c r="A10125" s="2" t="s">
        <v>18436</v>
      </c>
      <c r="B10125" s="1" t="s">
        <v>18437</v>
      </c>
      <c r="C10125" s="1" t="s">
        <v>2752</v>
      </c>
      <c r="D10125" s="10" t="s">
        <v>5270</v>
      </c>
    </row>
    <row r="10126" spans="1:4" s="9" customFormat="1" x14ac:dyDescent="0.2">
      <c r="A10126" s="2" t="s">
        <v>18438</v>
      </c>
      <c r="B10126" s="1" t="s">
        <v>18439</v>
      </c>
      <c r="C10126" s="1" t="s">
        <v>66</v>
      </c>
      <c r="D10126" s="10" t="s">
        <v>5270</v>
      </c>
    </row>
    <row r="10127" spans="1:4" s="9" customFormat="1" x14ac:dyDescent="0.2">
      <c r="A10127" s="2" t="s">
        <v>18440</v>
      </c>
      <c r="B10127" s="1" t="s">
        <v>18439</v>
      </c>
      <c r="C10127" s="1" t="s">
        <v>2752</v>
      </c>
      <c r="D10127" s="10" t="s">
        <v>5270</v>
      </c>
    </row>
    <row r="10128" spans="1:4" s="9" customFormat="1" x14ac:dyDescent="0.2">
      <c r="A10128" s="2" t="s">
        <v>18441</v>
      </c>
      <c r="B10128" s="1" t="s">
        <v>18442</v>
      </c>
      <c r="C10128" s="1" t="s">
        <v>2752</v>
      </c>
      <c r="D10128" s="10" t="s">
        <v>5270</v>
      </c>
    </row>
    <row r="10129" spans="1:4" s="9" customFormat="1" x14ac:dyDescent="0.2">
      <c r="A10129" s="2" t="s">
        <v>18443</v>
      </c>
      <c r="B10129" s="1" t="s">
        <v>18444</v>
      </c>
      <c r="C10129" s="1" t="s">
        <v>2752</v>
      </c>
      <c r="D10129" s="10" t="s">
        <v>5270</v>
      </c>
    </row>
    <row r="10130" spans="1:4" s="9" customFormat="1" x14ac:dyDescent="0.2">
      <c r="A10130" s="2" t="s">
        <v>18445</v>
      </c>
      <c r="B10130" s="1" t="s">
        <v>18446</v>
      </c>
      <c r="C10130" s="1" t="s">
        <v>2752</v>
      </c>
      <c r="D10130" s="10" t="s">
        <v>5270</v>
      </c>
    </row>
    <row r="10131" spans="1:4" s="9" customFormat="1" x14ac:dyDescent="0.2">
      <c r="A10131" s="2" t="s">
        <v>18447</v>
      </c>
      <c r="B10131" s="1" t="s">
        <v>18448</v>
      </c>
      <c r="C10131" s="1" t="s">
        <v>18449</v>
      </c>
      <c r="D10131" s="10" t="s">
        <v>5270</v>
      </c>
    </row>
    <row r="10132" spans="1:4" s="9" customFormat="1" x14ac:dyDescent="0.2">
      <c r="A10132" s="2" t="s">
        <v>18450</v>
      </c>
      <c r="B10132" s="1" t="s">
        <v>18448</v>
      </c>
      <c r="C10132" s="1" t="s">
        <v>2752</v>
      </c>
      <c r="D10132" s="10" t="s">
        <v>5270</v>
      </c>
    </row>
    <row r="10133" spans="1:4" s="9" customFormat="1" x14ac:dyDescent="0.2">
      <c r="A10133" s="2" t="s">
        <v>18451</v>
      </c>
      <c r="B10133" s="1" t="s">
        <v>18452</v>
      </c>
      <c r="C10133" s="1" t="s">
        <v>2752</v>
      </c>
      <c r="D10133" s="10" t="s">
        <v>5270</v>
      </c>
    </row>
    <row r="10134" spans="1:4" s="9" customFormat="1" x14ac:dyDescent="0.2">
      <c r="A10134" s="2" t="s">
        <v>18453</v>
      </c>
      <c r="B10134" s="1" t="s">
        <v>18454</v>
      </c>
      <c r="C10134" s="1" t="s">
        <v>2752</v>
      </c>
      <c r="D10134" s="10" t="s">
        <v>5270</v>
      </c>
    </row>
    <row r="10135" spans="1:4" s="9" customFormat="1" x14ac:dyDescent="0.2">
      <c r="A10135" s="2" t="s">
        <v>18455</v>
      </c>
      <c r="B10135" s="1" t="s">
        <v>18456</v>
      </c>
      <c r="C10135" s="1" t="s">
        <v>2752</v>
      </c>
      <c r="D10135" s="10" t="s">
        <v>5270</v>
      </c>
    </row>
    <row r="10136" spans="1:4" s="9" customFormat="1" x14ac:dyDescent="0.2">
      <c r="A10136" s="2" t="s">
        <v>18457</v>
      </c>
      <c r="B10136" s="1" t="s">
        <v>18458</v>
      </c>
      <c r="C10136" s="1" t="s">
        <v>2752</v>
      </c>
      <c r="D10136" s="10" t="s">
        <v>5270</v>
      </c>
    </row>
    <row r="10137" spans="1:4" s="9" customFormat="1" x14ac:dyDescent="0.2">
      <c r="A10137" s="2" t="s">
        <v>18459</v>
      </c>
      <c r="B10137" s="1" t="s">
        <v>18460</v>
      </c>
      <c r="C10137" s="1" t="s">
        <v>39</v>
      </c>
      <c r="D10137" s="10" t="s">
        <v>5270</v>
      </c>
    </row>
    <row r="10138" spans="1:4" s="9" customFormat="1" x14ac:dyDescent="0.2">
      <c r="A10138" s="2" t="s">
        <v>18461</v>
      </c>
      <c r="B10138" s="1" t="s">
        <v>18460</v>
      </c>
      <c r="C10138" s="1" t="s">
        <v>2752</v>
      </c>
      <c r="D10138" s="10" t="s">
        <v>5270</v>
      </c>
    </row>
    <row r="10139" spans="1:4" s="9" customFormat="1" x14ac:dyDescent="0.2">
      <c r="A10139" s="2" t="s">
        <v>18462</v>
      </c>
      <c r="B10139" s="1" t="s">
        <v>18463</v>
      </c>
      <c r="C10139" s="1" t="s">
        <v>1557</v>
      </c>
      <c r="D10139" s="10" t="s">
        <v>5270</v>
      </c>
    </row>
    <row r="10140" spans="1:4" s="9" customFormat="1" x14ac:dyDescent="0.2">
      <c r="A10140" s="2" t="s">
        <v>18464</v>
      </c>
      <c r="B10140" s="1" t="s">
        <v>18465</v>
      </c>
      <c r="C10140" s="1" t="s">
        <v>2752</v>
      </c>
      <c r="D10140" s="10" t="s">
        <v>5270</v>
      </c>
    </row>
    <row r="10141" spans="1:4" s="9" customFormat="1" x14ac:dyDescent="0.2">
      <c r="A10141" s="2" t="s">
        <v>18466</v>
      </c>
      <c r="B10141" s="1" t="s">
        <v>18467</v>
      </c>
      <c r="C10141" s="1" t="s">
        <v>2752</v>
      </c>
      <c r="D10141" s="10" t="s">
        <v>5270</v>
      </c>
    </row>
    <row r="10142" spans="1:4" s="9" customFormat="1" x14ac:dyDescent="0.2">
      <c r="A10142" s="2" t="s">
        <v>18468</v>
      </c>
      <c r="B10142" s="1" t="s">
        <v>18469</v>
      </c>
      <c r="C10142" s="1" t="s">
        <v>2752</v>
      </c>
      <c r="D10142" s="10" t="s">
        <v>5270</v>
      </c>
    </row>
    <row r="10143" spans="1:4" s="9" customFormat="1" x14ac:dyDescent="0.2">
      <c r="A10143" s="2" t="s">
        <v>18470</v>
      </c>
      <c r="B10143" s="1" t="s">
        <v>18471</v>
      </c>
      <c r="C10143" s="1" t="s">
        <v>2752</v>
      </c>
      <c r="D10143" s="10" t="s">
        <v>5270</v>
      </c>
    </row>
    <row r="10144" spans="1:4" s="9" customFormat="1" x14ac:dyDescent="0.2">
      <c r="A10144" s="2" t="s">
        <v>18472</v>
      </c>
      <c r="B10144" s="1" t="s">
        <v>18473</v>
      </c>
      <c r="C10144" s="1" t="s">
        <v>2752</v>
      </c>
      <c r="D10144" s="10" t="s">
        <v>5270</v>
      </c>
    </row>
    <row r="10145" spans="1:4" s="9" customFormat="1" x14ac:dyDescent="0.2">
      <c r="A10145" s="2" t="s">
        <v>18474</v>
      </c>
      <c r="B10145" s="1" t="s">
        <v>18475</v>
      </c>
      <c r="C10145" s="1" t="s">
        <v>2752</v>
      </c>
      <c r="D10145" s="10" t="s">
        <v>5270</v>
      </c>
    </row>
    <row r="10146" spans="1:4" s="9" customFormat="1" x14ac:dyDescent="0.2">
      <c r="A10146" s="2" t="s">
        <v>18476</v>
      </c>
      <c r="B10146" s="1" t="s">
        <v>18477</v>
      </c>
      <c r="C10146" s="1" t="s">
        <v>66</v>
      </c>
      <c r="D10146" s="10" t="s">
        <v>5270</v>
      </c>
    </row>
    <row r="10147" spans="1:4" s="9" customFormat="1" x14ac:dyDescent="0.2">
      <c r="A10147" s="2" t="s">
        <v>18478</v>
      </c>
      <c r="B10147" s="1" t="s">
        <v>18477</v>
      </c>
      <c r="C10147" s="1" t="s">
        <v>2752</v>
      </c>
      <c r="D10147" s="10" t="s">
        <v>5270</v>
      </c>
    </row>
    <row r="10148" spans="1:4" s="9" customFormat="1" x14ac:dyDescent="0.2">
      <c r="A10148" s="2" t="s">
        <v>18482</v>
      </c>
      <c r="B10148" s="1" t="s">
        <v>18480</v>
      </c>
      <c r="C10148" s="1" t="s">
        <v>2752</v>
      </c>
      <c r="D10148" s="10" t="s">
        <v>5270</v>
      </c>
    </row>
    <row r="10149" spans="1:4" s="9" customFormat="1" x14ac:dyDescent="0.2">
      <c r="A10149" s="2" t="s">
        <v>18483</v>
      </c>
      <c r="B10149" s="1" t="s">
        <v>18480</v>
      </c>
      <c r="C10149" s="1" t="s">
        <v>2752</v>
      </c>
      <c r="D10149" s="10" t="s">
        <v>5270</v>
      </c>
    </row>
    <row r="10150" spans="1:4" s="9" customFormat="1" x14ac:dyDescent="0.2">
      <c r="A10150" s="2" t="s">
        <v>18484</v>
      </c>
      <c r="B10150" s="1" t="s">
        <v>18480</v>
      </c>
      <c r="C10150" s="1" t="s">
        <v>2752</v>
      </c>
      <c r="D10150" s="10" t="s">
        <v>5270</v>
      </c>
    </row>
    <row r="10151" spans="1:4" s="9" customFormat="1" x14ac:dyDescent="0.2">
      <c r="A10151" s="2" t="s">
        <v>18479</v>
      </c>
      <c r="B10151" s="1" t="s">
        <v>18480</v>
      </c>
      <c r="C10151" s="1" t="s">
        <v>86</v>
      </c>
      <c r="D10151" s="10" t="s">
        <v>5270</v>
      </c>
    </row>
    <row r="10152" spans="1:4" s="9" customFormat="1" x14ac:dyDescent="0.2">
      <c r="A10152" s="2" t="s">
        <v>18481</v>
      </c>
      <c r="B10152" s="1" t="s">
        <v>18480</v>
      </c>
      <c r="C10152" s="1" t="s">
        <v>14760</v>
      </c>
      <c r="D10152" s="10" t="s">
        <v>5270</v>
      </c>
    </row>
    <row r="10153" spans="1:4" s="9" customFormat="1" x14ac:dyDescent="0.2">
      <c r="A10153" s="2" t="s">
        <v>18485</v>
      </c>
      <c r="B10153" s="1" t="s">
        <v>18486</v>
      </c>
      <c r="C10153" s="1" t="s">
        <v>2752</v>
      </c>
      <c r="D10153" s="10" t="s">
        <v>5270</v>
      </c>
    </row>
    <row r="10154" spans="1:4" s="9" customFormat="1" x14ac:dyDescent="0.2">
      <c r="A10154" s="2" t="s">
        <v>18487</v>
      </c>
      <c r="B10154" s="1" t="s">
        <v>18488</v>
      </c>
      <c r="C10154" s="1" t="s">
        <v>2752</v>
      </c>
      <c r="D10154" s="10" t="s">
        <v>5270</v>
      </c>
    </row>
    <row r="10155" spans="1:4" s="9" customFormat="1" x14ac:dyDescent="0.2">
      <c r="A10155" s="2" t="s">
        <v>18489</v>
      </c>
      <c r="B10155" s="1" t="s">
        <v>18490</v>
      </c>
      <c r="C10155" s="1" t="s">
        <v>2752</v>
      </c>
      <c r="D10155" s="10" t="s">
        <v>5270</v>
      </c>
    </row>
    <row r="10156" spans="1:4" s="9" customFormat="1" x14ac:dyDescent="0.2">
      <c r="A10156" s="2" t="s">
        <v>18491</v>
      </c>
      <c r="B10156" s="1" t="s">
        <v>18492</v>
      </c>
      <c r="C10156" s="1" t="s">
        <v>2752</v>
      </c>
      <c r="D10156" s="10" t="s">
        <v>5270</v>
      </c>
    </row>
    <row r="10157" spans="1:4" s="9" customFormat="1" x14ac:dyDescent="0.2">
      <c r="A10157" s="2" t="s">
        <v>18493</v>
      </c>
      <c r="B10157" s="1" t="s">
        <v>18494</v>
      </c>
      <c r="C10157" s="1" t="s">
        <v>287</v>
      </c>
      <c r="D10157" s="10" t="s">
        <v>5270</v>
      </c>
    </row>
    <row r="10158" spans="1:4" s="9" customFormat="1" x14ac:dyDescent="0.2">
      <c r="A10158" s="2" t="s">
        <v>18495</v>
      </c>
      <c r="B10158" s="1" t="s">
        <v>18496</v>
      </c>
      <c r="C10158" s="1" t="s">
        <v>2752</v>
      </c>
      <c r="D10158" s="10" t="s">
        <v>5270</v>
      </c>
    </row>
    <row r="10159" spans="1:4" s="9" customFormat="1" x14ac:dyDescent="0.2">
      <c r="A10159" s="2" t="s">
        <v>18497</v>
      </c>
      <c r="B10159" s="1" t="s">
        <v>18498</v>
      </c>
      <c r="C10159" s="1" t="s">
        <v>2752</v>
      </c>
      <c r="D10159" s="10" t="s">
        <v>5270</v>
      </c>
    </row>
    <row r="10160" spans="1:4" s="9" customFormat="1" x14ac:dyDescent="0.2">
      <c r="A10160" s="2" t="s">
        <v>18499</v>
      </c>
      <c r="B10160" s="1" t="s">
        <v>18500</v>
      </c>
      <c r="C10160" s="1" t="s">
        <v>39</v>
      </c>
      <c r="D10160" s="10" t="s">
        <v>5270</v>
      </c>
    </row>
    <row r="10161" spans="1:4" s="9" customFormat="1" x14ac:dyDescent="0.2">
      <c r="A10161" s="2" t="s">
        <v>18501</v>
      </c>
      <c r="B10161" s="1" t="s">
        <v>18500</v>
      </c>
      <c r="C10161" s="1" t="s">
        <v>2752</v>
      </c>
      <c r="D10161" s="10" t="s">
        <v>5270</v>
      </c>
    </row>
    <row r="10162" spans="1:4" s="9" customFormat="1" x14ac:dyDescent="0.2">
      <c r="A10162" s="2" t="s">
        <v>18502</v>
      </c>
      <c r="B10162" s="1" t="s">
        <v>18503</v>
      </c>
      <c r="C10162" s="1" t="s">
        <v>39</v>
      </c>
      <c r="D10162" s="10" t="s">
        <v>5270</v>
      </c>
    </row>
    <row r="10163" spans="1:4" s="9" customFormat="1" x14ac:dyDescent="0.2">
      <c r="A10163" s="2" t="s">
        <v>18506</v>
      </c>
      <c r="B10163" s="1" t="s">
        <v>18505</v>
      </c>
      <c r="C10163" s="1" t="s">
        <v>2752</v>
      </c>
      <c r="D10163" s="10" t="s">
        <v>5270</v>
      </c>
    </row>
    <row r="10164" spans="1:4" s="9" customFormat="1" x14ac:dyDescent="0.2">
      <c r="A10164" s="2" t="s">
        <v>18504</v>
      </c>
      <c r="B10164" s="1" t="s">
        <v>18505</v>
      </c>
      <c r="C10164" s="1" t="s">
        <v>39</v>
      </c>
      <c r="D10164" s="10" t="s">
        <v>5270</v>
      </c>
    </row>
    <row r="10165" spans="1:4" s="9" customFormat="1" x14ac:dyDescent="0.2">
      <c r="A10165" s="2" t="s">
        <v>18507</v>
      </c>
      <c r="B10165" s="1" t="s">
        <v>18508</v>
      </c>
      <c r="C10165" s="1" t="s">
        <v>39</v>
      </c>
      <c r="D10165" s="10" t="s">
        <v>5270</v>
      </c>
    </row>
    <row r="10166" spans="1:4" s="9" customFormat="1" x14ac:dyDescent="0.2">
      <c r="A10166" s="2" t="s">
        <v>18509</v>
      </c>
      <c r="B10166" s="1" t="s">
        <v>18508</v>
      </c>
      <c r="C10166" s="1" t="s">
        <v>2752</v>
      </c>
      <c r="D10166" s="10" t="s">
        <v>5270</v>
      </c>
    </row>
    <row r="10167" spans="1:4" s="9" customFormat="1" x14ac:dyDescent="0.2">
      <c r="A10167" s="2" t="s">
        <v>18510</v>
      </c>
      <c r="B10167" s="1" t="s">
        <v>18511</v>
      </c>
      <c r="C10167" s="1" t="s">
        <v>2752</v>
      </c>
      <c r="D10167" s="10" t="s">
        <v>5270</v>
      </c>
    </row>
    <row r="10168" spans="1:4" s="9" customFormat="1" x14ac:dyDescent="0.2">
      <c r="A10168" s="2" t="s">
        <v>18512</v>
      </c>
      <c r="B10168" s="1" t="s">
        <v>18513</v>
      </c>
      <c r="C10168" s="1" t="s">
        <v>16970</v>
      </c>
      <c r="D10168" s="10" t="s">
        <v>5270</v>
      </c>
    </row>
    <row r="10169" spans="1:4" s="9" customFormat="1" x14ac:dyDescent="0.2">
      <c r="A10169" s="2" t="s">
        <v>18514</v>
      </c>
      <c r="B10169" s="1" t="s">
        <v>18513</v>
      </c>
      <c r="C10169" s="1" t="s">
        <v>2752</v>
      </c>
      <c r="D10169" s="10" t="s">
        <v>5270</v>
      </c>
    </row>
    <row r="10170" spans="1:4" s="9" customFormat="1" x14ac:dyDescent="0.2">
      <c r="A10170" s="2" t="s">
        <v>18515</v>
      </c>
      <c r="B10170" s="1" t="s">
        <v>18516</v>
      </c>
      <c r="C10170" s="1" t="s">
        <v>39</v>
      </c>
      <c r="D10170" s="10" t="s">
        <v>5270</v>
      </c>
    </row>
    <row r="10171" spans="1:4" s="9" customFormat="1" x14ac:dyDescent="0.2">
      <c r="A10171" s="2" t="s">
        <v>18517</v>
      </c>
      <c r="B10171" s="1" t="s">
        <v>18516</v>
      </c>
      <c r="C10171" s="1" t="s">
        <v>2752</v>
      </c>
      <c r="D10171" s="10" t="s">
        <v>5270</v>
      </c>
    </row>
    <row r="10172" spans="1:4" s="9" customFormat="1" x14ac:dyDescent="0.2">
      <c r="A10172" s="2" t="s">
        <v>18518</v>
      </c>
      <c r="B10172" s="1" t="s">
        <v>18519</v>
      </c>
      <c r="C10172" s="1" t="s">
        <v>2752</v>
      </c>
      <c r="D10172" s="10" t="s">
        <v>5270</v>
      </c>
    </row>
    <row r="10173" spans="1:4" s="9" customFormat="1" x14ac:dyDescent="0.2">
      <c r="A10173" s="2" t="s">
        <v>18520</v>
      </c>
      <c r="B10173" s="1" t="s">
        <v>18521</v>
      </c>
      <c r="C10173" s="1" t="s">
        <v>2752</v>
      </c>
      <c r="D10173" s="10" t="s">
        <v>5270</v>
      </c>
    </row>
    <row r="10174" spans="1:4" s="9" customFormat="1" x14ac:dyDescent="0.2">
      <c r="A10174" s="2" t="s">
        <v>18522</v>
      </c>
      <c r="B10174" s="1" t="s">
        <v>18523</v>
      </c>
      <c r="C10174" s="1" t="s">
        <v>2752</v>
      </c>
      <c r="D10174" s="10" t="s">
        <v>5270</v>
      </c>
    </row>
    <row r="10175" spans="1:4" s="9" customFormat="1" x14ac:dyDescent="0.2">
      <c r="A10175" s="2" t="s">
        <v>18524</v>
      </c>
      <c r="B10175" s="1" t="s">
        <v>18525</v>
      </c>
      <c r="C10175" s="1" t="s">
        <v>39</v>
      </c>
      <c r="D10175" s="10" t="s">
        <v>5270</v>
      </c>
    </row>
    <row r="10176" spans="1:4" s="9" customFormat="1" x14ac:dyDescent="0.2">
      <c r="A10176" s="2" t="s">
        <v>18526</v>
      </c>
      <c r="B10176" s="1" t="s">
        <v>18525</v>
      </c>
      <c r="C10176" s="1" t="s">
        <v>2752</v>
      </c>
      <c r="D10176" s="10" t="s">
        <v>5270</v>
      </c>
    </row>
    <row r="10177" spans="1:4" s="9" customFormat="1" x14ac:dyDescent="0.2">
      <c r="A10177" s="2" t="s">
        <v>18527</v>
      </c>
      <c r="B10177" s="1" t="s">
        <v>18528</v>
      </c>
      <c r="C10177" s="1" t="s">
        <v>2752</v>
      </c>
      <c r="D10177" s="10" t="s">
        <v>5270</v>
      </c>
    </row>
    <row r="10178" spans="1:4" s="9" customFormat="1" x14ac:dyDescent="0.2">
      <c r="A10178" s="2" t="s">
        <v>18529</v>
      </c>
      <c r="B10178" s="1" t="s">
        <v>18530</v>
      </c>
      <c r="C10178" s="1" t="s">
        <v>2752</v>
      </c>
      <c r="D10178" s="10" t="s">
        <v>5270</v>
      </c>
    </row>
    <row r="10179" spans="1:4" s="9" customFormat="1" x14ac:dyDescent="0.2">
      <c r="A10179" s="2" t="s">
        <v>18531</v>
      </c>
      <c r="B10179" s="1" t="s">
        <v>18532</v>
      </c>
      <c r="C10179" s="1" t="s">
        <v>2752</v>
      </c>
      <c r="D10179" s="10" t="s">
        <v>5270</v>
      </c>
    </row>
    <row r="10180" spans="1:4" s="9" customFormat="1" x14ac:dyDescent="0.2">
      <c r="A10180" s="2" t="s">
        <v>18533</v>
      </c>
      <c r="B10180" s="1" t="s">
        <v>18534</v>
      </c>
      <c r="C10180" s="1" t="s">
        <v>66</v>
      </c>
      <c r="D10180" s="10" t="s">
        <v>5270</v>
      </c>
    </row>
    <row r="10181" spans="1:4" s="9" customFormat="1" x14ac:dyDescent="0.2">
      <c r="A10181" s="2" t="s">
        <v>18535</v>
      </c>
      <c r="B10181" s="1" t="s">
        <v>18534</v>
      </c>
      <c r="C10181" s="1" t="s">
        <v>2752</v>
      </c>
      <c r="D10181" s="10" t="s">
        <v>5270</v>
      </c>
    </row>
    <row r="10182" spans="1:4" s="9" customFormat="1" x14ac:dyDescent="0.2">
      <c r="A10182" s="2" t="s">
        <v>18536</v>
      </c>
      <c r="B10182" s="1" t="s">
        <v>18537</v>
      </c>
      <c r="C10182" s="1" t="s">
        <v>2752</v>
      </c>
      <c r="D10182" s="3">
        <v>500</v>
      </c>
    </row>
    <row r="10183" spans="1:4" s="9" customFormat="1" x14ac:dyDescent="0.2">
      <c r="A10183" s="2" t="s">
        <v>18538</v>
      </c>
      <c r="B10183" s="1" t="s">
        <v>18539</v>
      </c>
      <c r="C10183" s="1" t="s">
        <v>66</v>
      </c>
      <c r="D10183" s="10" t="s">
        <v>5270</v>
      </c>
    </row>
    <row r="10184" spans="1:4" s="9" customFormat="1" x14ac:dyDescent="0.2">
      <c r="A10184" s="2" t="s">
        <v>18540</v>
      </c>
      <c r="B10184" s="1" t="s">
        <v>18539</v>
      </c>
      <c r="C10184" s="1" t="s">
        <v>2752</v>
      </c>
      <c r="D10184" s="10" t="s">
        <v>5270</v>
      </c>
    </row>
    <row r="10185" spans="1:4" s="9" customFormat="1" x14ac:dyDescent="0.2">
      <c r="A10185" s="2" t="s">
        <v>18541</v>
      </c>
      <c r="B10185" s="1" t="s">
        <v>18542</v>
      </c>
      <c r="C10185" s="1" t="s">
        <v>2752</v>
      </c>
      <c r="D10185" s="10" t="s">
        <v>5270</v>
      </c>
    </row>
    <row r="10186" spans="1:4" s="9" customFormat="1" x14ac:dyDescent="0.2">
      <c r="A10186" s="2" t="s">
        <v>18543</v>
      </c>
      <c r="B10186" s="1" t="s">
        <v>18542</v>
      </c>
      <c r="C10186" s="1" t="s">
        <v>2752</v>
      </c>
      <c r="D10186" s="10" t="s">
        <v>5270</v>
      </c>
    </row>
    <row r="10187" spans="1:4" s="9" customFormat="1" x14ac:dyDescent="0.2">
      <c r="A10187" s="2" t="s">
        <v>18544</v>
      </c>
      <c r="B10187" s="1" t="s">
        <v>18545</v>
      </c>
      <c r="C10187" s="1" t="s">
        <v>2752</v>
      </c>
      <c r="D10187" s="3">
        <v>2000</v>
      </c>
    </row>
    <row r="10188" spans="1:4" s="9" customFormat="1" x14ac:dyDescent="0.2">
      <c r="A10188" s="2" t="s">
        <v>18546</v>
      </c>
      <c r="B10188" s="1" t="s">
        <v>18547</v>
      </c>
      <c r="C10188" s="1" t="s">
        <v>2752</v>
      </c>
      <c r="D10188" s="10" t="s">
        <v>5270</v>
      </c>
    </row>
    <row r="10189" spans="1:4" s="9" customFormat="1" x14ac:dyDescent="0.2">
      <c r="A10189" s="2" t="s">
        <v>18548</v>
      </c>
      <c r="B10189" s="1" t="s">
        <v>18549</v>
      </c>
      <c r="C10189" s="1" t="s">
        <v>2752</v>
      </c>
      <c r="D10189" s="10" t="s">
        <v>5270</v>
      </c>
    </row>
    <row r="10190" spans="1:4" s="9" customFormat="1" x14ac:dyDescent="0.2">
      <c r="A10190" s="2" t="s">
        <v>18550</v>
      </c>
      <c r="B10190" s="1" t="s">
        <v>18551</v>
      </c>
      <c r="C10190" s="1" t="s">
        <v>2752</v>
      </c>
      <c r="D10190" s="10" t="s">
        <v>5270</v>
      </c>
    </row>
    <row r="10191" spans="1:4" s="9" customFormat="1" x14ac:dyDescent="0.2">
      <c r="A10191" s="2" t="s">
        <v>18552</v>
      </c>
      <c r="B10191" s="1" t="s">
        <v>18553</v>
      </c>
      <c r="C10191" s="1" t="s">
        <v>2752</v>
      </c>
      <c r="D10191" s="10" t="s">
        <v>5270</v>
      </c>
    </row>
    <row r="10192" spans="1:4" s="9" customFormat="1" x14ac:dyDescent="0.2">
      <c r="A10192" s="2" t="s">
        <v>18554</v>
      </c>
      <c r="B10192" s="1" t="s">
        <v>18555</v>
      </c>
      <c r="C10192" s="1" t="s">
        <v>2752</v>
      </c>
      <c r="D10192" s="10" t="s">
        <v>5270</v>
      </c>
    </row>
    <row r="10193" spans="1:4" s="9" customFormat="1" x14ac:dyDescent="0.2">
      <c r="A10193" s="2" t="s">
        <v>18556</v>
      </c>
      <c r="B10193" s="1" t="s">
        <v>18557</v>
      </c>
      <c r="C10193" s="1" t="s">
        <v>2752</v>
      </c>
      <c r="D10193" s="10" t="s">
        <v>5270</v>
      </c>
    </row>
    <row r="10194" spans="1:4" s="9" customFormat="1" x14ac:dyDescent="0.2">
      <c r="A10194" s="2" t="s">
        <v>18558</v>
      </c>
      <c r="B10194" s="1" t="s">
        <v>18559</v>
      </c>
      <c r="C10194" s="1" t="s">
        <v>2752</v>
      </c>
      <c r="D10194" s="10" t="s">
        <v>5270</v>
      </c>
    </row>
    <row r="10195" spans="1:4" s="9" customFormat="1" x14ac:dyDescent="0.2">
      <c r="A10195" s="2" t="s">
        <v>18560</v>
      </c>
      <c r="B10195" s="1" t="s">
        <v>18561</v>
      </c>
      <c r="C10195" s="1" t="s">
        <v>2752</v>
      </c>
      <c r="D10195" s="10" t="s">
        <v>5270</v>
      </c>
    </row>
    <row r="10196" spans="1:4" s="9" customFormat="1" x14ac:dyDescent="0.2">
      <c r="A10196" s="2" t="s">
        <v>18562</v>
      </c>
      <c r="B10196" s="1" t="s">
        <v>18563</v>
      </c>
      <c r="C10196" s="1" t="s">
        <v>39</v>
      </c>
      <c r="D10196" s="10" t="s">
        <v>5270</v>
      </c>
    </row>
    <row r="10197" spans="1:4" s="9" customFormat="1" x14ac:dyDescent="0.2">
      <c r="A10197" s="2" t="s">
        <v>18564</v>
      </c>
      <c r="B10197" s="1" t="s">
        <v>18565</v>
      </c>
      <c r="C10197" s="1" t="s">
        <v>2752</v>
      </c>
      <c r="D10197" s="10" t="s">
        <v>5270</v>
      </c>
    </row>
    <row r="10198" spans="1:4" s="9" customFormat="1" x14ac:dyDescent="0.2">
      <c r="A10198" s="2" t="s">
        <v>18566</v>
      </c>
      <c r="B10198" s="1" t="s">
        <v>18567</v>
      </c>
      <c r="C10198" s="1" t="s">
        <v>2752</v>
      </c>
      <c r="D10198" s="10" t="s">
        <v>5270</v>
      </c>
    </row>
    <row r="10199" spans="1:4" s="9" customFormat="1" x14ac:dyDescent="0.2">
      <c r="A10199" s="2" t="s">
        <v>18568</v>
      </c>
      <c r="B10199" s="1" t="s">
        <v>18569</v>
      </c>
      <c r="C10199" s="1" t="s">
        <v>2752</v>
      </c>
      <c r="D10199" s="10" t="s">
        <v>5270</v>
      </c>
    </row>
    <row r="10200" spans="1:4" s="9" customFormat="1" x14ac:dyDescent="0.2">
      <c r="A10200" s="2" t="s">
        <v>18570</v>
      </c>
      <c r="B10200" s="1" t="s">
        <v>18571</v>
      </c>
      <c r="C10200" s="1" t="s">
        <v>2752</v>
      </c>
      <c r="D10200" s="10" t="s">
        <v>5270</v>
      </c>
    </row>
    <row r="10201" spans="1:4" s="9" customFormat="1" x14ac:dyDescent="0.2">
      <c r="A10201" s="2" t="s">
        <v>18572</v>
      </c>
      <c r="B10201" s="1" t="s">
        <v>18573</v>
      </c>
      <c r="C10201" s="1" t="s">
        <v>2752</v>
      </c>
      <c r="D10201" s="10" t="s">
        <v>5270</v>
      </c>
    </row>
    <row r="10202" spans="1:4" s="9" customFormat="1" x14ac:dyDescent="0.2">
      <c r="A10202" s="2" t="s">
        <v>18574</v>
      </c>
      <c r="B10202" s="1" t="s">
        <v>18575</v>
      </c>
      <c r="C10202" s="1" t="s">
        <v>2752</v>
      </c>
      <c r="D10202" s="10" t="s">
        <v>5270</v>
      </c>
    </row>
    <row r="10203" spans="1:4" s="9" customFormat="1" x14ac:dyDescent="0.2">
      <c r="A10203" s="2" t="s">
        <v>18576</v>
      </c>
      <c r="B10203" s="1" t="s">
        <v>18577</v>
      </c>
      <c r="C10203" s="1" t="s">
        <v>2752</v>
      </c>
      <c r="D10203" s="10" t="s">
        <v>5270</v>
      </c>
    </row>
    <row r="10204" spans="1:4" s="9" customFormat="1" x14ac:dyDescent="0.2">
      <c r="A10204" s="2" t="s">
        <v>18578</v>
      </c>
      <c r="B10204" s="1" t="s">
        <v>18579</v>
      </c>
      <c r="C10204" s="1" t="s">
        <v>2752</v>
      </c>
      <c r="D10204" s="10" t="s">
        <v>5270</v>
      </c>
    </row>
    <row r="10205" spans="1:4" s="9" customFormat="1" x14ac:dyDescent="0.2">
      <c r="A10205" s="2" t="s">
        <v>18580</v>
      </c>
      <c r="B10205" s="1" t="s">
        <v>18581</v>
      </c>
      <c r="C10205" s="1" t="s">
        <v>30</v>
      </c>
      <c r="D10205" s="10" t="s">
        <v>5270</v>
      </c>
    </row>
    <row r="10206" spans="1:4" s="9" customFormat="1" x14ac:dyDescent="0.2">
      <c r="A10206" s="2" t="s">
        <v>18582</v>
      </c>
      <c r="B10206" s="1" t="s">
        <v>18583</v>
      </c>
      <c r="C10206" s="1" t="s">
        <v>2752</v>
      </c>
      <c r="D10206" s="10" t="s">
        <v>5270</v>
      </c>
    </row>
    <row r="10207" spans="1:4" s="9" customFormat="1" x14ac:dyDescent="0.2">
      <c r="A10207" s="2" t="s">
        <v>18584</v>
      </c>
      <c r="B10207" s="1" t="s">
        <v>18585</v>
      </c>
      <c r="C10207" s="1" t="s">
        <v>2752</v>
      </c>
      <c r="D10207" s="10" t="s">
        <v>5270</v>
      </c>
    </row>
    <row r="10208" spans="1:4" s="9" customFormat="1" x14ac:dyDescent="0.2">
      <c r="A10208" s="2" t="s">
        <v>18586</v>
      </c>
      <c r="B10208" s="1" t="s">
        <v>18587</v>
      </c>
      <c r="C10208" s="1" t="s">
        <v>2752</v>
      </c>
      <c r="D10208" s="10" t="s">
        <v>5270</v>
      </c>
    </row>
    <row r="10209" spans="1:57" s="9" customFormat="1" x14ac:dyDescent="0.2">
      <c r="A10209" s="2" t="s">
        <v>18588</v>
      </c>
      <c r="B10209" s="1" t="s">
        <v>18589</v>
      </c>
      <c r="C10209" s="1" t="s">
        <v>2752</v>
      </c>
      <c r="D10209" s="10" t="s">
        <v>5270</v>
      </c>
    </row>
    <row r="10210" spans="1:57" s="9" customFormat="1" x14ac:dyDescent="0.2">
      <c r="A10210" s="2" t="s">
        <v>18590</v>
      </c>
      <c r="B10210" s="1" t="s">
        <v>18591</v>
      </c>
      <c r="C10210" s="1" t="s">
        <v>2752</v>
      </c>
      <c r="D10210" s="10" t="s">
        <v>5270</v>
      </c>
    </row>
    <row r="10211" spans="1:57" s="9" customFormat="1" x14ac:dyDescent="0.2">
      <c r="A10211" s="2" t="s">
        <v>18592</v>
      </c>
      <c r="B10211" s="1" t="s">
        <v>18593</v>
      </c>
      <c r="C10211" s="1" t="s">
        <v>39</v>
      </c>
      <c r="D10211" s="10" t="s">
        <v>5270</v>
      </c>
    </row>
    <row r="10212" spans="1:57" s="9" customFormat="1" x14ac:dyDescent="0.2">
      <c r="A10212" s="2" t="s">
        <v>18594</v>
      </c>
      <c r="B10212" s="1" t="s">
        <v>18595</v>
      </c>
      <c r="C10212" s="1" t="s">
        <v>18449</v>
      </c>
      <c r="D10212" s="10" t="s">
        <v>5270</v>
      </c>
    </row>
    <row r="10213" spans="1:57" s="9" customFormat="1" x14ac:dyDescent="0.2">
      <c r="A10213" s="2" t="s">
        <v>18596</v>
      </c>
      <c r="B10213" s="1" t="s">
        <v>18597</v>
      </c>
      <c r="C10213" s="1" t="s">
        <v>86</v>
      </c>
      <c r="D10213" s="10" t="s">
        <v>5270</v>
      </c>
    </row>
    <row r="10214" spans="1:57" s="9" customFormat="1" x14ac:dyDescent="0.2">
      <c r="A10214" s="2" t="s">
        <v>18598</v>
      </c>
      <c r="B10214" s="1" t="s">
        <v>18599</v>
      </c>
      <c r="C10214" s="1" t="s">
        <v>17368</v>
      </c>
      <c r="D10214" s="10" t="s">
        <v>5270</v>
      </c>
    </row>
    <row r="10215" spans="1:57" s="9" customFormat="1" x14ac:dyDescent="0.2">
      <c r="A10215" s="2" t="s">
        <v>18600</v>
      </c>
      <c r="B10215" s="1" t="s">
        <v>18601</v>
      </c>
      <c r="C10215" s="1" t="s">
        <v>2752</v>
      </c>
      <c r="D10215" s="10" t="s">
        <v>5270</v>
      </c>
    </row>
    <row r="10216" spans="1:57" s="9" customFormat="1" x14ac:dyDescent="0.2">
      <c r="A10216" s="2" t="s">
        <v>18602</v>
      </c>
      <c r="B10216" s="1" t="s">
        <v>18603</v>
      </c>
      <c r="C10216" s="1" t="s">
        <v>1557</v>
      </c>
      <c r="D10216" s="3">
        <v>100</v>
      </c>
    </row>
    <row r="10217" spans="1:57" s="9" customFormat="1" x14ac:dyDescent="0.2">
      <c r="A10217" s="2" t="s">
        <v>18604</v>
      </c>
      <c r="B10217" s="1" t="s">
        <v>18605</v>
      </c>
      <c r="C10217" s="1" t="s">
        <v>66</v>
      </c>
      <c r="D10217" s="10" t="s">
        <v>5270</v>
      </c>
    </row>
    <row r="10218" spans="1:57" s="9" customFormat="1" x14ac:dyDescent="0.2">
      <c r="A10218" s="2" t="s">
        <v>18606</v>
      </c>
      <c r="B10218" s="1" t="s">
        <v>18607</v>
      </c>
      <c r="C10218" s="1" t="s">
        <v>66</v>
      </c>
      <c r="D10218" s="10" t="s">
        <v>5270</v>
      </c>
    </row>
    <row r="10219" spans="1:57" s="9" customFormat="1" x14ac:dyDescent="0.2">
      <c r="A10219" s="2" t="s">
        <v>18608</v>
      </c>
      <c r="B10219" s="1" t="s">
        <v>18609</v>
      </c>
      <c r="C10219" s="1" t="s">
        <v>66</v>
      </c>
      <c r="D10219" s="10" t="s">
        <v>5270</v>
      </c>
    </row>
    <row r="10220" spans="1:57" s="9" customFormat="1" x14ac:dyDescent="0.2">
      <c r="A10220" s="2" t="s">
        <v>18610</v>
      </c>
      <c r="B10220" s="1" t="s">
        <v>18611</v>
      </c>
      <c r="C10220" s="1" t="s">
        <v>66</v>
      </c>
      <c r="D10220" s="10" t="s">
        <v>5270</v>
      </c>
    </row>
    <row r="10221" spans="1:57" s="11" customFormat="1" ht="18.75" x14ac:dyDescent="0.2">
      <c r="A10221" s="16" t="str">
        <f>HYPERLINK("#Indice","Voltar ao inicio")</f>
        <v>Voltar ao inicio</v>
      </c>
      <c r="B10221" s="17"/>
      <c r="C10221" s="17"/>
      <c r="D10221" s="17"/>
      <c r="E10221" s="9"/>
      <c r="F10221" s="9"/>
      <c r="G10221" s="9"/>
      <c r="H10221" s="9"/>
      <c r="I10221" s="9"/>
      <c r="J10221" s="9"/>
      <c r="K10221" s="9"/>
      <c r="L10221" s="9"/>
      <c r="M10221" s="9"/>
      <c r="N10221" s="9"/>
      <c r="O10221" s="9"/>
      <c r="P10221" s="9"/>
      <c r="Q10221" s="9"/>
      <c r="R10221" s="9"/>
      <c r="S10221" s="9"/>
      <c r="T10221" s="9"/>
      <c r="U10221" s="9"/>
      <c r="V10221" s="9"/>
      <c r="W10221" s="9"/>
      <c r="X10221" s="9"/>
      <c r="Y10221" s="9"/>
      <c r="Z10221" s="9"/>
      <c r="AA10221" s="9"/>
      <c r="AB10221" s="9"/>
      <c r="AC10221" s="9"/>
      <c r="AD10221" s="9"/>
      <c r="AE10221" s="9"/>
      <c r="AF10221" s="9"/>
      <c r="AG10221" s="9"/>
      <c r="AH10221" s="9"/>
      <c r="AI10221" s="9"/>
      <c r="AJ10221" s="9"/>
      <c r="AK10221" s="9"/>
      <c r="AL10221" s="9"/>
      <c r="AM10221" s="9"/>
      <c r="AN10221" s="9"/>
      <c r="AO10221" s="9"/>
      <c r="AP10221" s="9"/>
      <c r="AQ10221" s="9"/>
      <c r="AR10221" s="9"/>
      <c r="AS10221" s="9"/>
      <c r="AT10221" s="9"/>
      <c r="AU10221" s="9"/>
      <c r="AV10221" s="9"/>
      <c r="AW10221" s="9"/>
      <c r="AX10221" s="9"/>
      <c r="AY10221" s="9"/>
      <c r="AZ10221" s="9"/>
      <c r="BA10221" s="9"/>
      <c r="BB10221" s="9"/>
      <c r="BC10221" s="9"/>
      <c r="BD10221" s="9"/>
      <c r="BE10221" s="9"/>
    </row>
    <row r="10222" spans="1:57" s="11" customFormat="1" ht="10.5" customHeight="1" x14ac:dyDescent="0.2">
      <c r="A10222" s="12"/>
      <c r="B10222" s="13"/>
      <c r="C10222" s="13"/>
      <c r="D10222" s="13"/>
      <c r="E10222" s="9"/>
      <c r="F10222" s="9"/>
      <c r="G10222" s="9"/>
      <c r="H10222" s="9"/>
      <c r="I10222" s="9"/>
      <c r="J10222" s="9"/>
      <c r="K10222" s="9"/>
      <c r="L10222" s="9"/>
      <c r="M10222" s="9"/>
      <c r="N10222" s="9"/>
      <c r="O10222" s="9"/>
      <c r="P10222" s="9"/>
      <c r="Q10222" s="9"/>
      <c r="R10222" s="9"/>
      <c r="S10222" s="9"/>
      <c r="T10222" s="9"/>
      <c r="U10222" s="9"/>
      <c r="V10222" s="9"/>
      <c r="W10222" s="9"/>
      <c r="X10222" s="9"/>
      <c r="Y10222" s="9"/>
      <c r="Z10222" s="9"/>
      <c r="AA10222" s="9"/>
      <c r="AB10222" s="9"/>
      <c r="AC10222" s="9"/>
      <c r="AD10222" s="9"/>
      <c r="AE10222" s="9"/>
      <c r="AF10222" s="9"/>
      <c r="AG10222" s="9"/>
      <c r="AH10222" s="9"/>
      <c r="AI10222" s="9"/>
      <c r="AJ10222" s="9"/>
      <c r="AK10222" s="9"/>
      <c r="AL10222" s="9"/>
      <c r="AM10222" s="9"/>
      <c r="AN10222" s="9"/>
      <c r="AO10222" s="9"/>
      <c r="AP10222" s="9"/>
      <c r="AQ10222" s="9"/>
      <c r="AR10222" s="9"/>
      <c r="AS10222" s="9"/>
      <c r="AT10222" s="9"/>
      <c r="AU10222" s="9"/>
      <c r="AV10222" s="9"/>
      <c r="AW10222" s="9"/>
      <c r="AX10222" s="9"/>
      <c r="AY10222" s="9"/>
      <c r="AZ10222" s="9"/>
      <c r="BA10222" s="9"/>
      <c r="BB10222" s="9"/>
      <c r="BC10222" s="9"/>
      <c r="BD10222" s="9"/>
      <c r="BE10222" s="9"/>
    </row>
    <row r="10223" spans="1:57" s="9" customFormat="1" ht="26.25" x14ac:dyDescent="0.2">
      <c r="A10223" s="23" t="s">
        <v>18612</v>
      </c>
      <c r="B10223" s="24"/>
      <c r="C10223" s="24"/>
      <c r="D10223" s="24"/>
    </row>
    <row r="10224" spans="1:57" s="9" customFormat="1" ht="14.25" x14ac:dyDescent="0.2">
      <c r="A10224" s="20" t="s">
        <v>0</v>
      </c>
      <c r="B10224" s="21" t="s">
        <v>1</v>
      </c>
      <c r="C10224" s="21" t="s">
        <v>2</v>
      </c>
      <c r="D10224" s="22" t="s">
        <v>3</v>
      </c>
    </row>
    <row r="10225" spans="1:4" s="9" customFormat="1" ht="14.25" x14ac:dyDescent="0.2">
      <c r="A10225" s="20"/>
      <c r="B10225" s="21"/>
      <c r="C10225" s="21"/>
      <c r="D10225" s="22"/>
    </row>
    <row r="10226" spans="1:4" s="9" customFormat="1" x14ac:dyDescent="0.2">
      <c r="A10226" s="2" t="s">
        <v>18615</v>
      </c>
      <c r="B10226" s="1" t="s">
        <v>18614</v>
      </c>
      <c r="C10226" s="1" t="s">
        <v>17590</v>
      </c>
      <c r="D10226" s="10" t="s">
        <v>5270</v>
      </c>
    </row>
    <row r="10227" spans="1:4" s="9" customFormat="1" x14ac:dyDescent="0.2">
      <c r="A10227" s="2" t="s">
        <v>18613</v>
      </c>
      <c r="B10227" s="1" t="s">
        <v>18614</v>
      </c>
      <c r="C10227" s="1" t="s">
        <v>39</v>
      </c>
      <c r="D10227" s="10" t="s">
        <v>5270</v>
      </c>
    </row>
    <row r="10228" spans="1:4" s="9" customFormat="1" x14ac:dyDescent="0.2">
      <c r="A10228" s="2" t="s">
        <v>18616</v>
      </c>
      <c r="B10228" s="1" t="s">
        <v>18617</v>
      </c>
      <c r="C10228" s="1" t="s">
        <v>1012</v>
      </c>
      <c r="D10228" s="10" t="s">
        <v>5270</v>
      </c>
    </row>
    <row r="10229" spans="1:4" s="9" customFormat="1" x14ac:dyDescent="0.2">
      <c r="A10229" s="2" t="s">
        <v>18618</v>
      </c>
      <c r="B10229" s="1" t="s">
        <v>18619</v>
      </c>
      <c r="C10229" s="1" t="s">
        <v>39</v>
      </c>
      <c r="D10229" s="10" t="s">
        <v>5270</v>
      </c>
    </row>
    <row r="10230" spans="1:4" s="9" customFormat="1" x14ac:dyDescent="0.2">
      <c r="A10230" s="2" t="s">
        <v>18620</v>
      </c>
      <c r="B10230" s="1" t="s">
        <v>18621</v>
      </c>
      <c r="C10230" s="1" t="s">
        <v>1012</v>
      </c>
      <c r="D10230" s="10" t="s">
        <v>5270</v>
      </c>
    </row>
    <row r="10231" spans="1:4" s="9" customFormat="1" x14ac:dyDescent="0.2">
      <c r="A10231" s="2" t="s">
        <v>18622</v>
      </c>
      <c r="B10231" s="1" t="s">
        <v>18623</v>
      </c>
      <c r="C10231" s="1" t="s">
        <v>18289</v>
      </c>
      <c r="D10231" s="10" t="s">
        <v>5270</v>
      </c>
    </row>
    <row r="10232" spans="1:4" s="9" customFormat="1" x14ac:dyDescent="0.2">
      <c r="A10232" s="2" t="s">
        <v>18624</v>
      </c>
      <c r="B10232" s="1" t="s">
        <v>18625</v>
      </c>
      <c r="C10232" s="1" t="s">
        <v>1012</v>
      </c>
      <c r="D10232" s="10" t="s">
        <v>5270</v>
      </c>
    </row>
    <row r="10233" spans="1:4" s="9" customFormat="1" x14ac:dyDescent="0.2">
      <c r="A10233" s="2" t="s">
        <v>18628</v>
      </c>
      <c r="B10233" s="1" t="s">
        <v>18627</v>
      </c>
      <c r="C10233" s="1" t="s">
        <v>18629</v>
      </c>
      <c r="D10233" s="3">
        <v>3000</v>
      </c>
    </row>
    <row r="10234" spans="1:4" s="9" customFormat="1" x14ac:dyDescent="0.2">
      <c r="A10234" s="2" t="s">
        <v>18626</v>
      </c>
      <c r="B10234" s="1" t="s">
        <v>18627</v>
      </c>
      <c r="C10234" s="1" t="s">
        <v>39</v>
      </c>
      <c r="D10234" s="10" t="s">
        <v>5270</v>
      </c>
    </row>
    <row r="10235" spans="1:4" s="9" customFormat="1" x14ac:dyDescent="0.2">
      <c r="A10235" s="2" t="s">
        <v>18630</v>
      </c>
      <c r="B10235" s="1" t="s">
        <v>18631</v>
      </c>
      <c r="C10235" s="1" t="s">
        <v>1012</v>
      </c>
      <c r="D10235" s="10" t="s">
        <v>5270</v>
      </c>
    </row>
    <row r="10236" spans="1:4" s="9" customFormat="1" x14ac:dyDescent="0.2">
      <c r="A10236" s="2" t="s">
        <v>18632</v>
      </c>
      <c r="B10236" s="1" t="s">
        <v>18633</v>
      </c>
      <c r="C10236" s="1" t="s">
        <v>1012</v>
      </c>
      <c r="D10236" s="10" t="s">
        <v>5270</v>
      </c>
    </row>
    <row r="10237" spans="1:4" s="9" customFormat="1" x14ac:dyDescent="0.2">
      <c r="A10237" s="2" t="s">
        <v>18634</v>
      </c>
      <c r="B10237" s="1" t="s">
        <v>18635</v>
      </c>
      <c r="C10237" s="1" t="s">
        <v>1012</v>
      </c>
      <c r="D10237" s="3">
        <v>1000</v>
      </c>
    </row>
    <row r="10238" spans="1:4" s="9" customFormat="1" x14ac:dyDescent="0.2">
      <c r="A10238" s="2" t="s">
        <v>18636</v>
      </c>
      <c r="B10238" s="1" t="s">
        <v>18637</v>
      </c>
      <c r="C10238" s="1" t="s">
        <v>16</v>
      </c>
      <c r="D10238" s="10" t="s">
        <v>5270</v>
      </c>
    </row>
    <row r="10239" spans="1:4" s="9" customFormat="1" x14ac:dyDescent="0.2">
      <c r="A10239" s="2" t="s">
        <v>18638</v>
      </c>
      <c r="B10239" s="1" t="s">
        <v>18639</v>
      </c>
      <c r="C10239" s="1" t="s">
        <v>1012</v>
      </c>
      <c r="D10239" s="10" t="s">
        <v>5270</v>
      </c>
    </row>
    <row r="10240" spans="1:4" s="9" customFormat="1" x14ac:dyDescent="0.2">
      <c r="A10240" s="2" t="s">
        <v>18640</v>
      </c>
      <c r="B10240" s="1" t="s">
        <v>18641</v>
      </c>
      <c r="C10240" s="1" t="s">
        <v>1012</v>
      </c>
      <c r="D10240" s="10" t="s">
        <v>5270</v>
      </c>
    </row>
    <row r="10241" spans="1:4" s="9" customFormat="1" x14ac:dyDescent="0.2">
      <c r="A10241" s="2" t="s">
        <v>18642</v>
      </c>
      <c r="B10241" s="1" t="s">
        <v>18643</v>
      </c>
      <c r="C10241" s="1" t="s">
        <v>39</v>
      </c>
      <c r="D10241" s="10" t="s">
        <v>5270</v>
      </c>
    </row>
    <row r="10242" spans="1:4" s="9" customFormat="1" x14ac:dyDescent="0.2">
      <c r="A10242" s="2" t="s">
        <v>18644</v>
      </c>
      <c r="B10242" s="1" t="s">
        <v>18645</v>
      </c>
      <c r="C10242" s="1" t="s">
        <v>7557</v>
      </c>
      <c r="D10242" s="3">
        <v>100</v>
      </c>
    </row>
    <row r="10243" spans="1:4" s="9" customFormat="1" x14ac:dyDescent="0.2">
      <c r="A10243" s="2" t="s">
        <v>18646</v>
      </c>
      <c r="B10243" s="1" t="s">
        <v>18647</v>
      </c>
      <c r="C10243" s="1" t="s">
        <v>1012</v>
      </c>
      <c r="D10243" s="10" t="s">
        <v>5270</v>
      </c>
    </row>
    <row r="10244" spans="1:4" s="9" customFormat="1" x14ac:dyDescent="0.2">
      <c r="A10244" s="2" t="s">
        <v>18648</v>
      </c>
      <c r="B10244" s="1" t="s">
        <v>18649</v>
      </c>
      <c r="C10244" s="1" t="s">
        <v>1087</v>
      </c>
      <c r="D10244" s="3">
        <v>3000</v>
      </c>
    </row>
    <row r="10245" spans="1:4" s="9" customFormat="1" x14ac:dyDescent="0.2">
      <c r="A10245" s="2" t="s">
        <v>18650</v>
      </c>
      <c r="B10245" s="1" t="s">
        <v>18651</v>
      </c>
      <c r="C10245" s="1" t="s">
        <v>1012</v>
      </c>
      <c r="D10245" s="3">
        <v>3000</v>
      </c>
    </row>
    <row r="10246" spans="1:4" s="9" customFormat="1" x14ac:dyDescent="0.2">
      <c r="A10246" s="2" t="s">
        <v>18652</v>
      </c>
      <c r="B10246" s="1" t="s">
        <v>18653</v>
      </c>
      <c r="C10246" s="1" t="s">
        <v>1012</v>
      </c>
      <c r="D10246" s="10" t="s">
        <v>5270</v>
      </c>
    </row>
    <row r="10247" spans="1:4" s="9" customFormat="1" x14ac:dyDescent="0.2">
      <c r="A10247" s="2" t="s">
        <v>18654</v>
      </c>
      <c r="B10247" s="1" t="s">
        <v>18655</v>
      </c>
      <c r="C10247" s="1" t="s">
        <v>39</v>
      </c>
      <c r="D10247" s="10" t="s">
        <v>5270</v>
      </c>
    </row>
    <row r="10248" spans="1:4" s="9" customFormat="1" x14ac:dyDescent="0.2">
      <c r="A10248" s="2" t="s">
        <v>18656</v>
      </c>
      <c r="B10248" s="1" t="s">
        <v>18657</v>
      </c>
      <c r="C10248" s="1" t="s">
        <v>18289</v>
      </c>
      <c r="D10248" s="10" t="s">
        <v>5270</v>
      </c>
    </row>
    <row r="10249" spans="1:4" s="9" customFormat="1" x14ac:dyDescent="0.2">
      <c r="A10249" s="2" t="s">
        <v>18658</v>
      </c>
      <c r="B10249" s="1" t="s">
        <v>18659</v>
      </c>
      <c r="C10249" s="1" t="s">
        <v>18289</v>
      </c>
      <c r="D10249" s="10" t="s">
        <v>5270</v>
      </c>
    </row>
    <row r="10250" spans="1:4" s="9" customFormat="1" x14ac:dyDescent="0.2">
      <c r="A10250" s="2" t="s">
        <v>18660</v>
      </c>
      <c r="B10250" s="1" t="s">
        <v>18661</v>
      </c>
      <c r="C10250" s="1" t="s">
        <v>4104</v>
      </c>
      <c r="D10250" s="10" t="s">
        <v>5270</v>
      </c>
    </row>
    <row r="10251" spans="1:4" s="9" customFormat="1" x14ac:dyDescent="0.2">
      <c r="A10251" s="2" t="s">
        <v>18662</v>
      </c>
      <c r="B10251" s="1" t="s">
        <v>18663</v>
      </c>
      <c r="C10251" s="1" t="s">
        <v>18056</v>
      </c>
      <c r="D10251" s="10" t="s">
        <v>5270</v>
      </c>
    </row>
    <row r="10252" spans="1:4" s="9" customFormat="1" x14ac:dyDescent="0.2">
      <c r="A10252" s="2" t="s">
        <v>18664</v>
      </c>
      <c r="B10252" s="1" t="s">
        <v>18665</v>
      </c>
      <c r="C10252" s="1" t="s">
        <v>18056</v>
      </c>
      <c r="D10252" s="10" t="s">
        <v>5270</v>
      </c>
    </row>
    <row r="10253" spans="1:4" s="9" customFormat="1" x14ac:dyDescent="0.2">
      <c r="A10253" s="2" t="s">
        <v>18666</v>
      </c>
      <c r="B10253" s="1" t="s">
        <v>18667</v>
      </c>
      <c r="C10253" s="1" t="s">
        <v>18289</v>
      </c>
      <c r="D10253" s="3">
        <v>3000</v>
      </c>
    </row>
    <row r="10254" spans="1:4" s="9" customFormat="1" x14ac:dyDescent="0.2">
      <c r="A10254" s="2" t="s">
        <v>18668</v>
      </c>
      <c r="B10254" s="1" t="s">
        <v>18667</v>
      </c>
      <c r="C10254" s="1" t="s">
        <v>2752</v>
      </c>
      <c r="D10254" s="10" t="s">
        <v>5270</v>
      </c>
    </row>
    <row r="10255" spans="1:4" s="9" customFormat="1" x14ac:dyDescent="0.2">
      <c r="A10255" s="2" t="s">
        <v>18669</v>
      </c>
      <c r="B10255" s="1" t="s">
        <v>18670</v>
      </c>
      <c r="C10255" s="1" t="s">
        <v>39</v>
      </c>
      <c r="D10255" s="10" t="s">
        <v>5270</v>
      </c>
    </row>
    <row r="10256" spans="1:4" s="9" customFormat="1" x14ac:dyDescent="0.2">
      <c r="A10256" s="2" t="s">
        <v>18671</v>
      </c>
      <c r="B10256" s="1" t="s">
        <v>18672</v>
      </c>
      <c r="C10256" s="1" t="s">
        <v>18289</v>
      </c>
      <c r="D10256" s="3">
        <v>3000</v>
      </c>
    </row>
    <row r="10257" spans="1:4" s="9" customFormat="1" x14ac:dyDescent="0.2">
      <c r="A10257" s="2" t="s">
        <v>18673</v>
      </c>
      <c r="B10257" s="1" t="s">
        <v>18674</v>
      </c>
      <c r="C10257" s="1" t="s">
        <v>39</v>
      </c>
      <c r="D10257" s="10" t="s">
        <v>5270</v>
      </c>
    </row>
    <row r="10258" spans="1:4" s="9" customFormat="1" x14ac:dyDescent="0.2">
      <c r="A10258" s="2" t="s">
        <v>18675</v>
      </c>
      <c r="B10258" s="1" t="s">
        <v>18676</v>
      </c>
      <c r="C10258" s="1" t="s">
        <v>1012</v>
      </c>
      <c r="D10258" s="3">
        <v>2500</v>
      </c>
    </row>
    <row r="10259" spans="1:4" s="9" customFormat="1" x14ac:dyDescent="0.2">
      <c r="A10259" s="2" t="s">
        <v>18677</v>
      </c>
      <c r="B10259" s="1" t="s">
        <v>18678</v>
      </c>
      <c r="C10259" s="1" t="s">
        <v>17986</v>
      </c>
      <c r="D10259" s="3">
        <v>3000</v>
      </c>
    </row>
    <row r="10260" spans="1:4" s="9" customFormat="1" x14ac:dyDescent="0.2">
      <c r="A10260" s="2" t="s">
        <v>18679</v>
      </c>
      <c r="B10260" s="1" t="s">
        <v>18680</v>
      </c>
      <c r="C10260" s="1" t="s">
        <v>17983</v>
      </c>
      <c r="D10260" s="10" t="s">
        <v>5270</v>
      </c>
    </row>
    <row r="10261" spans="1:4" s="9" customFormat="1" x14ac:dyDescent="0.2">
      <c r="A10261" s="2" t="s">
        <v>18681</v>
      </c>
      <c r="B10261" s="1" t="s">
        <v>18682</v>
      </c>
      <c r="C10261" s="1" t="s">
        <v>1087</v>
      </c>
      <c r="D10261" s="10" t="s">
        <v>5270</v>
      </c>
    </row>
    <row r="10262" spans="1:4" s="9" customFormat="1" x14ac:dyDescent="0.2">
      <c r="A10262" s="2" t="s">
        <v>18683</v>
      </c>
      <c r="B10262" s="1" t="s">
        <v>18684</v>
      </c>
      <c r="C10262" s="1" t="s">
        <v>1087</v>
      </c>
      <c r="D10262" s="10" t="s">
        <v>5270</v>
      </c>
    </row>
    <row r="10263" spans="1:4" s="9" customFormat="1" x14ac:dyDescent="0.2">
      <c r="A10263" s="2" t="s">
        <v>18685</v>
      </c>
      <c r="B10263" s="1" t="s">
        <v>18686</v>
      </c>
      <c r="C10263" s="1" t="s">
        <v>8426</v>
      </c>
      <c r="D10263" s="3">
        <v>3000</v>
      </c>
    </row>
    <row r="10264" spans="1:4" s="9" customFormat="1" x14ac:dyDescent="0.2">
      <c r="A10264" s="2" t="s">
        <v>18687</v>
      </c>
      <c r="B10264" s="1" t="s">
        <v>18688</v>
      </c>
      <c r="C10264" s="1" t="s">
        <v>18289</v>
      </c>
      <c r="D10264" s="10" t="s">
        <v>5270</v>
      </c>
    </row>
    <row r="10265" spans="1:4" s="9" customFormat="1" x14ac:dyDescent="0.2">
      <c r="A10265" s="2" t="s">
        <v>18689</v>
      </c>
      <c r="B10265" s="1" t="s">
        <v>18690</v>
      </c>
      <c r="C10265" s="1" t="s">
        <v>1087</v>
      </c>
      <c r="D10265" s="3">
        <v>3000</v>
      </c>
    </row>
    <row r="10266" spans="1:4" s="9" customFormat="1" x14ac:dyDescent="0.2">
      <c r="A10266" s="2" t="s">
        <v>18691</v>
      </c>
      <c r="B10266" s="1" t="s">
        <v>18692</v>
      </c>
      <c r="C10266" s="1" t="s">
        <v>18693</v>
      </c>
      <c r="D10266" s="3">
        <v>3000</v>
      </c>
    </row>
    <row r="10267" spans="1:4" s="9" customFormat="1" x14ac:dyDescent="0.2">
      <c r="A10267" s="2" t="s">
        <v>18694</v>
      </c>
      <c r="B10267" s="1" t="s">
        <v>18695</v>
      </c>
      <c r="C10267" s="1" t="s">
        <v>66</v>
      </c>
      <c r="D10267" s="10" t="s">
        <v>5270</v>
      </c>
    </row>
    <row r="10268" spans="1:4" s="9" customFormat="1" x14ac:dyDescent="0.2">
      <c r="A10268" s="2" t="s">
        <v>18696</v>
      </c>
      <c r="B10268" s="1" t="s">
        <v>18697</v>
      </c>
      <c r="C10268" s="1" t="s">
        <v>66</v>
      </c>
      <c r="D10268" s="10" t="s">
        <v>5270</v>
      </c>
    </row>
    <row r="10269" spans="1:4" s="9" customFormat="1" x14ac:dyDescent="0.2">
      <c r="A10269" s="2" t="s">
        <v>18698</v>
      </c>
      <c r="B10269" s="1" t="s">
        <v>18699</v>
      </c>
      <c r="C10269" s="1" t="s">
        <v>66</v>
      </c>
      <c r="D10269" s="10" t="s">
        <v>5270</v>
      </c>
    </row>
    <row r="10270" spans="1:4" s="9" customFormat="1" x14ac:dyDescent="0.2">
      <c r="A10270" s="2" t="s">
        <v>18700</v>
      </c>
      <c r="B10270" s="1" t="s">
        <v>18701</v>
      </c>
      <c r="C10270" s="1" t="s">
        <v>39</v>
      </c>
      <c r="D10270" s="10" t="s">
        <v>5270</v>
      </c>
    </row>
    <row r="10271" spans="1:4" s="9" customFormat="1" x14ac:dyDescent="0.2">
      <c r="A10271" s="2" t="s">
        <v>18702</v>
      </c>
      <c r="B10271" s="1" t="s">
        <v>18703</v>
      </c>
      <c r="C10271" s="1" t="s">
        <v>66</v>
      </c>
      <c r="D10271" s="3">
        <v>2500</v>
      </c>
    </row>
    <row r="10272" spans="1:4" s="9" customFormat="1" x14ac:dyDescent="0.2">
      <c r="A10272" s="2" t="s">
        <v>18704</v>
      </c>
      <c r="B10272" s="1" t="s">
        <v>18705</v>
      </c>
      <c r="C10272" s="1" t="s">
        <v>66</v>
      </c>
      <c r="D10272" s="3">
        <v>2500</v>
      </c>
    </row>
    <row r="10273" spans="1:4" s="9" customFormat="1" x14ac:dyDescent="0.2">
      <c r="A10273" s="2" t="s">
        <v>18706</v>
      </c>
      <c r="B10273" s="1" t="s">
        <v>18707</v>
      </c>
      <c r="C10273" s="1" t="s">
        <v>2752</v>
      </c>
      <c r="D10273" s="10" t="s">
        <v>5270</v>
      </c>
    </row>
    <row r="10274" spans="1:4" s="9" customFormat="1" x14ac:dyDescent="0.2">
      <c r="A10274" s="2" t="s">
        <v>18708</v>
      </c>
      <c r="B10274" s="1" t="s">
        <v>18709</v>
      </c>
      <c r="C10274" s="1" t="s">
        <v>18289</v>
      </c>
      <c r="D10274" s="10" t="s">
        <v>5270</v>
      </c>
    </row>
    <row r="10275" spans="1:4" s="9" customFormat="1" x14ac:dyDescent="0.2">
      <c r="A10275" s="2" t="s">
        <v>18710</v>
      </c>
      <c r="B10275" s="1" t="s">
        <v>18711</v>
      </c>
      <c r="C10275" s="1" t="s">
        <v>39</v>
      </c>
      <c r="D10275" s="10" t="s">
        <v>5270</v>
      </c>
    </row>
    <row r="10276" spans="1:4" s="9" customFormat="1" x14ac:dyDescent="0.2">
      <c r="A10276" s="2" t="s">
        <v>18712</v>
      </c>
      <c r="B10276" s="1" t="s">
        <v>18713</v>
      </c>
      <c r="C10276" s="1" t="s">
        <v>2752</v>
      </c>
      <c r="D10276" s="3">
        <v>1800</v>
      </c>
    </row>
    <row r="10277" spans="1:4" s="9" customFormat="1" x14ac:dyDescent="0.2">
      <c r="A10277" s="2" t="s">
        <v>18714</v>
      </c>
      <c r="B10277" s="1" t="s">
        <v>18715</v>
      </c>
      <c r="C10277" s="1" t="s">
        <v>66</v>
      </c>
      <c r="D10277" s="10" t="s">
        <v>5270</v>
      </c>
    </row>
    <row r="10278" spans="1:4" s="9" customFormat="1" x14ac:dyDescent="0.2">
      <c r="A10278" s="2" t="s">
        <v>18716</v>
      </c>
      <c r="B10278" s="1" t="s">
        <v>18717</v>
      </c>
      <c r="C10278" s="1" t="s">
        <v>18056</v>
      </c>
      <c r="D10278" s="3">
        <v>5000</v>
      </c>
    </row>
    <row r="10279" spans="1:4" s="9" customFormat="1" x14ac:dyDescent="0.2">
      <c r="A10279" s="2" t="s">
        <v>18718</v>
      </c>
      <c r="B10279" s="1" t="s">
        <v>18719</v>
      </c>
      <c r="C10279" s="1" t="s">
        <v>39</v>
      </c>
      <c r="D10279" s="10" t="s">
        <v>5270</v>
      </c>
    </row>
    <row r="10280" spans="1:4" s="9" customFormat="1" x14ac:dyDescent="0.2">
      <c r="A10280" s="2" t="s">
        <v>18720</v>
      </c>
      <c r="B10280" s="1" t="s">
        <v>18721</v>
      </c>
      <c r="C10280" s="1" t="s">
        <v>2752</v>
      </c>
      <c r="D10280" s="3">
        <v>1800</v>
      </c>
    </row>
    <row r="10281" spans="1:4" s="9" customFormat="1" x14ac:dyDescent="0.2">
      <c r="A10281" s="2" t="s">
        <v>18722</v>
      </c>
      <c r="B10281" s="1" t="s">
        <v>18723</v>
      </c>
      <c r="C10281" s="1" t="s">
        <v>308</v>
      </c>
      <c r="D10281" s="10" t="s">
        <v>5270</v>
      </c>
    </row>
    <row r="10282" spans="1:4" s="9" customFormat="1" x14ac:dyDescent="0.2">
      <c r="A10282" s="2" t="s">
        <v>18724</v>
      </c>
      <c r="B10282" s="1" t="s">
        <v>18725</v>
      </c>
      <c r="C10282" s="1" t="s">
        <v>18726</v>
      </c>
      <c r="D10282" s="10" t="s">
        <v>5270</v>
      </c>
    </row>
    <row r="10283" spans="1:4" s="9" customFormat="1" x14ac:dyDescent="0.2">
      <c r="A10283" s="2" t="s">
        <v>18727</v>
      </c>
      <c r="B10283" s="1" t="s">
        <v>18728</v>
      </c>
      <c r="C10283" s="1" t="s">
        <v>66</v>
      </c>
      <c r="D10283" s="10" t="s">
        <v>5270</v>
      </c>
    </row>
    <row r="10284" spans="1:4" s="9" customFormat="1" x14ac:dyDescent="0.2">
      <c r="A10284" s="2" t="s">
        <v>18729</v>
      </c>
      <c r="B10284" s="1" t="s">
        <v>18730</v>
      </c>
      <c r="C10284" s="1" t="s">
        <v>7557</v>
      </c>
      <c r="D10284" s="10" t="s">
        <v>5270</v>
      </c>
    </row>
    <row r="10285" spans="1:4" s="9" customFormat="1" x14ac:dyDescent="0.2">
      <c r="A10285" s="2" t="s">
        <v>18731</v>
      </c>
      <c r="B10285" s="1" t="s">
        <v>18732</v>
      </c>
      <c r="C10285" s="1" t="s">
        <v>7557</v>
      </c>
      <c r="D10285" s="10" t="s">
        <v>5270</v>
      </c>
    </row>
    <row r="10286" spans="1:4" s="9" customFormat="1" x14ac:dyDescent="0.2">
      <c r="A10286" s="2" t="s">
        <v>18733</v>
      </c>
      <c r="B10286" s="1" t="s">
        <v>18734</v>
      </c>
      <c r="C10286" s="1" t="s">
        <v>1557</v>
      </c>
      <c r="D10286" s="3">
        <v>750</v>
      </c>
    </row>
    <row r="10287" spans="1:4" s="9" customFormat="1" x14ac:dyDescent="0.2">
      <c r="A10287" s="2" t="s">
        <v>18735</v>
      </c>
      <c r="B10287" s="1" t="s">
        <v>18736</v>
      </c>
      <c r="C10287" s="1" t="s">
        <v>2752</v>
      </c>
      <c r="D10287" s="10" t="s">
        <v>5270</v>
      </c>
    </row>
    <row r="10288" spans="1:4" s="9" customFormat="1" x14ac:dyDescent="0.2">
      <c r="A10288" s="2" t="s">
        <v>18737</v>
      </c>
      <c r="B10288" s="1" t="s">
        <v>18738</v>
      </c>
      <c r="C10288" s="1" t="s">
        <v>2752</v>
      </c>
      <c r="D10288" s="3">
        <v>750</v>
      </c>
    </row>
    <row r="10289" spans="1:4" s="9" customFormat="1" x14ac:dyDescent="0.2">
      <c r="A10289" s="2" t="s">
        <v>18739</v>
      </c>
      <c r="B10289" s="1" t="s">
        <v>18740</v>
      </c>
      <c r="C10289" s="1" t="s">
        <v>16</v>
      </c>
      <c r="D10289" s="10" t="s">
        <v>5270</v>
      </c>
    </row>
    <row r="10290" spans="1:4" s="9" customFormat="1" x14ac:dyDescent="0.2">
      <c r="A10290" s="2" t="s">
        <v>18741</v>
      </c>
      <c r="B10290" s="1" t="s">
        <v>18742</v>
      </c>
      <c r="C10290" s="1" t="s">
        <v>18289</v>
      </c>
      <c r="D10290" s="3">
        <v>3000</v>
      </c>
    </row>
    <row r="10291" spans="1:4" s="9" customFormat="1" x14ac:dyDescent="0.2">
      <c r="A10291" s="2" t="s">
        <v>18743</v>
      </c>
      <c r="B10291" s="1" t="s">
        <v>18744</v>
      </c>
      <c r="C10291" s="1" t="s">
        <v>1557</v>
      </c>
      <c r="D10291" s="10" t="s">
        <v>5270</v>
      </c>
    </row>
    <row r="10292" spans="1:4" s="9" customFormat="1" x14ac:dyDescent="0.2">
      <c r="A10292" s="2" t="s">
        <v>18745</v>
      </c>
      <c r="B10292" s="1" t="s">
        <v>18746</v>
      </c>
      <c r="C10292" s="1" t="s">
        <v>2752</v>
      </c>
      <c r="D10292" s="10" t="s">
        <v>5270</v>
      </c>
    </row>
    <row r="10293" spans="1:4" s="9" customFormat="1" x14ac:dyDescent="0.2">
      <c r="A10293" s="2" t="s">
        <v>18747</v>
      </c>
      <c r="B10293" s="1" t="s">
        <v>18748</v>
      </c>
      <c r="C10293" s="1" t="s">
        <v>2752</v>
      </c>
      <c r="D10293" s="3">
        <v>750</v>
      </c>
    </row>
    <row r="10294" spans="1:4" s="9" customFormat="1" x14ac:dyDescent="0.2">
      <c r="A10294" s="2" t="s">
        <v>18749</v>
      </c>
      <c r="B10294" s="1" t="s">
        <v>18750</v>
      </c>
      <c r="C10294" s="1" t="s">
        <v>2752</v>
      </c>
      <c r="D10294" s="3">
        <v>850</v>
      </c>
    </row>
    <row r="10295" spans="1:4" s="9" customFormat="1" x14ac:dyDescent="0.2">
      <c r="A10295" s="2" t="s">
        <v>18751</v>
      </c>
      <c r="B10295" s="1" t="s">
        <v>18752</v>
      </c>
      <c r="C10295" s="1" t="s">
        <v>18289</v>
      </c>
      <c r="D10295" s="10" t="s">
        <v>5270</v>
      </c>
    </row>
    <row r="10296" spans="1:4" s="9" customFormat="1" x14ac:dyDescent="0.2">
      <c r="A10296" s="2" t="s">
        <v>18753</v>
      </c>
      <c r="B10296" s="1" t="s">
        <v>18754</v>
      </c>
      <c r="C10296" s="1" t="s">
        <v>39</v>
      </c>
      <c r="D10296" s="10" t="s">
        <v>5270</v>
      </c>
    </row>
    <row r="10297" spans="1:4" s="9" customFormat="1" x14ac:dyDescent="0.2">
      <c r="A10297" s="2" t="s">
        <v>18755</v>
      </c>
      <c r="B10297" s="1" t="s">
        <v>18756</v>
      </c>
      <c r="C10297" s="1" t="s">
        <v>2752</v>
      </c>
      <c r="D10297" s="3">
        <v>850</v>
      </c>
    </row>
    <row r="10298" spans="1:4" s="9" customFormat="1" x14ac:dyDescent="0.2">
      <c r="A10298" s="2" t="s">
        <v>18757</v>
      </c>
      <c r="B10298" s="1" t="s">
        <v>18758</v>
      </c>
      <c r="C10298" s="1" t="s">
        <v>39</v>
      </c>
      <c r="D10298" s="10" t="s">
        <v>5270</v>
      </c>
    </row>
    <row r="10299" spans="1:4" s="9" customFormat="1" x14ac:dyDescent="0.2">
      <c r="A10299" s="2" t="s">
        <v>18759</v>
      </c>
      <c r="B10299" s="1" t="s">
        <v>18760</v>
      </c>
      <c r="C10299" s="1" t="s">
        <v>39</v>
      </c>
      <c r="D10299" s="10" t="s">
        <v>5270</v>
      </c>
    </row>
    <row r="10300" spans="1:4" s="9" customFormat="1" x14ac:dyDescent="0.2">
      <c r="A10300" s="2" t="s">
        <v>18761</v>
      </c>
      <c r="B10300" s="1" t="s">
        <v>18760</v>
      </c>
      <c r="C10300" s="1" t="s">
        <v>18289</v>
      </c>
      <c r="D10300" s="10" t="s">
        <v>5270</v>
      </c>
    </row>
    <row r="10301" spans="1:4" s="9" customFormat="1" x14ac:dyDescent="0.2">
      <c r="A10301" s="2" t="s">
        <v>18762</v>
      </c>
      <c r="B10301" s="1" t="s">
        <v>18763</v>
      </c>
      <c r="C10301" s="1" t="s">
        <v>1012</v>
      </c>
      <c r="D10301" s="10" t="s">
        <v>5270</v>
      </c>
    </row>
    <row r="10302" spans="1:4" s="9" customFormat="1" x14ac:dyDescent="0.2">
      <c r="A10302" s="2" t="s">
        <v>18764</v>
      </c>
      <c r="B10302" s="1" t="s">
        <v>18765</v>
      </c>
      <c r="C10302" s="1" t="s">
        <v>39</v>
      </c>
      <c r="D10302" s="10" t="s">
        <v>5270</v>
      </c>
    </row>
    <row r="10303" spans="1:4" s="9" customFormat="1" x14ac:dyDescent="0.2">
      <c r="A10303" s="2" t="s">
        <v>18766</v>
      </c>
      <c r="B10303" s="1" t="s">
        <v>18767</v>
      </c>
      <c r="C10303" s="1" t="s">
        <v>86</v>
      </c>
      <c r="D10303" s="10" t="s">
        <v>5270</v>
      </c>
    </row>
    <row r="10304" spans="1:4" s="9" customFormat="1" x14ac:dyDescent="0.2">
      <c r="A10304" s="2" t="s">
        <v>18768</v>
      </c>
      <c r="B10304" s="1" t="s">
        <v>18769</v>
      </c>
      <c r="C10304" s="1" t="s">
        <v>39</v>
      </c>
      <c r="D10304" s="10" t="s">
        <v>5270</v>
      </c>
    </row>
    <row r="10305" spans="1:57" s="9" customFormat="1" x14ac:dyDescent="0.2">
      <c r="A10305" s="2" t="s">
        <v>18770</v>
      </c>
      <c r="B10305" s="1" t="s">
        <v>18771</v>
      </c>
      <c r="C10305" s="1" t="s">
        <v>66</v>
      </c>
      <c r="D10305" s="10" t="s">
        <v>5270</v>
      </c>
    </row>
    <row r="10306" spans="1:57" s="9" customFormat="1" x14ac:dyDescent="0.2">
      <c r="A10306" s="2" t="s">
        <v>18772</v>
      </c>
      <c r="B10306" s="1" t="s">
        <v>18773</v>
      </c>
      <c r="C10306" s="1" t="s">
        <v>66</v>
      </c>
      <c r="D10306" s="10" t="s">
        <v>5270</v>
      </c>
    </row>
    <row r="10307" spans="1:57" s="9" customFormat="1" x14ac:dyDescent="0.2">
      <c r="A10307" s="2" t="s">
        <v>18774</v>
      </c>
      <c r="B10307" s="1" t="s">
        <v>18775</v>
      </c>
      <c r="C10307" s="1" t="s">
        <v>66</v>
      </c>
      <c r="D10307" s="10" t="s">
        <v>5270</v>
      </c>
    </row>
    <row r="10308" spans="1:57" s="9" customFormat="1" x14ac:dyDescent="0.2">
      <c r="A10308" s="2" t="s">
        <v>18776</v>
      </c>
      <c r="B10308" s="1" t="s">
        <v>18777</v>
      </c>
      <c r="C10308" s="1" t="s">
        <v>66</v>
      </c>
      <c r="D10308" s="10" t="s">
        <v>5270</v>
      </c>
    </row>
    <row r="10309" spans="1:57" s="9" customFormat="1" x14ac:dyDescent="0.2">
      <c r="A10309" s="2" t="s">
        <v>18778</v>
      </c>
      <c r="B10309" s="1" t="s">
        <v>18779</v>
      </c>
      <c r="C10309" s="1" t="s">
        <v>18289</v>
      </c>
      <c r="D10309" s="10" t="s">
        <v>5270</v>
      </c>
    </row>
    <row r="10310" spans="1:57" s="9" customFormat="1" x14ac:dyDescent="0.2">
      <c r="A10310" s="2" t="s">
        <v>18780</v>
      </c>
      <c r="B10310" s="1" t="s">
        <v>18781</v>
      </c>
      <c r="C10310" s="1" t="s">
        <v>2139</v>
      </c>
      <c r="D10310" s="10" t="s">
        <v>5270</v>
      </c>
    </row>
    <row r="10311" spans="1:57" s="9" customFormat="1" x14ac:dyDescent="0.2">
      <c r="A10311" s="2" t="s">
        <v>18782</v>
      </c>
      <c r="B10311" s="1" t="s">
        <v>18783</v>
      </c>
      <c r="C10311" s="1" t="s">
        <v>17590</v>
      </c>
      <c r="D10311" s="3">
        <v>2500</v>
      </c>
    </row>
    <row r="10312" spans="1:57" s="9" customFormat="1" x14ac:dyDescent="0.2">
      <c r="A10312" s="2" t="s">
        <v>18784</v>
      </c>
      <c r="B10312" s="1" t="s">
        <v>18785</v>
      </c>
      <c r="C10312" s="1" t="s">
        <v>66</v>
      </c>
      <c r="D10312" s="3">
        <v>2500</v>
      </c>
    </row>
    <row r="10313" spans="1:57" s="9" customFormat="1" x14ac:dyDescent="0.2">
      <c r="A10313" s="2" t="s">
        <v>18786</v>
      </c>
      <c r="B10313" s="1" t="s">
        <v>18787</v>
      </c>
      <c r="C10313" s="1" t="s">
        <v>2752</v>
      </c>
      <c r="D10313" s="10" t="s">
        <v>5270</v>
      </c>
    </row>
    <row r="10314" spans="1:57" s="11" customFormat="1" ht="18.75" x14ac:dyDescent="0.2">
      <c r="A10314" s="16" t="str">
        <f>HYPERLINK("#Indice","Voltar ao inicio")</f>
        <v>Voltar ao inicio</v>
      </c>
      <c r="B10314" s="17"/>
      <c r="C10314" s="17"/>
      <c r="D10314" s="17"/>
      <c r="E10314" s="9"/>
      <c r="F10314" s="9"/>
      <c r="G10314" s="9"/>
      <c r="H10314" s="9"/>
      <c r="I10314" s="9"/>
      <c r="J10314" s="9"/>
      <c r="K10314" s="9"/>
      <c r="L10314" s="9"/>
      <c r="M10314" s="9"/>
      <c r="N10314" s="9"/>
      <c r="O10314" s="9"/>
      <c r="P10314" s="9"/>
      <c r="Q10314" s="9"/>
      <c r="R10314" s="9"/>
      <c r="S10314" s="9"/>
      <c r="T10314" s="9"/>
      <c r="U10314" s="9"/>
      <c r="V10314" s="9"/>
      <c r="W10314" s="9"/>
      <c r="X10314" s="9"/>
      <c r="Y10314" s="9"/>
      <c r="Z10314" s="9"/>
      <c r="AA10314" s="9"/>
      <c r="AB10314" s="9"/>
      <c r="AC10314" s="9"/>
      <c r="AD10314" s="9"/>
      <c r="AE10314" s="9"/>
      <c r="AF10314" s="9"/>
      <c r="AG10314" s="9"/>
      <c r="AH10314" s="9"/>
      <c r="AI10314" s="9"/>
      <c r="AJ10314" s="9"/>
      <c r="AK10314" s="9"/>
      <c r="AL10314" s="9"/>
      <c r="AM10314" s="9"/>
      <c r="AN10314" s="9"/>
      <c r="AO10314" s="9"/>
      <c r="AP10314" s="9"/>
      <c r="AQ10314" s="9"/>
      <c r="AR10314" s="9"/>
      <c r="AS10314" s="9"/>
      <c r="AT10314" s="9"/>
      <c r="AU10314" s="9"/>
      <c r="AV10314" s="9"/>
      <c r="AW10314" s="9"/>
      <c r="AX10314" s="9"/>
      <c r="AY10314" s="9"/>
      <c r="AZ10314" s="9"/>
      <c r="BA10314" s="9"/>
      <c r="BB10314" s="9"/>
      <c r="BC10314" s="9"/>
      <c r="BD10314" s="9"/>
      <c r="BE10314" s="9"/>
    </row>
    <row r="10315" spans="1:57" s="11" customFormat="1" ht="10.5" customHeight="1" x14ac:dyDescent="0.2">
      <c r="A10315" s="12"/>
      <c r="B10315" s="13"/>
      <c r="C10315" s="13"/>
      <c r="D10315" s="13"/>
      <c r="E10315" s="9"/>
      <c r="F10315" s="9"/>
      <c r="G10315" s="9"/>
      <c r="H10315" s="9"/>
      <c r="I10315" s="9"/>
      <c r="J10315" s="9"/>
      <c r="K10315" s="9"/>
      <c r="L10315" s="9"/>
      <c r="M10315" s="9"/>
      <c r="N10315" s="9"/>
      <c r="O10315" s="9"/>
      <c r="P10315" s="9"/>
      <c r="Q10315" s="9"/>
      <c r="R10315" s="9"/>
      <c r="S10315" s="9"/>
      <c r="T10315" s="9"/>
      <c r="U10315" s="9"/>
      <c r="V10315" s="9"/>
      <c r="W10315" s="9"/>
      <c r="X10315" s="9"/>
      <c r="Y10315" s="9"/>
      <c r="Z10315" s="9"/>
      <c r="AA10315" s="9"/>
      <c r="AB10315" s="9"/>
      <c r="AC10315" s="9"/>
      <c r="AD10315" s="9"/>
      <c r="AE10315" s="9"/>
      <c r="AF10315" s="9"/>
      <c r="AG10315" s="9"/>
      <c r="AH10315" s="9"/>
      <c r="AI10315" s="9"/>
      <c r="AJ10315" s="9"/>
      <c r="AK10315" s="9"/>
      <c r="AL10315" s="9"/>
      <c r="AM10315" s="9"/>
      <c r="AN10315" s="9"/>
      <c r="AO10315" s="9"/>
      <c r="AP10315" s="9"/>
      <c r="AQ10315" s="9"/>
      <c r="AR10315" s="9"/>
      <c r="AS10315" s="9"/>
      <c r="AT10315" s="9"/>
      <c r="AU10315" s="9"/>
      <c r="AV10315" s="9"/>
      <c r="AW10315" s="9"/>
      <c r="AX10315" s="9"/>
      <c r="AY10315" s="9"/>
      <c r="AZ10315" s="9"/>
      <c r="BA10315" s="9"/>
      <c r="BB10315" s="9"/>
      <c r="BC10315" s="9"/>
      <c r="BD10315" s="9"/>
      <c r="BE10315" s="9"/>
    </row>
    <row r="10316" spans="1:57" s="9" customFormat="1" ht="26.25" x14ac:dyDescent="0.2">
      <c r="A10316" s="23" t="s">
        <v>19331</v>
      </c>
      <c r="B10316" s="24"/>
      <c r="C10316" s="24"/>
      <c r="D10316" s="24"/>
    </row>
    <row r="10317" spans="1:57" s="9" customFormat="1" ht="14.25" x14ac:dyDescent="0.2">
      <c r="A10317" s="20" t="s">
        <v>0</v>
      </c>
      <c r="B10317" s="21" t="s">
        <v>1</v>
      </c>
      <c r="C10317" s="21" t="s">
        <v>2</v>
      </c>
      <c r="D10317" s="22" t="s">
        <v>3</v>
      </c>
    </row>
    <row r="10318" spans="1:57" s="9" customFormat="1" ht="14.25" x14ac:dyDescent="0.2">
      <c r="A10318" s="20"/>
      <c r="B10318" s="21"/>
      <c r="C10318" s="21"/>
      <c r="D10318" s="22"/>
    </row>
    <row r="10319" spans="1:57" s="9" customFormat="1" x14ac:dyDescent="0.2">
      <c r="A10319" s="2" t="s">
        <v>18788</v>
      </c>
      <c r="B10319" s="1" t="s">
        <v>18789</v>
      </c>
      <c r="C10319" s="1" t="s">
        <v>39</v>
      </c>
      <c r="D10319" s="10" t="s">
        <v>5270</v>
      </c>
    </row>
    <row r="10320" spans="1:57" s="9" customFormat="1" x14ac:dyDescent="0.2">
      <c r="A10320" s="2" t="s">
        <v>18790</v>
      </c>
      <c r="B10320" s="1" t="s">
        <v>18791</v>
      </c>
      <c r="C10320" s="1" t="s">
        <v>4104</v>
      </c>
      <c r="D10320" s="10" t="s">
        <v>5270</v>
      </c>
    </row>
    <row r="10321" spans="1:4" s="9" customFormat="1" x14ac:dyDescent="0.2">
      <c r="A10321" s="2" t="s">
        <v>18792</v>
      </c>
      <c r="B10321" s="1" t="s">
        <v>18793</v>
      </c>
      <c r="C10321" s="1" t="s">
        <v>89</v>
      </c>
      <c r="D10321" s="3">
        <v>5000</v>
      </c>
    </row>
    <row r="10322" spans="1:4" s="9" customFormat="1" x14ac:dyDescent="0.2">
      <c r="A10322" s="2" t="s">
        <v>18794</v>
      </c>
      <c r="B10322" s="1" t="s">
        <v>18795</v>
      </c>
      <c r="C10322" s="1" t="s">
        <v>287</v>
      </c>
      <c r="D10322" s="10" t="s">
        <v>5270</v>
      </c>
    </row>
    <row r="10323" spans="1:4" s="9" customFormat="1" x14ac:dyDescent="0.2">
      <c r="A10323" s="2" t="s">
        <v>18796</v>
      </c>
      <c r="B10323" s="1" t="s">
        <v>18797</v>
      </c>
      <c r="C10323" s="1" t="s">
        <v>18402</v>
      </c>
      <c r="D10323" s="10" t="s">
        <v>5270</v>
      </c>
    </row>
    <row r="10324" spans="1:4" s="9" customFormat="1" x14ac:dyDescent="0.2">
      <c r="A10324" s="2" t="s">
        <v>18798</v>
      </c>
      <c r="B10324" s="1" t="s">
        <v>18797</v>
      </c>
      <c r="C10324" s="1" t="s">
        <v>16</v>
      </c>
      <c r="D10324" s="10" t="s">
        <v>5270</v>
      </c>
    </row>
    <row r="10325" spans="1:4" s="9" customFormat="1" x14ac:dyDescent="0.2">
      <c r="A10325" s="2" t="s">
        <v>18801</v>
      </c>
      <c r="B10325" s="1" t="s">
        <v>18800</v>
      </c>
      <c r="C10325" s="1" t="s">
        <v>1872</v>
      </c>
      <c r="D10325" s="3">
        <v>100</v>
      </c>
    </row>
    <row r="10326" spans="1:4" s="9" customFormat="1" x14ac:dyDescent="0.2">
      <c r="A10326" s="2" t="s">
        <v>18799</v>
      </c>
      <c r="B10326" s="1" t="s">
        <v>18800</v>
      </c>
      <c r="C10326" s="1" t="s">
        <v>86</v>
      </c>
      <c r="D10326" s="3">
        <v>3000</v>
      </c>
    </row>
    <row r="10327" spans="1:4" s="9" customFormat="1" x14ac:dyDescent="0.2">
      <c r="A10327" s="2" t="s">
        <v>18802</v>
      </c>
      <c r="B10327" s="1" t="s">
        <v>18803</v>
      </c>
      <c r="C10327" s="1" t="s">
        <v>39</v>
      </c>
      <c r="D10327" s="10" t="s">
        <v>5270</v>
      </c>
    </row>
    <row r="10328" spans="1:4" s="9" customFormat="1" x14ac:dyDescent="0.2">
      <c r="A10328" s="2" t="s">
        <v>18807</v>
      </c>
      <c r="B10328" s="1" t="s">
        <v>18805</v>
      </c>
      <c r="C10328" s="1" t="s">
        <v>1872</v>
      </c>
      <c r="D10328" s="3">
        <v>100</v>
      </c>
    </row>
    <row r="10329" spans="1:4" s="9" customFormat="1" x14ac:dyDescent="0.2">
      <c r="A10329" s="2" t="s">
        <v>18804</v>
      </c>
      <c r="B10329" s="1" t="s">
        <v>18805</v>
      </c>
      <c r="C10329" s="1" t="s">
        <v>39</v>
      </c>
      <c r="D10329" s="3">
        <v>2500</v>
      </c>
    </row>
    <row r="10330" spans="1:4" s="9" customFormat="1" x14ac:dyDescent="0.2">
      <c r="A10330" s="2" t="s">
        <v>18806</v>
      </c>
      <c r="B10330" s="1" t="s">
        <v>18805</v>
      </c>
      <c r="C10330" s="1" t="s">
        <v>33</v>
      </c>
      <c r="D10330" s="3">
        <v>3000</v>
      </c>
    </row>
    <row r="10331" spans="1:4" s="9" customFormat="1" x14ac:dyDescent="0.2">
      <c r="A10331" s="2" t="s">
        <v>18808</v>
      </c>
      <c r="B10331" s="1" t="s">
        <v>18809</v>
      </c>
      <c r="C10331" s="1" t="s">
        <v>39</v>
      </c>
      <c r="D10331" s="3">
        <v>100</v>
      </c>
    </row>
    <row r="10332" spans="1:4" s="9" customFormat="1" x14ac:dyDescent="0.2">
      <c r="A10332" s="2" t="s">
        <v>18811</v>
      </c>
      <c r="B10332" s="1" t="s">
        <v>18809</v>
      </c>
      <c r="C10332" s="1" t="s">
        <v>16</v>
      </c>
      <c r="D10332" s="10" t="s">
        <v>5270</v>
      </c>
    </row>
    <row r="10333" spans="1:4" s="9" customFormat="1" x14ac:dyDescent="0.2">
      <c r="A10333" s="2" t="s">
        <v>18812</v>
      </c>
      <c r="B10333" s="1" t="s">
        <v>18809</v>
      </c>
      <c r="C10333" s="1" t="s">
        <v>15030</v>
      </c>
      <c r="D10333" s="10" t="s">
        <v>5270</v>
      </c>
    </row>
    <row r="10334" spans="1:4" s="9" customFormat="1" x14ac:dyDescent="0.2">
      <c r="A10334" s="2" t="s">
        <v>18810</v>
      </c>
      <c r="B10334" s="1" t="s">
        <v>18809</v>
      </c>
      <c r="C10334" s="1" t="s">
        <v>86</v>
      </c>
      <c r="D10334" s="10" t="s">
        <v>5270</v>
      </c>
    </row>
    <row r="10335" spans="1:4" s="9" customFormat="1" x14ac:dyDescent="0.2">
      <c r="A10335" s="2" t="s">
        <v>18813</v>
      </c>
      <c r="B10335" s="1" t="s">
        <v>18814</v>
      </c>
      <c r="C10335" s="1" t="s">
        <v>1872</v>
      </c>
      <c r="D10335" s="3">
        <v>250</v>
      </c>
    </row>
    <row r="10336" spans="1:4" s="9" customFormat="1" x14ac:dyDescent="0.2">
      <c r="A10336" s="2" t="s">
        <v>18815</v>
      </c>
      <c r="B10336" s="1" t="s">
        <v>18816</v>
      </c>
      <c r="C10336" s="1" t="s">
        <v>39</v>
      </c>
      <c r="D10336" s="10" t="s">
        <v>5270</v>
      </c>
    </row>
    <row r="10337" spans="1:4" s="9" customFormat="1" x14ac:dyDescent="0.2">
      <c r="A10337" s="2" t="s">
        <v>18819</v>
      </c>
      <c r="B10337" s="1" t="s">
        <v>18818</v>
      </c>
      <c r="C10337" s="1" t="s">
        <v>287</v>
      </c>
      <c r="D10337" s="3">
        <v>100</v>
      </c>
    </row>
    <row r="10338" spans="1:4" s="9" customFormat="1" x14ac:dyDescent="0.2">
      <c r="A10338" s="2" t="s">
        <v>18817</v>
      </c>
      <c r="B10338" s="1" t="s">
        <v>18818</v>
      </c>
      <c r="C10338" s="1" t="s">
        <v>86</v>
      </c>
      <c r="D10338" s="3">
        <v>3000</v>
      </c>
    </row>
    <row r="10339" spans="1:4" s="9" customFormat="1" x14ac:dyDescent="0.2">
      <c r="A10339" s="2" t="s">
        <v>18820</v>
      </c>
      <c r="B10339" s="1" t="s">
        <v>18818</v>
      </c>
      <c r="C10339" s="1" t="s">
        <v>1872</v>
      </c>
      <c r="D10339" s="10" t="s">
        <v>5270</v>
      </c>
    </row>
    <row r="10340" spans="1:4" s="9" customFormat="1" x14ac:dyDescent="0.2">
      <c r="A10340" s="2" t="s">
        <v>18824</v>
      </c>
      <c r="B10340" s="1" t="s">
        <v>18822</v>
      </c>
      <c r="C10340" s="1" t="s">
        <v>33</v>
      </c>
      <c r="D10340" s="10" t="s">
        <v>5270</v>
      </c>
    </row>
    <row r="10341" spans="1:4" s="9" customFormat="1" x14ac:dyDescent="0.2">
      <c r="A10341" s="2" t="s">
        <v>18825</v>
      </c>
      <c r="B10341" s="1" t="s">
        <v>18822</v>
      </c>
      <c r="C10341" s="1" t="s">
        <v>1872</v>
      </c>
      <c r="D10341" s="10" t="s">
        <v>5270</v>
      </c>
    </row>
    <row r="10342" spans="1:4" s="9" customFormat="1" x14ac:dyDescent="0.2">
      <c r="A10342" s="2" t="s">
        <v>18821</v>
      </c>
      <c r="B10342" s="1" t="s">
        <v>18822</v>
      </c>
      <c r="C10342" s="1" t="s">
        <v>86</v>
      </c>
      <c r="D10342" s="10" t="s">
        <v>5270</v>
      </c>
    </row>
    <row r="10343" spans="1:4" s="9" customFormat="1" x14ac:dyDescent="0.2">
      <c r="A10343" s="2" t="s">
        <v>18823</v>
      </c>
      <c r="B10343" s="1" t="s">
        <v>18822</v>
      </c>
      <c r="C10343" s="1" t="s">
        <v>16</v>
      </c>
      <c r="D10343" s="10" t="s">
        <v>5270</v>
      </c>
    </row>
    <row r="10344" spans="1:4" s="9" customFormat="1" x14ac:dyDescent="0.2">
      <c r="A10344" s="2" t="s">
        <v>18826</v>
      </c>
      <c r="B10344" s="1" t="s">
        <v>18827</v>
      </c>
      <c r="C10344" s="1" t="s">
        <v>39</v>
      </c>
      <c r="D10344" s="3">
        <v>5000</v>
      </c>
    </row>
    <row r="10345" spans="1:4" s="9" customFormat="1" x14ac:dyDescent="0.2">
      <c r="A10345" s="2" t="s">
        <v>18828</v>
      </c>
      <c r="B10345" s="1" t="s">
        <v>18829</v>
      </c>
      <c r="C10345" s="1" t="s">
        <v>39</v>
      </c>
      <c r="D10345" s="3">
        <v>3000</v>
      </c>
    </row>
    <row r="10346" spans="1:4" s="9" customFormat="1" x14ac:dyDescent="0.2">
      <c r="A10346" s="2" t="s">
        <v>18830</v>
      </c>
      <c r="B10346" s="1" t="s">
        <v>18829</v>
      </c>
      <c r="C10346" s="1" t="s">
        <v>1012</v>
      </c>
      <c r="D10346" s="10" t="s">
        <v>5270</v>
      </c>
    </row>
    <row r="10347" spans="1:4" s="9" customFormat="1" x14ac:dyDescent="0.2">
      <c r="A10347" s="2" t="s">
        <v>18833</v>
      </c>
      <c r="B10347" s="1" t="s">
        <v>18832</v>
      </c>
      <c r="C10347" s="1" t="s">
        <v>1872</v>
      </c>
      <c r="D10347" s="3">
        <v>100</v>
      </c>
    </row>
    <row r="10348" spans="1:4" s="9" customFormat="1" x14ac:dyDescent="0.2">
      <c r="A10348" s="2" t="s">
        <v>18831</v>
      </c>
      <c r="B10348" s="1" t="s">
        <v>18832</v>
      </c>
      <c r="C10348" s="1" t="s">
        <v>86</v>
      </c>
      <c r="D10348" s="3">
        <v>3000</v>
      </c>
    </row>
    <row r="10349" spans="1:4" s="9" customFormat="1" x14ac:dyDescent="0.2">
      <c r="A10349" s="2" t="s">
        <v>18837</v>
      </c>
      <c r="B10349" s="1" t="s">
        <v>18835</v>
      </c>
      <c r="C10349" s="1" t="s">
        <v>287</v>
      </c>
      <c r="D10349" s="3">
        <v>100</v>
      </c>
    </row>
    <row r="10350" spans="1:4" s="9" customFormat="1" x14ac:dyDescent="0.2">
      <c r="A10350" s="2" t="s">
        <v>18834</v>
      </c>
      <c r="B10350" s="1" t="s">
        <v>18835</v>
      </c>
      <c r="C10350" s="1" t="s">
        <v>39</v>
      </c>
      <c r="D10350" s="10" t="s">
        <v>5270</v>
      </c>
    </row>
    <row r="10351" spans="1:4" s="9" customFormat="1" x14ac:dyDescent="0.2">
      <c r="A10351" s="2" t="s">
        <v>18836</v>
      </c>
      <c r="B10351" s="1" t="s">
        <v>18835</v>
      </c>
      <c r="C10351" s="1" t="s">
        <v>18402</v>
      </c>
      <c r="D10351" s="10" t="s">
        <v>5270</v>
      </c>
    </row>
    <row r="10352" spans="1:4" s="9" customFormat="1" x14ac:dyDescent="0.2">
      <c r="A10352" s="2" t="s">
        <v>18838</v>
      </c>
      <c r="B10352" s="1" t="s">
        <v>18835</v>
      </c>
      <c r="C10352" s="1" t="s">
        <v>18839</v>
      </c>
      <c r="D10352" s="10" t="s">
        <v>5270</v>
      </c>
    </row>
    <row r="10353" spans="1:4" s="9" customFormat="1" x14ac:dyDescent="0.2">
      <c r="A10353" s="2" t="s">
        <v>18840</v>
      </c>
      <c r="B10353" s="1" t="s">
        <v>18835</v>
      </c>
      <c r="C10353" s="1" t="s">
        <v>1872</v>
      </c>
      <c r="D10353" s="10" t="s">
        <v>5270</v>
      </c>
    </row>
    <row r="10354" spans="1:4" s="9" customFormat="1" x14ac:dyDescent="0.2">
      <c r="A10354" s="2" t="s">
        <v>18841</v>
      </c>
      <c r="B10354" s="1" t="s">
        <v>18842</v>
      </c>
      <c r="C10354" s="1" t="s">
        <v>86</v>
      </c>
      <c r="D10354" s="10" t="s">
        <v>5270</v>
      </c>
    </row>
    <row r="10355" spans="1:4" s="9" customFormat="1" x14ac:dyDescent="0.2">
      <c r="A10355" s="2" t="s">
        <v>18843</v>
      </c>
      <c r="B10355" s="1" t="s">
        <v>18844</v>
      </c>
      <c r="C10355" s="1" t="s">
        <v>39</v>
      </c>
      <c r="D10355" s="10" t="s">
        <v>5270</v>
      </c>
    </row>
    <row r="10356" spans="1:4" s="9" customFormat="1" x14ac:dyDescent="0.2">
      <c r="A10356" s="2" t="s">
        <v>18845</v>
      </c>
      <c r="B10356" s="1" t="s">
        <v>18846</v>
      </c>
      <c r="C10356" s="1" t="s">
        <v>86</v>
      </c>
      <c r="D10356" s="3">
        <v>250</v>
      </c>
    </row>
    <row r="10357" spans="1:4" s="9" customFormat="1" x14ac:dyDescent="0.2">
      <c r="A10357" s="2" t="s">
        <v>18847</v>
      </c>
      <c r="B10357" s="1" t="s">
        <v>18846</v>
      </c>
      <c r="C10357" s="1" t="s">
        <v>16</v>
      </c>
      <c r="D10357" s="10" t="s">
        <v>5270</v>
      </c>
    </row>
    <row r="10358" spans="1:4" s="9" customFormat="1" x14ac:dyDescent="0.2">
      <c r="A10358" s="2" t="s">
        <v>18848</v>
      </c>
      <c r="B10358" s="1" t="s">
        <v>18846</v>
      </c>
      <c r="C10358" s="1" t="s">
        <v>1872</v>
      </c>
      <c r="D10358" s="10" t="s">
        <v>5270</v>
      </c>
    </row>
    <row r="10359" spans="1:4" s="9" customFormat="1" x14ac:dyDescent="0.2">
      <c r="A10359" s="2" t="s">
        <v>18851</v>
      </c>
      <c r="B10359" s="1" t="s">
        <v>18850</v>
      </c>
      <c r="C10359" s="1" t="s">
        <v>86</v>
      </c>
      <c r="D10359" s="10" t="s">
        <v>5270</v>
      </c>
    </row>
    <row r="10360" spans="1:4" s="9" customFormat="1" x14ac:dyDescent="0.2">
      <c r="A10360" s="2" t="s">
        <v>18849</v>
      </c>
      <c r="B10360" s="1" t="s">
        <v>18850</v>
      </c>
      <c r="C10360" s="1" t="s">
        <v>39</v>
      </c>
      <c r="D10360" s="10" t="s">
        <v>5270</v>
      </c>
    </row>
    <row r="10361" spans="1:4" s="9" customFormat="1" x14ac:dyDescent="0.2">
      <c r="A10361" s="2" t="s">
        <v>18852</v>
      </c>
      <c r="B10361" s="1" t="s">
        <v>18850</v>
      </c>
      <c r="C10361" s="1" t="s">
        <v>1087</v>
      </c>
      <c r="D10361" s="10" t="s">
        <v>5270</v>
      </c>
    </row>
    <row r="10362" spans="1:4" s="9" customFormat="1" x14ac:dyDescent="0.2">
      <c r="A10362" s="2" t="s">
        <v>18853</v>
      </c>
      <c r="B10362" s="1" t="s">
        <v>18850</v>
      </c>
      <c r="C10362" s="1" t="s">
        <v>1872</v>
      </c>
      <c r="D10362" s="10" t="s">
        <v>5270</v>
      </c>
    </row>
    <row r="10363" spans="1:4" s="9" customFormat="1" x14ac:dyDescent="0.2">
      <c r="A10363" s="2" t="s">
        <v>18854</v>
      </c>
      <c r="B10363" s="1" t="s">
        <v>18855</v>
      </c>
      <c r="C10363" s="1" t="s">
        <v>39</v>
      </c>
      <c r="D10363" s="3">
        <v>2500</v>
      </c>
    </row>
    <row r="10364" spans="1:4" s="9" customFormat="1" x14ac:dyDescent="0.2">
      <c r="A10364" s="2" t="s">
        <v>18856</v>
      </c>
      <c r="B10364" s="1" t="s">
        <v>18855</v>
      </c>
      <c r="C10364" s="1" t="s">
        <v>7388</v>
      </c>
      <c r="D10364" s="3">
        <v>2500</v>
      </c>
    </row>
    <row r="10365" spans="1:4" s="9" customFormat="1" x14ac:dyDescent="0.2">
      <c r="A10365" s="2" t="s">
        <v>18857</v>
      </c>
      <c r="B10365" s="1" t="s">
        <v>18855</v>
      </c>
      <c r="C10365" s="1" t="s">
        <v>86</v>
      </c>
      <c r="D10365" s="10" t="s">
        <v>5270</v>
      </c>
    </row>
    <row r="10366" spans="1:4" s="9" customFormat="1" x14ac:dyDescent="0.2">
      <c r="A10366" s="2" t="s">
        <v>18858</v>
      </c>
      <c r="B10366" s="1" t="s">
        <v>18859</v>
      </c>
      <c r="C10366" s="1" t="s">
        <v>86</v>
      </c>
      <c r="D10366" s="3">
        <v>100</v>
      </c>
    </row>
    <row r="10367" spans="1:4" s="9" customFormat="1" x14ac:dyDescent="0.2">
      <c r="A10367" s="2" t="s">
        <v>18860</v>
      </c>
      <c r="B10367" s="1" t="s">
        <v>18861</v>
      </c>
      <c r="C10367" s="1" t="s">
        <v>18862</v>
      </c>
      <c r="D10367" s="10" t="s">
        <v>5270</v>
      </c>
    </row>
    <row r="10368" spans="1:4" s="9" customFormat="1" x14ac:dyDescent="0.2">
      <c r="A10368" s="2" t="s">
        <v>18865</v>
      </c>
      <c r="B10368" s="1" t="s">
        <v>18864</v>
      </c>
      <c r="C10368" s="1" t="s">
        <v>18862</v>
      </c>
      <c r="D10368" s="3">
        <v>100</v>
      </c>
    </row>
    <row r="10369" spans="1:4" s="9" customFormat="1" x14ac:dyDescent="0.2">
      <c r="A10369" s="2" t="s">
        <v>18863</v>
      </c>
      <c r="B10369" s="1" t="s">
        <v>18864</v>
      </c>
      <c r="C10369" s="1" t="s">
        <v>86</v>
      </c>
      <c r="D10369" s="10" t="s">
        <v>5270</v>
      </c>
    </row>
    <row r="10370" spans="1:4" s="9" customFormat="1" x14ac:dyDescent="0.2">
      <c r="A10370" s="2" t="s">
        <v>18866</v>
      </c>
      <c r="B10370" s="1" t="s">
        <v>18867</v>
      </c>
      <c r="C10370" s="1" t="s">
        <v>39</v>
      </c>
      <c r="D10370" s="10" t="s">
        <v>5270</v>
      </c>
    </row>
    <row r="10371" spans="1:4" s="9" customFormat="1" x14ac:dyDescent="0.2">
      <c r="A10371" s="2" t="s">
        <v>18868</v>
      </c>
      <c r="B10371" s="1" t="s">
        <v>18869</v>
      </c>
      <c r="C10371" s="1" t="s">
        <v>1872</v>
      </c>
      <c r="D10371" s="3">
        <v>2500</v>
      </c>
    </row>
    <row r="10372" spans="1:4" s="9" customFormat="1" x14ac:dyDescent="0.2">
      <c r="A10372" s="2" t="s">
        <v>18870</v>
      </c>
      <c r="B10372" s="1" t="s">
        <v>18871</v>
      </c>
      <c r="C10372" s="1" t="s">
        <v>86</v>
      </c>
      <c r="D10372" s="10" t="s">
        <v>5270</v>
      </c>
    </row>
    <row r="10373" spans="1:4" s="9" customFormat="1" x14ac:dyDescent="0.2">
      <c r="A10373" s="2" t="s">
        <v>18874</v>
      </c>
      <c r="B10373" s="1" t="s">
        <v>18873</v>
      </c>
      <c r="C10373" s="1" t="s">
        <v>86</v>
      </c>
      <c r="D10373" s="3">
        <v>3000</v>
      </c>
    </row>
    <row r="10374" spans="1:4" s="9" customFormat="1" x14ac:dyDescent="0.2">
      <c r="A10374" s="2" t="s">
        <v>18875</v>
      </c>
      <c r="B10374" s="1" t="s">
        <v>18873</v>
      </c>
      <c r="C10374" s="1" t="s">
        <v>33</v>
      </c>
      <c r="D10374" s="10" t="s">
        <v>5270</v>
      </c>
    </row>
    <row r="10375" spans="1:4" s="9" customFormat="1" x14ac:dyDescent="0.2">
      <c r="A10375" s="2" t="s">
        <v>18872</v>
      </c>
      <c r="B10375" s="1" t="s">
        <v>18873</v>
      </c>
      <c r="C10375" s="1" t="s">
        <v>39</v>
      </c>
      <c r="D10375" s="10" t="s">
        <v>5270</v>
      </c>
    </row>
    <row r="10376" spans="1:4" s="9" customFormat="1" x14ac:dyDescent="0.2">
      <c r="A10376" s="2" t="s">
        <v>18876</v>
      </c>
      <c r="B10376" s="1" t="s">
        <v>18877</v>
      </c>
      <c r="C10376" s="1" t="s">
        <v>7388</v>
      </c>
      <c r="D10376" s="10" t="s">
        <v>5270</v>
      </c>
    </row>
    <row r="10377" spans="1:4" s="9" customFormat="1" x14ac:dyDescent="0.2">
      <c r="A10377" s="2" t="s">
        <v>18878</v>
      </c>
      <c r="B10377" s="1" t="s">
        <v>18879</v>
      </c>
      <c r="C10377" s="1" t="s">
        <v>86</v>
      </c>
      <c r="D10377" s="10" t="s">
        <v>5270</v>
      </c>
    </row>
    <row r="10378" spans="1:4" s="9" customFormat="1" x14ac:dyDescent="0.2">
      <c r="A10378" s="2" t="s">
        <v>18880</v>
      </c>
      <c r="B10378" s="1" t="s">
        <v>18881</v>
      </c>
      <c r="C10378" s="1" t="s">
        <v>2752</v>
      </c>
      <c r="D10378" s="3">
        <v>5000</v>
      </c>
    </row>
    <row r="10379" spans="1:4" s="9" customFormat="1" x14ac:dyDescent="0.2">
      <c r="A10379" s="2" t="s">
        <v>18882</v>
      </c>
      <c r="B10379" s="1" t="s">
        <v>18883</v>
      </c>
      <c r="C10379" s="1" t="s">
        <v>39</v>
      </c>
      <c r="D10379" s="10" t="s">
        <v>5270</v>
      </c>
    </row>
    <row r="10380" spans="1:4" s="9" customFormat="1" x14ac:dyDescent="0.2">
      <c r="A10380" s="2" t="s">
        <v>18884</v>
      </c>
      <c r="B10380" s="1" t="s">
        <v>18885</v>
      </c>
      <c r="C10380" s="1" t="s">
        <v>18726</v>
      </c>
      <c r="D10380" s="10" t="s">
        <v>5270</v>
      </c>
    </row>
    <row r="10381" spans="1:4" s="9" customFormat="1" x14ac:dyDescent="0.2">
      <c r="A10381" s="2" t="s">
        <v>18886</v>
      </c>
      <c r="B10381" s="1" t="s">
        <v>18887</v>
      </c>
      <c r="C10381" s="1" t="s">
        <v>39</v>
      </c>
      <c r="D10381" s="10" t="s">
        <v>5270</v>
      </c>
    </row>
    <row r="10382" spans="1:4" s="9" customFormat="1" x14ac:dyDescent="0.2">
      <c r="A10382" s="2" t="s">
        <v>18888</v>
      </c>
      <c r="B10382" s="1" t="s">
        <v>18889</v>
      </c>
      <c r="C10382" s="1" t="s">
        <v>39</v>
      </c>
      <c r="D10382" s="10" t="s">
        <v>5270</v>
      </c>
    </row>
    <row r="10383" spans="1:4" s="9" customFormat="1" x14ac:dyDescent="0.2">
      <c r="A10383" s="2" t="s">
        <v>18890</v>
      </c>
      <c r="B10383" s="1" t="s">
        <v>18891</v>
      </c>
      <c r="C10383" s="1" t="s">
        <v>15725</v>
      </c>
      <c r="D10383" s="3">
        <v>100</v>
      </c>
    </row>
    <row r="10384" spans="1:4" s="9" customFormat="1" x14ac:dyDescent="0.2">
      <c r="A10384" s="2" t="s">
        <v>18892</v>
      </c>
      <c r="B10384" s="1" t="s">
        <v>18893</v>
      </c>
      <c r="C10384" s="1" t="s">
        <v>86</v>
      </c>
      <c r="D10384" s="10" t="s">
        <v>5270</v>
      </c>
    </row>
    <row r="10385" spans="1:4" s="9" customFormat="1" x14ac:dyDescent="0.2">
      <c r="A10385" s="2" t="s">
        <v>18897</v>
      </c>
      <c r="B10385" s="1" t="s">
        <v>18895</v>
      </c>
      <c r="C10385" s="1" t="s">
        <v>15725</v>
      </c>
      <c r="D10385" s="3">
        <v>1000</v>
      </c>
    </row>
    <row r="10386" spans="1:4" s="9" customFormat="1" x14ac:dyDescent="0.2">
      <c r="A10386" s="2" t="s">
        <v>18896</v>
      </c>
      <c r="B10386" s="1" t="s">
        <v>18895</v>
      </c>
      <c r="C10386" s="1" t="s">
        <v>1872</v>
      </c>
      <c r="D10386" s="3">
        <v>5000</v>
      </c>
    </row>
    <row r="10387" spans="1:4" s="9" customFormat="1" x14ac:dyDescent="0.2">
      <c r="A10387" s="2" t="s">
        <v>18894</v>
      </c>
      <c r="B10387" s="1" t="s">
        <v>18895</v>
      </c>
      <c r="C10387" s="1" t="s">
        <v>39</v>
      </c>
      <c r="D10387" s="10" t="s">
        <v>5270</v>
      </c>
    </row>
    <row r="10388" spans="1:4" s="9" customFormat="1" x14ac:dyDescent="0.2">
      <c r="A10388" s="2" t="s">
        <v>18898</v>
      </c>
      <c r="B10388" s="1" t="s">
        <v>18899</v>
      </c>
      <c r="C10388" s="1" t="s">
        <v>2752</v>
      </c>
      <c r="D10388" s="3">
        <v>10000</v>
      </c>
    </row>
    <row r="10389" spans="1:4" s="9" customFormat="1" x14ac:dyDescent="0.2">
      <c r="A10389" s="2" t="s">
        <v>18900</v>
      </c>
      <c r="B10389" s="1" t="s">
        <v>18901</v>
      </c>
      <c r="C10389" s="1" t="s">
        <v>39</v>
      </c>
      <c r="D10389" s="10" t="s">
        <v>5270</v>
      </c>
    </row>
    <row r="10390" spans="1:4" s="9" customFormat="1" x14ac:dyDescent="0.2">
      <c r="A10390" s="2" t="s">
        <v>18902</v>
      </c>
      <c r="B10390" s="1" t="s">
        <v>18903</v>
      </c>
      <c r="C10390" s="1" t="s">
        <v>39</v>
      </c>
      <c r="D10390" s="3">
        <v>1000</v>
      </c>
    </row>
    <row r="10391" spans="1:4" s="9" customFormat="1" x14ac:dyDescent="0.2">
      <c r="A10391" s="2" t="s">
        <v>18904</v>
      </c>
      <c r="B10391" s="1" t="s">
        <v>18905</v>
      </c>
      <c r="C10391" s="1" t="s">
        <v>33</v>
      </c>
      <c r="D10391" s="10" t="s">
        <v>5270</v>
      </c>
    </row>
    <row r="10392" spans="1:4" s="9" customFormat="1" x14ac:dyDescent="0.2">
      <c r="A10392" s="2" t="s">
        <v>18906</v>
      </c>
      <c r="B10392" s="1" t="s">
        <v>18907</v>
      </c>
      <c r="C10392" s="1" t="s">
        <v>1872</v>
      </c>
      <c r="D10392" s="10" t="s">
        <v>5270</v>
      </c>
    </row>
    <row r="10393" spans="1:4" s="9" customFormat="1" x14ac:dyDescent="0.2">
      <c r="A10393" s="2" t="s">
        <v>18908</v>
      </c>
      <c r="B10393" s="1" t="s">
        <v>18909</v>
      </c>
      <c r="C10393" s="1" t="s">
        <v>39</v>
      </c>
      <c r="D10393" s="3">
        <v>5000</v>
      </c>
    </row>
    <row r="10394" spans="1:4" s="9" customFormat="1" x14ac:dyDescent="0.2">
      <c r="A10394" s="2" t="s">
        <v>18910</v>
      </c>
      <c r="B10394" s="1" t="s">
        <v>18911</v>
      </c>
      <c r="C10394" s="1" t="s">
        <v>18402</v>
      </c>
      <c r="D10394" s="10" t="s">
        <v>5270</v>
      </c>
    </row>
    <row r="10395" spans="1:4" s="9" customFormat="1" x14ac:dyDescent="0.2">
      <c r="A10395" s="2" t="s">
        <v>18912</v>
      </c>
      <c r="B10395" s="1" t="s">
        <v>18913</v>
      </c>
      <c r="C10395" s="1" t="s">
        <v>1872</v>
      </c>
      <c r="D10395" s="3">
        <v>5000</v>
      </c>
    </row>
    <row r="10396" spans="1:4" s="9" customFormat="1" x14ac:dyDescent="0.2">
      <c r="A10396" s="2" t="s">
        <v>18914</v>
      </c>
      <c r="B10396" s="1" t="s">
        <v>18915</v>
      </c>
      <c r="C10396" s="1" t="s">
        <v>39</v>
      </c>
      <c r="D10396" s="10" t="s">
        <v>5270</v>
      </c>
    </row>
    <row r="10397" spans="1:4" s="9" customFormat="1" x14ac:dyDescent="0.2">
      <c r="A10397" s="2" t="s">
        <v>18916</v>
      </c>
      <c r="B10397" s="1" t="s">
        <v>18915</v>
      </c>
      <c r="C10397" s="1" t="s">
        <v>7557</v>
      </c>
      <c r="D10397" s="10" t="s">
        <v>5270</v>
      </c>
    </row>
    <row r="10398" spans="1:4" s="9" customFormat="1" x14ac:dyDescent="0.2">
      <c r="A10398" s="2" t="s">
        <v>18917</v>
      </c>
      <c r="B10398" s="1" t="s">
        <v>18918</v>
      </c>
      <c r="C10398" s="1" t="s">
        <v>2752</v>
      </c>
      <c r="D10398" s="3">
        <v>10000</v>
      </c>
    </row>
    <row r="10399" spans="1:4" s="9" customFormat="1" x14ac:dyDescent="0.2">
      <c r="A10399" s="2" t="s">
        <v>18919</v>
      </c>
      <c r="B10399" s="1" t="s">
        <v>18920</v>
      </c>
      <c r="C10399" s="1" t="s">
        <v>7388</v>
      </c>
      <c r="D10399" s="10" t="s">
        <v>5270</v>
      </c>
    </row>
    <row r="10400" spans="1:4" s="9" customFormat="1" x14ac:dyDescent="0.2">
      <c r="A10400" s="2" t="s">
        <v>18921</v>
      </c>
      <c r="B10400" s="1" t="s">
        <v>18922</v>
      </c>
      <c r="C10400" s="1" t="s">
        <v>39</v>
      </c>
      <c r="D10400" s="3">
        <v>1000</v>
      </c>
    </row>
    <row r="10401" spans="1:4" s="9" customFormat="1" x14ac:dyDescent="0.2">
      <c r="A10401" s="2" t="s">
        <v>18923</v>
      </c>
      <c r="B10401" s="1" t="s">
        <v>18924</v>
      </c>
      <c r="C10401" s="1" t="s">
        <v>86</v>
      </c>
      <c r="D10401" s="10" t="s">
        <v>5270</v>
      </c>
    </row>
    <row r="10402" spans="1:4" s="9" customFormat="1" x14ac:dyDescent="0.2">
      <c r="A10402" s="2" t="s">
        <v>18925</v>
      </c>
      <c r="B10402" s="1" t="s">
        <v>18924</v>
      </c>
      <c r="C10402" s="1" t="s">
        <v>13749</v>
      </c>
      <c r="D10402" s="10" t="s">
        <v>5270</v>
      </c>
    </row>
    <row r="10403" spans="1:4" s="9" customFormat="1" x14ac:dyDescent="0.2">
      <c r="A10403" s="2" t="s">
        <v>18926</v>
      </c>
      <c r="B10403" s="1" t="s">
        <v>18924</v>
      </c>
      <c r="C10403" s="1" t="s">
        <v>2000</v>
      </c>
      <c r="D10403" s="10" t="s">
        <v>5270</v>
      </c>
    </row>
    <row r="10404" spans="1:4" s="9" customFormat="1" x14ac:dyDescent="0.2">
      <c r="A10404" s="2" t="s">
        <v>18927</v>
      </c>
      <c r="B10404" s="1" t="s">
        <v>18928</v>
      </c>
      <c r="C10404" s="1" t="s">
        <v>89</v>
      </c>
      <c r="D10404" s="10" t="s">
        <v>5270</v>
      </c>
    </row>
    <row r="10405" spans="1:4" s="9" customFormat="1" x14ac:dyDescent="0.2">
      <c r="A10405" s="2" t="s">
        <v>18929</v>
      </c>
      <c r="B10405" s="1" t="s">
        <v>18930</v>
      </c>
      <c r="C10405" s="1" t="s">
        <v>86</v>
      </c>
      <c r="D10405" s="3">
        <v>100</v>
      </c>
    </row>
    <row r="10406" spans="1:4" s="9" customFormat="1" x14ac:dyDescent="0.2">
      <c r="A10406" s="2" t="s">
        <v>18931</v>
      </c>
      <c r="B10406" s="1" t="s">
        <v>18932</v>
      </c>
      <c r="C10406" s="1" t="s">
        <v>16</v>
      </c>
      <c r="D10406" s="10" t="s">
        <v>5270</v>
      </c>
    </row>
    <row r="10407" spans="1:4" s="9" customFormat="1" x14ac:dyDescent="0.2">
      <c r="A10407" s="2" t="s">
        <v>18933</v>
      </c>
      <c r="B10407" s="1" t="s">
        <v>18934</v>
      </c>
      <c r="C10407" s="1" t="s">
        <v>86</v>
      </c>
      <c r="D10407" s="3">
        <v>5000</v>
      </c>
    </row>
    <row r="10408" spans="1:4" s="9" customFormat="1" x14ac:dyDescent="0.2">
      <c r="A10408" s="2" t="s">
        <v>18935</v>
      </c>
      <c r="B10408" s="1" t="s">
        <v>18936</v>
      </c>
      <c r="C10408" s="1" t="s">
        <v>2752</v>
      </c>
      <c r="D10408" s="10" t="s">
        <v>5270</v>
      </c>
    </row>
    <row r="10409" spans="1:4" s="9" customFormat="1" x14ac:dyDescent="0.2">
      <c r="A10409" s="2" t="s">
        <v>18937</v>
      </c>
      <c r="B10409" s="1" t="s">
        <v>18938</v>
      </c>
      <c r="C10409" s="1" t="s">
        <v>15725</v>
      </c>
      <c r="D10409" s="3">
        <v>10000</v>
      </c>
    </row>
    <row r="10410" spans="1:4" s="9" customFormat="1" x14ac:dyDescent="0.2">
      <c r="A10410" s="2" t="s">
        <v>18939</v>
      </c>
      <c r="B10410" s="1" t="s">
        <v>18940</v>
      </c>
      <c r="C10410" s="1" t="s">
        <v>6357</v>
      </c>
      <c r="D10410" s="3">
        <v>100</v>
      </c>
    </row>
    <row r="10411" spans="1:4" s="9" customFormat="1" x14ac:dyDescent="0.2">
      <c r="A10411" s="2" t="s">
        <v>18941</v>
      </c>
      <c r="B10411" s="1" t="s">
        <v>18942</v>
      </c>
      <c r="C10411" s="1" t="s">
        <v>39</v>
      </c>
      <c r="D10411" s="10" t="s">
        <v>5270</v>
      </c>
    </row>
    <row r="10412" spans="1:4" s="9" customFormat="1" x14ac:dyDescent="0.2">
      <c r="A10412" s="2" t="s">
        <v>18943</v>
      </c>
      <c r="B10412" s="1" t="s">
        <v>18944</v>
      </c>
      <c r="C10412" s="1" t="s">
        <v>15725</v>
      </c>
      <c r="D10412" s="3">
        <v>10000</v>
      </c>
    </row>
    <row r="10413" spans="1:4" s="9" customFormat="1" x14ac:dyDescent="0.2">
      <c r="A10413" s="2" t="s">
        <v>18945</v>
      </c>
      <c r="B10413" s="1" t="s">
        <v>18946</v>
      </c>
      <c r="C10413" s="1" t="s">
        <v>16</v>
      </c>
      <c r="D10413" s="10" t="s">
        <v>5270</v>
      </c>
    </row>
    <row r="10414" spans="1:4" s="9" customFormat="1" x14ac:dyDescent="0.2">
      <c r="A10414" s="2" t="s">
        <v>18947</v>
      </c>
      <c r="B10414" s="1" t="s">
        <v>18948</v>
      </c>
      <c r="C10414" s="1" t="s">
        <v>1872</v>
      </c>
      <c r="D10414" s="10" t="s">
        <v>5270</v>
      </c>
    </row>
    <row r="10415" spans="1:4" s="9" customFormat="1" x14ac:dyDescent="0.2">
      <c r="A10415" s="2" t="s">
        <v>18949</v>
      </c>
      <c r="B10415" s="1" t="s">
        <v>18950</v>
      </c>
      <c r="C10415" s="1" t="s">
        <v>39</v>
      </c>
      <c r="D10415" s="10" t="s">
        <v>5270</v>
      </c>
    </row>
    <row r="10416" spans="1:4" s="9" customFormat="1" x14ac:dyDescent="0.2">
      <c r="A10416" s="2" t="s">
        <v>18951</v>
      </c>
      <c r="B10416" s="1" t="s">
        <v>18952</v>
      </c>
      <c r="C10416" s="1" t="s">
        <v>39</v>
      </c>
      <c r="D10416" s="10" t="s">
        <v>5270</v>
      </c>
    </row>
    <row r="10417" spans="1:4" s="9" customFormat="1" x14ac:dyDescent="0.2">
      <c r="A10417" s="2" t="s">
        <v>18953</v>
      </c>
      <c r="B10417" s="1" t="s">
        <v>18954</v>
      </c>
      <c r="C10417" s="1" t="s">
        <v>1012</v>
      </c>
      <c r="D10417" s="10" t="s">
        <v>5270</v>
      </c>
    </row>
    <row r="10418" spans="1:4" s="9" customFormat="1" x14ac:dyDescent="0.2">
      <c r="A10418" s="2" t="s">
        <v>18955</v>
      </c>
      <c r="B10418" s="1" t="s">
        <v>18956</v>
      </c>
      <c r="C10418" s="1" t="s">
        <v>39</v>
      </c>
      <c r="D10418" s="10" t="s">
        <v>5270</v>
      </c>
    </row>
    <row r="10419" spans="1:4" s="9" customFormat="1" x14ac:dyDescent="0.2">
      <c r="A10419" s="2" t="s">
        <v>18957</v>
      </c>
      <c r="B10419" s="1" t="s">
        <v>18958</v>
      </c>
      <c r="C10419" s="1" t="s">
        <v>1012</v>
      </c>
      <c r="D10419" s="10" t="s">
        <v>5270</v>
      </c>
    </row>
    <row r="10420" spans="1:4" s="9" customFormat="1" x14ac:dyDescent="0.2">
      <c r="A10420" s="2" t="s">
        <v>18959</v>
      </c>
      <c r="B10420" s="1" t="s">
        <v>18960</v>
      </c>
      <c r="C10420" s="1" t="s">
        <v>1012</v>
      </c>
      <c r="D10420" s="10" t="s">
        <v>5270</v>
      </c>
    </row>
    <row r="10421" spans="1:4" s="9" customFormat="1" x14ac:dyDescent="0.2">
      <c r="A10421" s="2" t="s">
        <v>18961</v>
      </c>
      <c r="B10421" s="1" t="s">
        <v>18962</v>
      </c>
      <c r="C10421" s="1" t="s">
        <v>1012</v>
      </c>
      <c r="D10421" s="10" t="s">
        <v>5270</v>
      </c>
    </row>
    <row r="10422" spans="1:4" s="9" customFormat="1" x14ac:dyDescent="0.2">
      <c r="A10422" s="2" t="s">
        <v>18963</v>
      </c>
      <c r="B10422" s="1" t="s">
        <v>18964</v>
      </c>
      <c r="C10422" s="1" t="s">
        <v>39</v>
      </c>
      <c r="D10422" s="10" t="s">
        <v>5270</v>
      </c>
    </row>
    <row r="10423" spans="1:4" s="9" customFormat="1" x14ac:dyDescent="0.2">
      <c r="A10423" s="2" t="s">
        <v>18965</v>
      </c>
      <c r="B10423" s="1" t="s">
        <v>18966</v>
      </c>
      <c r="C10423" s="1" t="s">
        <v>1012</v>
      </c>
      <c r="D10423" s="3">
        <v>1000</v>
      </c>
    </row>
    <row r="10424" spans="1:4" s="9" customFormat="1" x14ac:dyDescent="0.2">
      <c r="A10424" s="2" t="s">
        <v>18967</v>
      </c>
      <c r="B10424" s="1" t="s">
        <v>18968</v>
      </c>
      <c r="C10424" s="1" t="s">
        <v>1012</v>
      </c>
      <c r="D10424" s="10" t="s">
        <v>5270</v>
      </c>
    </row>
    <row r="10425" spans="1:4" s="9" customFormat="1" x14ac:dyDescent="0.2">
      <c r="A10425" s="2" t="s">
        <v>18969</v>
      </c>
      <c r="B10425" s="1" t="s">
        <v>18970</v>
      </c>
      <c r="C10425" s="1" t="s">
        <v>1012</v>
      </c>
      <c r="D10425" s="10" t="s">
        <v>5270</v>
      </c>
    </row>
    <row r="10426" spans="1:4" s="9" customFormat="1" x14ac:dyDescent="0.2">
      <c r="A10426" s="2" t="s">
        <v>18971</v>
      </c>
      <c r="B10426" s="1" t="s">
        <v>18972</v>
      </c>
      <c r="C10426" s="1" t="s">
        <v>1012</v>
      </c>
      <c r="D10426" s="10" t="s">
        <v>5270</v>
      </c>
    </row>
    <row r="10427" spans="1:4" s="9" customFormat="1" x14ac:dyDescent="0.2">
      <c r="A10427" s="2" t="s">
        <v>18973</v>
      </c>
      <c r="B10427" s="1" t="s">
        <v>18974</v>
      </c>
      <c r="C10427" s="1" t="s">
        <v>13749</v>
      </c>
      <c r="D10427" s="10" t="s">
        <v>5270</v>
      </c>
    </row>
    <row r="10428" spans="1:4" s="9" customFormat="1" x14ac:dyDescent="0.2">
      <c r="A10428" s="2" t="s">
        <v>18975</v>
      </c>
      <c r="B10428" s="1" t="s">
        <v>18974</v>
      </c>
      <c r="C10428" s="1" t="s">
        <v>1012</v>
      </c>
      <c r="D10428" s="10" t="s">
        <v>5270</v>
      </c>
    </row>
    <row r="10429" spans="1:4" s="9" customFormat="1" x14ac:dyDescent="0.2">
      <c r="A10429" s="2" t="s">
        <v>18976</v>
      </c>
      <c r="B10429" s="1" t="s">
        <v>18977</v>
      </c>
      <c r="C10429" s="1" t="s">
        <v>39</v>
      </c>
      <c r="D10429" s="10" t="s">
        <v>5270</v>
      </c>
    </row>
    <row r="10430" spans="1:4" s="9" customFormat="1" x14ac:dyDescent="0.2">
      <c r="A10430" s="2" t="s">
        <v>18978</v>
      </c>
      <c r="B10430" s="1" t="s">
        <v>18979</v>
      </c>
      <c r="C10430" s="1" t="s">
        <v>1012</v>
      </c>
      <c r="D10430" s="10" t="s">
        <v>5270</v>
      </c>
    </row>
    <row r="10431" spans="1:4" s="9" customFormat="1" x14ac:dyDescent="0.2">
      <c r="A10431" s="2" t="s">
        <v>18980</v>
      </c>
      <c r="B10431" s="1" t="s">
        <v>18981</v>
      </c>
      <c r="C10431" s="1" t="s">
        <v>1012</v>
      </c>
      <c r="D10431" s="10" t="s">
        <v>5270</v>
      </c>
    </row>
    <row r="10432" spans="1:4" s="9" customFormat="1" x14ac:dyDescent="0.2">
      <c r="A10432" s="2" t="s">
        <v>18982</v>
      </c>
      <c r="B10432" s="1" t="s">
        <v>18983</v>
      </c>
      <c r="C10432" s="1" t="s">
        <v>1012</v>
      </c>
      <c r="D10432" s="10" t="s">
        <v>5270</v>
      </c>
    </row>
    <row r="10433" spans="1:4" s="9" customFormat="1" x14ac:dyDescent="0.2">
      <c r="A10433" s="2" t="s">
        <v>18984</v>
      </c>
      <c r="B10433" s="1" t="s">
        <v>18985</v>
      </c>
      <c r="C10433" s="1" t="s">
        <v>1012</v>
      </c>
      <c r="D10433" s="10" t="s">
        <v>5270</v>
      </c>
    </row>
    <row r="10434" spans="1:4" s="9" customFormat="1" x14ac:dyDescent="0.2">
      <c r="A10434" s="2" t="s">
        <v>18986</v>
      </c>
      <c r="B10434" s="1" t="s">
        <v>18987</v>
      </c>
      <c r="C10434" s="1" t="s">
        <v>1012</v>
      </c>
      <c r="D10434" s="10" t="s">
        <v>5270</v>
      </c>
    </row>
    <row r="10435" spans="1:4" s="9" customFormat="1" x14ac:dyDescent="0.2">
      <c r="A10435" s="2" t="s">
        <v>18988</v>
      </c>
      <c r="B10435" s="1" t="s">
        <v>18989</v>
      </c>
      <c r="C10435" s="1" t="s">
        <v>1012</v>
      </c>
      <c r="D10435" s="10" t="s">
        <v>5270</v>
      </c>
    </row>
    <row r="10436" spans="1:4" s="9" customFormat="1" x14ac:dyDescent="0.2">
      <c r="A10436" s="2" t="s">
        <v>18990</v>
      </c>
      <c r="B10436" s="1" t="s">
        <v>18991</v>
      </c>
      <c r="C10436" s="1" t="s">
        <v>1012</v>
      </c>
      <c r="D10436" s="10" t="s">
        <v>5270</v>
      </c>
    </row>
    <row r="10437" spans="1:4" s="9" customFormat="1" x14ac:dyDescent="0.2">
      <c r="A10437" s="2" t="s">
        <v>18992</v>
      </c>
      <c r="B10437" s="1" t="s">
        <v>18993</v>
      </c>
      <c r="C10437" s="1" t="s">
        <v>7388</v>
      </c>
      <c r="D10437" s="3">
        <v>250</v>
      </c>
    </row>
    <row r="10438" spans="1:4" s="9" customFormat="1" x14ac:dyDescent="0.2">
      <c r="A10438" s="2" t="s">
        <v>18994</v>
      </c>
      <c r="B10438" s="1" t="s">
        <v>18995</v>
      </c>
      <c r="C10438" s="1" t="s">
        <v>1012</v>
      </c>
      <c r="D10438" s="10" t="s">
        <v>5270</v>
      </c>
    </row>
    <row r="10439" spans="1:4" s="9" customFormat="1" x14ac:dyDescent="0.2">
      <c r="A10439" s="2" t="s">
        <v>18996</v>
      </c>
      <c r="B10439" s="1" t="s">
        <v>18997</v>
      </c>
      <c r="C10439" s="1" t="s">
        <v>1012</v>
      </c>
      <c r="D10439" s="10" t="s">
        <v>5270</v>
      </c>
    </row>
    <row r="10440" spans="1:4" s="9" customFormat="1" x14ac:dyDescent="0.2">
      <c r="A10440" s="2" t="s">
        <v>18998</v>
      </c>
      <c r="B10440" s="1" t="s">
        <v>18999</v>
      </c>
      <c r="C10440" s="1" t="s">
        <v>1012</v>
      </c>
      <c r="D10440" s="10" t="s">
        <v>5270</v>
      </c>
    </row>
    <row r="10441" spans="1:4" s="9" customFormat="1" x14ac:dyDescent="0.2">
      <c r="A10441" s="2" t="s">
        <v>19000</v>
      </c>
      <c r="B10441" s="1" t="s">
        <v>19001</v>
      </c>
      <c r="C10441" s="1" t="s">
        <v>1012</v>
      </c>
      <c r="D10441" s="10" t="s">
        <v>5270</v>
      </c>
    </row>
    <row r="10442" spans="1:4" s="9" customFormat="1" x14ac:dyDescent="0.2">
      <c r="A10442" s="2" t="s">
        <v>19002</v>
      </c>
      <c r="B10442" s="1" t="s">
        <v>19003</v>
      </c>
      <c r="C10442" s="1" t="s">
        <v>16</v>
      </c>
      <c r="D10442" s="10" t="s">
        <v>5270</v>
      </c>
    </row>
    <row r="10443" spans="1:4" s="9" customFormat="1" x14ac:dyDescent="0.2">
      <c r="A10443" s="2" t="s">
        <v>19004</v>
      </c>
      <c r="B10443" s="1" t="s">
        <v>19003</v>
      </c>
      <c r="C10443" s="1" t="s">
        <v>1012</v>
      </c>
      <c r="D10443" s="10" t="s">
        <v>5270</v>
      </c>
    </row>
    <row r="10444" spans="1:4" s="9" customFormat="1" x14ac:dyDescent="0.2">
      <c r="A10444" s="2" t="s">
        <v>19005</v>
      </c>
      <c r="B10444" s="1" t="s">
        <v>19006</v>
      </c>
      <c r="C10444" s="1" t="s">
        <v>1012</v>
      </c>
      <c r="D10444" s="10" t="s">
        <v>5270</v>
      </c>
    </row>
    <row r="10445" spans="1:4" s="9" customFormat="1" x14ac:dyDescent="0.2">
      <c r="A10445" s="2" t="s">
        <v>19007</v>
      </c>
      <c r="B10445" s="1" t="s">
        <v>19008</v>
      </c>
      <c r="C10445" s="1" t="s">
        <v>13749</v>
      </c>
      <c r="D10445" s="3">
        <v>5000</v>
      </c>
    </row>
    <row r="10446" spans="1:4" s="9" customFormat="1" x14ac:dyDescent="0.2">
      <c r="A10446" s="2" t="s">
        <v>19009</v>
      </c>
      <c r="B10446" s="1" t="s">
        <v>19008</v>
      </c>
      <c r="C10446" s="1" t="s">
        <v>1012</v>
      </c>
      <c r="D10446" s="10" t="s">
        <v>5270</v>
      </c>
    </row>
    <row r="10447" spans="1:4" s="9" customFormat="1" x14ac:dyDescent="0.2">
      <c r="A10447" s="2" t="s">
        <v>19010</v>
      </c>
      <c r="B10447" s="1" t="s">
        <v>19011</v>
      </c>
      <c r="C10447" s="1" t="s">
        <v>1012</v>
      </c>
      <c r="D10447" s="10" t="s">
        <v>5270</v>
      </c>
    </row>
    <row r="10448" spans="1:4" s="9" customFormat="1" x14ac:dyDescent="0.2">
      <c r="A10448" s="2" t="s">
        <v>19012</v>
      </c>
      <c r="B10448" s="1" t="s">
        <v>19013</v>
      </c>
      <c r="C10448" s="1" t="s">
        <v>1012</v>
      </c>
      <c r="D10448" s="10" t="s">
        <v>5270</v>
      </c>
    </row>
    <row r="10449" spans="1:4" s="9" customFormat="1" x14ac:dyDescent="0.2">
      <c r="A10449" s="2" t="s">
        <v>19014</v>
      </c>
      <c r="B10449" s="1" t="s">
        <v>19015</v>
      </c>
      <c r="C10449" s="1" t="s">
        <v>1012</v>
      </c>
      <c r="D10449" s="10" t="s">
        <v>5270</v>
      </c>
    </row>
    <row r="10450" spans="1:4" s="9" customFormat="1" x14ac:dyDescent="0.2">
      <c r="A10450" s="2" t="s">
        <v>19016</v>
      </c>
      <c r="B10450" s="1" t="s">
        <v>19017</v>
      </c>
      <c r="C10450" s="1" t="s">
        <v>1012</v>
      </c>
      <c r="D10450" s="10" t="s">
        <v>5270</v>
      </c>
    </row>
    <row r="10451" spans="1:4" s="9" customFormat="1" x14ac:dyDescent="0.2">
      <c r="A10451" s="2" t="s">
        <v>19018</v>
      </c>
      <c r="B10451" s="1" t="s">
        <v>19019</v>
      </c>
      <c r="C10451" s="1" t="s">
        <v>13749</v>
      </c>
      <c r="D10451" s="3">
        <v>5000</v>
      </c>
    </row>
    <row r="10452" spans="1:4" s="9" customFormat="1" x14ac:dyDescent="0.2">
      <c r="A10452" s="2" t="s">
        <v>19020</v>
      </c>
      <c r="B10452" s="1" t="s">
        <v>19021</v>
      </c>
      <c r="C10452" s="1" t="s">
        <v>1012</v>
      </c>
      <c r="D10452" s="10" t="s">
        <v>5270</v>
      </c>
    </row>
    <row r="10453" spans="1:4" s="9" customFormat="1" x14ac:dyDescent="0.2">
      <c r="A10453" s="2" t="s">
        <v>19022</v>
      </c>
      <c r="B10453" s="1" t="s">
        <v>19023</v>
      </c>
      <c r="C10453" s="1" t="s">
        <v>1012</v>
      </c>
      <c r="D10453" s="10" t="s">
        <v>5270</v>
      </c>
    </row>
    <row r="10454" spans="1:4" s="9" customFormat="1" x14ac:dyDescent="0.2">
      <c r="A10454" s="2" t="s">
        <v>19024</v>
      </c>
      <c r="B10454" s="1" t="s">
        <v>19025</v>
      </c>
      <c r="C10454" s="1" t="s">
        <v>1012</v>
      </c>
      <c r="D10454" s="10" t="s">
        <v>5270</v>
      </c>
    </row>
    <row r="10455" spans="1:4" s="9" customFormat="1" x14ac:dyDescent="0.2">
      <c r="A10455" s="2" t="s">
        <v>19026</v>
      </c>
      <c r="B10455" s="1" t="s">
        <v>19027</v>
      </c>
      <c r="C10455" s="1" t="s">
        <v>1012</v>
      </c>
      <c r="D10455" s="10" t="s">
        <v>5270</v>
      </c>
    </row>
    <row r="10456" spans="1:4" s="9" customFormat="1" x14ac:dyDescent="0.2">
      <c r="A10456" s="2" t="s">
        <v>19028</v>
      </c>
      <c r="B10456" s="1" t="s">
        <v>19029</v>
      </c>
      <c r="C10456" s="1" t="s">
        <v>1012</v>
      </c>
      <c r="D10456" s="10" t="s">
        <v>5270</v>
      </c>
    </row>
    <row r="10457" spans="1:4" s="9" customFormat="1" x14ac:dyDescent="0.2">
      <c r="A10457" s="2" t="s">
        <v>19030</v>
      </c>
      <c r="B10457" s="1" t="s">
        <v>19031</v>
      </c>
      <c r="C10457" s="1" t="s">
        <v>1012</v>
      </c>
      <c r="D10457" s="10" t="s">
        <v>5270</v>
      </c>
    </row>
    <row r="10458" spans="1:4" s="9" customFormat="1" x14ac:dyDescent="0.2">
      <c r="A10458" s="2" t="s">
        <v>19032</v>
      </c>
      <c r="B10458" s="1" t="s">
        <v>19033</v>
      </c>
      <c r="C10458" s="1" t="s">
        <v>1012</v>
      </c>
      <c r="D10458" s="10" t="s">
        <v>5270</v>
      </c>
    </row>
    <row r="10459" spans="1:4" s="9" customFormat="1" x14ac:dyDescent="0.2">
      <c r="A10459" s="2" t="s">
        <v>19034</v>
      </c>
      <c r="B10459" s="1" t="s">
        <v>19035</v>
      </c>
      <c r="C10459" s="1" t="s">
        <v>1012</v>
      </c>
      <c r="D10459" s="10" t="s">
        <v>5270</v>
      </c>
    </row>
    <row r="10460" spans="1:4" s="9" customFormat="1" x14ac:dyDescent="0.2">
      <c r="A10460" s="2" t="s">
        <v>19036</v>
      </c>
      <c r="B10460" s="1" t="s">
        <v>19037</v>
      </c>
      <c r="C10460" s="1" t="s">
        <v>1012</v>
      </c>
      <c r="D10460" s="10" t="s">
        <v>5270</v>
      </c>
    </row>
    <row r="10461" spans="1:4" s="9" customFormat="1" x14ac:dyDescent="0.2">
      <c r="A10461" s="2" t="s">
        <v>19038</v>
      </c>
      <c r="B10461" s="1" t="s">
        <v>19039</v>
      </c>
      <c r="C10461" s="1" t="s">
        <v>13749</v>
      </c>
      <c r="D10461" s="3">
        <v>5000</v>
      </c>
    </row>
    <row r="10462" spans="1:4" s="9" customFormat="1" x14ac:dyDescent="0.2">
      <c r="A10462" s="2" t="s">
        <v>19040</v>
      </c>
      <c r="B10462" s="1" t="s">
        <v>19041</v>
      </c>
      <c r="C10462" s="1" t="s">
        <v>1012</v>
      </c>
      <c r="D10462" s="10" t="s">
        <v>5270</v>
      </c>
    </row>
    <row r="10463" spans="1:4" s="9" customFormat="1" x14ac:dyDescent="0.2">
      <c r="A10463" s="2" t="s">
        <v>19042</v>
      </c>
      <c r="B10463" s="1" t="s">
        <v>19043</v>
      </c>
      <c r="C10463" s="1" t="s">
        <v>1012</v>
      </c>
      <c r="D10463" s="10" t="s">
        <v>5270</v>
      </c>
    </row>
    <row r="10464" spans="1:4" s="9" customFormat="1" x14ac:dyDescent="0.2">
      <c r="A10464" s="2" t="s">
        <v>19044</v>
      </c>
      <c r="B10464" s="1" t="s">
        <v>19045</v>
      </c>
      <c r="C10464" s="1" t="s">
        <v>1012</v>
      </c>
      <c r="D10464" s="10" t="s">
        <v>5270</v>
      </c>
    </row>
    <row r="10465" spans="1:4" s="9" customFormat="1" x14ac:dyDescent="0.2">
      <c r="A10465" s="2" t="s">
        <v>19046</v>
      </c>
      <c r="B10465" s="1" t="s">
        <v>19047</v>
      </c>
      <c r="C10465" s="1" t="s">
        <v>16</v>
      </c>
      <c r="D10465" s="10" t="s">
        <v>5270</v>
      </c>
    </row>
    <row r="10466" spans="1:4" s="9" customFormat="1" x14ac:dyDescent="0.2">
      <c r="A10466" s="2" t="s">
        <v>19048</v>
      </c>
      <c r="B10466" s="1" t="s">
        <v>19049</v>
      </c>
      <c r="C10466" s="1" t="s">
        <v>1012</v>
      </c>
      <c r="D10466" s="10" t="s">
        <v>5270</v>
      </c>
    </row>
    <row r="10467" spans="1:4" s="9" customFormat="1" x14ac:dyDescent="0.2">
      <c r="A10467" s="2" t="s">
        <v>19050</v>
      </c>
      <c r="B10467" s="1" t="s">
        <v>19051</v>
      </c>
      <c r="C10467" s="1" t="s">
        <v>1012</v>
      </c>
      <c r="D10467" s="10" t="s">
        <v>5270</v>
      </c>
    </row>
    <row r="10468" spans="1:4" s="9" customFormat="1" x14ac:dyDescent="0.2">
      <c r="A10468" s="2" t="s">
        <v>19052</v>
      </c>
      <c r="B10468" s="1" t="s">
        <v>19053</v>
      </c>
      <c r="C10468" s="1" t="s">
        <v>39</v>
      </c>
      <c r="D10468" s="10" t="s">
        <v>5270</v>
      </c>
    </row>
    <row r="10469" spans="1:4" s="9" customFormat="1" x14ac:dyDescent="0.2">
      <c r="A10469" s="2" t="s">
        <v>19054</v>
      </c>
      <c r="B10469" s="1" t="s">
        <v>19053</v>
      </c>
      <c r="C10469" s="1" t="s">
        <v>1012</v>
      </c>
      <c r="D10469" s="10" t="s">
        <v>5270</v>
      </c>
    </row>
    <row r="10470" spans="1:4" s="9" customFormat="1" x14ac:dyDescent="0.2">
      <c r="A10470" s="2" t="s">
        <v>19055</v>
      </c>
      <c r="B10470" s="1" t="s">
        <v>19056</v>
      </c>
      <c r="C10470" s="1" t="s">
        <v>1012</v>
      </c>
      <c r="D10470" s="10" t="s">
        <v>5270</v>
      </c>
    </row>
    <row r="10471" spans="1:4" s="9" customFormat="1" x14ac:dyDescent="0.2">
      <c r="A10471" s="2" t="s">
        <v>19057</v>
      </c>
      <c r="B10471" s="1" t="s">
        <v>19058</v>
      </c>
      <c r="C10471" s="1" t="s">
        <v>1012</v>
      </c>
      <c r="D10471" s="10" t="s">
        <v>5270</v>
      </c>
    </row>
    <row r="10472" spans="1:4" s="9" customFormat="1" x14ac:dyDescent="0.2">
      <c r="A10472" s="2" t="s">
        <v>19059</v>
      </c>
      <c r="B10472" s="1" t="s">
        <v>19060</v>
      </c>
      <c r="C10472" s="1" t="s">
        <v>1012</v>
      </c>
      <c r="D10472" s="10" t="s">
        <v>5270</v>
      </c>
    </row>
    <row r="10473" spans="1:4" s="9" customFormat="1" x14ac:dyDescent="0.2">
      <c r="A10473" s="2" t="s">
        <v>19061</v>
      </c>
      <c r="B10473" s="1" t="s">
        <v>19062</v>
      </c>
      <c r="C10473" s="1" t="s">
        <v>1012</v>
      </c>
      <c r="D10473" s="10" t="s">
        <v>5270</v>
      </c>
    </row>
    <row r="10474" spans="1:4" s="9" customFormat="1" x14ac:dyDescent="0.2">
      <c r="A10474" s="2" t="s">
        <v>19063</v>
      </c>
      <c r="B10474" s="1" t="s">
        <v>19064</v>
      </c>
      <c r="C10474" s="1" t="s">
        <v>39</v>
      </c>
      <c r="D10474" s="10" t="s">
        <v>5270</v>
      </c>
    </row>
    <row r="10475" spans="1:4" s="9" customFormat="1" x14ac:dyDescent="0.2">
      <c r="A10475" s="2" t="s">
        <v>19065</v>
      </c>
      <c r="B10475" s="1" t="s">
        <v>19066</v>
      </c>
      <c r="C10475" s="1" t="s">
        <v>1012</v>
      </c>
      <c r="D10475" s="10" t="s">
        <v>5270</v>
      </c>
    </row>
    <row r="10476" spans="1:4" s="9" customFormat="1" x14ac:dyDescent="0.2">
      <c r="A10476" s="2" t="s">
        <v>19067</v>
      </c>
      <c r="B10476" s="1" t="s">
        <v>19068</v>
      </c>
      <c r="C10476" s="1" t="s">
        <v>39</v>
      </c>
      <c r="D10476" s="10" t="s">
        <v>5270</v>
      </c>
    </row>
    <row r="10477" spans="1:4" s="9" customFormat="1" x14ac:dyDescent="0.2">
      <c r="A10477" s="2" t="s">
        <v>19069</v>
      </c>
      <c r="B10477" s="1" t="s">
        <v>19070</v>
      </c>
      <c r="C10477" s="1" t="s">
        <v>1012</v>
      </c>
      <c r="D10477" s="10" t="s">
        <v>5270</v>
      </c>
    </row>
    <row r="10478" spans="1:4" s="9" customFormat="1" x14ac:dyDescent="0.2">
      <c r="A10478" s="2" t="s">
        <v>19071</v>
      </c>
      <c r="B10478" s="1" t="s">
        <v>19072</v>
      </c>
      <c r="C10478" s="1" t="s">
        <v>1012</v>
      </c>
      <c r="D10478" s="10" t="s">
        <v>5270</v>
      </c>
    </row>
    <row r="10479" spans="1:4" s="9" customFormat="1" x14ac:dyDescent="0.2">
      <c r="A10479" s="2" t="s">
        <v>19073</v>
      </c>
      <c r="B10479" s="1" t="s">
        <v>19074</v>
      </c>
      <c r="C10479" s="1" t="s">
        <v>30</v>
      </c>
      <c r="D10479" s="10" t="s">
        <v>5270</v>
      </c>
    </row>
    <row r="10480" spans="1:4" s="9" customFormat="1" x14ac:dyDescent="0.2">
      <c r="A10480" s="2" t="s">
        <v>19075</v>
      </c>
      <c r="B10480" s="1" t="s">
        <v>19076</v>
      </c>
      <c r="C10480" s="1" t="s">
        <v>1012</v>
      </c>
      <c r="D10480" s="10" t="s">
        <v>5270</v>
      </c>
    </row>
    <row r="10481" spans="1:4" s="9" customFormat="1" x14ac:dyDescent="0.2">
      <c r="A10481" s="2" t="s">
        <v>19077</v>
      </c>
      <c r="B10481" s="1" t="s">
        <v>19076</v>
      </c>
      <c r="C10481" s="1" t="s">
        <v>16970</v>
      </c>
      <c r="D10481" s="10" t="s">
        <v>5270</v>
      </c>
    </row>
    <row r="10482" spans="1:4" s="9" customFormat="1" x14ac:dyDescent="0.2">
      <c r="A10482" s="2" t="s">
        <v>19078</v>
      </c>
      <c r="B10482" s="1" t="s">
        <v>19079</v>
      </c>
      <c r="C10482" s="1" t="s">
        <v>16</v>
      </c>
      <c r="D10482" s="10" t="s">
        <v>5270</v>
      </c>
    </row>
    <row r="10483" spans="1:4" s="9" customFormat="1" x14ac:dyDescent="0.2">
      <c r="A10483" s="2" t="s">
        <v>19080</v>
      </c>
      <c r="B10483" s="1" t="s">
        <v>19081</v>
      </c>
      <c r="C10483" s="1" t="s">
        <v>1012</v>
      </c>
      <c r="D10483" s="10" t="s">
        <v>5270</v>
      </c>
    </row>
    <row r="10484" spans="1:4" s="9" customFormat="1" x14ac:dyDescent="0.2">
      <c r="A10484" s="2" t="s">
        <v>19082</v>
      </c>
      <c r="B10484" s="1" t="s">
        <v>19083</v>
      </c>
      <c r="C10484" s="1" t="s">
        <v>39</v>
      </c>
      <c r="D10484" s="10" t="s">
        <v>5270</v>
      </c>
    </row>
    <row r="10485" spans="1:4" s="9" customFormat="1" x14ac:dyDescent="0.2">
      <c r="A10485" s="2" t="s">
        <v>19086</v>
      </c>
      <c r="B10485" s="1" t="s">
        <v>19085</v>
      </c>
      <c r="C10485" s="1" t="s">
        <v>1012</v>
      </c>
      <c r="D10485" s="10" t="s">
        <v>5270</v>
      </c>
    </row>
    <row r="10486" spans="1:4" s="9" customFormat="1" x14ac:dyDescent="0.2">
      <c r="A10486" s="2" t="s">
        <v>19084</v>
      </c>
      <c r="B10486" s="1" t="s">
        <v>19085</v>
      </c>
      <c r="C10486" s="1" t="s">
        <v>39</v>
      </c>
      <c r="D10486" s="10" t="s">
        <v>5270</v>
      </c>
    </row>
    <row r="10487" spans="1:4" s="9" customFormat="1" x14ac:dyDescent="0.2">
      <c r="A10487" s="2" t="s">
        <v>19087</v>
      </c>
      <c r="B10487" s="1" t="s">
        <v>19088</v>
      </c>
      <c r="C10487" s="1" t="s">
        <v>86</v>
      </c>
      <c r="D10487" s="10" t="s">
        <v>5270</v>
      </c>
    </row>
    <row r="10488" spans="1:4" s="9" customFormat="1" x14ac:dyDescent="0.2">
      <c r="A10488" s="2" t="s">
        <v>19089</v>
      </c>
      <c r="B10488" s="1" t="s">
        <v>19090</v>
      </c>
      <c r="C10488" s="1" t="s">
        <v>16</v>
      </c>
      <c r="D10488" s="10" t="s">
        <v>5270</v>
      </c>
    </row>
    <row r="10489" spans="1:4" s="9" customFormat="1" x14ac:dyDescent="0.2">
      <c r="A10489" s="2" t="s">
        <v>19091</v>
      </c>
      <c r="B10489" s="1" t="s">
        <v>19092</v>
      </c>
      <c r="C10489" s="1" t="s">
        <v>1012</v>
      </c>
      <c r="D10489" s="10" t="s">
        <v>5270</v>
      </c>
    </row>
    <row r="10490" spans="1:4" s="9" customFormat="1" x14ac:dyDescent="0.2">
      <c r="A10490" s="2" t="s">
        <v>19093</v>
      </c>
      <c r="B10490" s="1" t="s">
        <v>19094</v>
      </c>
      <c r="C10490" s="1" t="s">
        <v>4104</v>
      </c>
      <c r="D10490" s="10" t="s">
        <v>5270</v>
      </c>
    </row>
    <row r="10491" spans="1:4" s="9" customFormat="1" x14ac:dyDescent="0.2">
      <c r="A10491" s="2" t="s">
        <v>19095</v>
      </c>
      <c r="B10491" s="1" t="s">
        <v>19096</v>
      </c>
      <c r="C10491" s="1" t="s">
        <v>39</v>
      </c>
      <c r="D10491" s="10" t="s">
        <v>5270</v>
      </c>
    </row>
    <row r="10492" spans="1:4" s="9" customFormat="1" x14ac:dyDescent="0.2">
      <c r="A10492" s="2" t="s">
        <v>19097</v>
      </c>
      <c r="B10492" s="1" t="s">
        <v>19098</v>
      </c>
      <c r="C10492" s="1" t="s">
        <v>287</v>
      </c>
      <c r="D10492" s="10" t="s">
        <v>5270</v>
      </c>
    </row>
    <row r="10493" spans="1:4" s="9" customFormat="1" x14ac:dyDescent="0.2">
      <c r="A10493" s="2" t="s">
        <v>19099</v>
      </c>
      <c r="B10493" s="1" t="s">
        <v>19100</v>
      </c>
      <c r="C10493" s="1" t="s">
        <v>86</v>
      </c>
      <c r="D10493" s="10" t="s">
        <v>5270</v>
      </c>
    </row>
    <row r="10494" spans="1:4" s="9" customFormat="1" x14ac:dyDescent="0.2">
      <c r="A10494" s="2" t="s">
        <v>19101</v>
      </c>
      <c r="B10494" s="1" t="s">
        <v>19100</v>
      </c>
      <c r="C10494" s="1" t="s">
        <v>1012</v>
      </c>
      <c r="D10494" s="10" t="s">
        <v>5270</v>
      </c>
    </row>
    <row r="10495" spans="1:4" s="9" customFormat="1" x14ac:dyDescent="0.2">
      <c r="A10495" s="2" t="s">
        <v>19102</v>
      </c>
      <c r="B10495" s="1" t="s">
        <v>19103</v>
      </c>
      <c r="C10495" s="1" t="s">
        <v>39</v>
      </c>
      <c r="D10495" s="10" t="s">
        <v>5270</v>
      </c>
    </row>
    <row r="10496" spans="1:4" s="9" customFormat="1" x14ac:dyDescent="0.2">
      <c r="A10496" s="2" t="s">
        <v>19104</v>
      </c>
      <c r="B10496" s="1" t="s">
        <v>19105</v>
      </c>
      <c r="C10496" s="1" t="s">
        <v>39</v>
      </c>
      <c r="D10496" s="10" t="s">
        <v>5270</v>
      </c>
    </row>
    <row r="10497" spans="1:4" s="9" customFormat="1" x14ac:dyDescent="0.2">
      <c r="A10497" s="2" t="s">
        <v>19106</v>
      </c>
      <c r="B10497" s="1" t="s">
        <v>19107</v>
      </c>
      <c r="C10497" s="1" t="s">
        <v>86</v>
      </c>
      <c r="D10497" s="3">
        <v>100</v>
      </c>
    </row>
    <row r="10498" spans="1:4" s="9" customFormat="1" x14ac:dyDescent="0.2">
      <c r="A10498" s="2" t="s">
        <v>19108</v>
      </c>
      <c r="B10498" s="1" t="s">
        <v>19107</v>
      </c>
      <c r="C10498" s="1" t="s">
        <v>33</v>
      </c>
      <c r="D10498" s="10" t="s">
        <v>5270</v>
      </c>
    </row>
    <row r="10499" spans="1:4" s="9" customFormat="1" x14ac:dyDescent="0.2">
      <c r="A10499" s="2" t="s">
        <v>19109</v>
      </c>
      <c r="B10499" s="1" t="s">
        <v>19110</v>
      </c>
      <c r="C10499" s="1" t="s">
        <v>30</v>
      </c>
      <c r="D10499" s="10" t="s">
        <v>5270</v>
      </c>
    </row>
    <row r="10500" spans="1:4" s="9" customFormat="1" x14ac:dyDescent="0.2">
      <c r="A10500" s="2" t="s">
        <v>19111</v>
      </c>
      <c r="B10500" s="1" t="s">
        <v>19112</v>
      </c>
      <c r="C10500" s="1" t="s">
        <v>39</v>
      </c>
      <c r="D10500" s="10" t="s">
        <v>5270</v>
      </c>
    </row>
    <row r="10501" spans="1:4" s="9" customFormat="1" x14ac:dyDescent="0.2">
      <c r="A10501" s="2" t="s">
        <v>19113</v>
      </c>
      <c r="B10501" s="1" t="s">
        <v>19114</v>
      </c>
      <c r="C10501" s="1" t="s">
        <v>287</v>
      </c>
      <c r="D10501" s="10" t="s">
        <v>5270</v>
      </c>
    </row>
    <row r="10502" spans="1:4" s="9" customFormat="1" x14ac:dyDescent="0.2">
      <c r="A10502" s="2" t="s">
        <v>19115</v>
      </c>
      <c r="B10502" s="1" t="s">
        <v>19116</v>
      </c>
      <c r="C10502" s="1" t="s">
        <v>287</v>
      </c>
      <c r="D10502" s="10" t="s">
        <v>5270</v>
      </c>
    </row>
    <row r="10503" spans="1:4" s="9" customFormat="1" x14ac:dyDescent="0.2">
      <c r="A10503" s="2" t="s">
        <v>19117</v>
      </c>
      <c r="B10503" s="1" t="s">
        <v>19118</v>
      </c>
      <c r="C10503" s="1" t="s">
        <v>287</v>
      </c>
      <c r="D10503" s="10" t="s">
        <v>5270</v>
      </c>
    </row>
    <row r="10504" spans="1:4" s="9" customFormat="1" x14ac:dyDescent="0.2">
      <c r="A10504" s="2" t="s">
        <v>19119</v>
      </c>
      <c r="B10504" s="1" t="s">
        <v>19120</v>
      </c>
      <c r="C10504" s="1" t="s">
        <v>287</v>
      </c>
      <c r="D10504" s="3">
        <v>100</v>
      </c>
    </row>
    <row r="10505" spans="1:4" s="9" customFormat="1" x14ac:dyDescent="0.2">
      <c r="A10505" s="2" t="s">
        <v>19121</v>
      </c>
      <c r="B10505" s="1" t="s">
        <v>19122</v>
      </c>
      <c r="C10505" s="1" t="s">
        <v>2752</v>
      </c>
      <c r="D10505" s="10" t="s">
        <v>5270</v>
      </c>
    </row>
    <row r="10506" spans="1:4" s="9" customFormat="1" x14ac:dyDescent="0.2">
      <c r="A10506" s="2" t="s">
        <v>19127</v>
      </c>
      <c r="B10506" s="1" t="s">
        <v>19124</v>
      </c>
      <c r="C10506" s="1" t="s">
        <v>1872</v>
      </c>
      <c r="D10506" s="3">
        <v>100</v>
      </c>
    </row>
    <row r="10507" spans="1:4" s="9" customFormat="1" x14ac:dyDescent="0.2">
      <c r="A10507" s="2" t="s">
        <v>19123</v>
      </c>
      <c r="B10507" s="1" t="s">
        <v>19124</v>
      </c>
      <c r="C10507" s="1" t="s">
        <v>39</v>
      </c>
      <c r="D10507" s="3">
        <v>2500</v>
      </c>
    </row>
    <row r="10508" spans="1:4" s="9" customFormat="1" x14ac:dyDescent="0.2">
      <c r="A10508" s="2" t="s">
        <v>19125</v>
      </c>
      <c r="B10508" s="1" t="s">
        <v>19124</v>
      </c>
      <c r="C10508" s="1" t="s">
        <v>7388</v>
      </c>
      <c r="D10508" s="10" t="s">
        <v>5270</v>
      </c>
    </row>
    <row r="10509" spans="1:4" s="9" customFormat="1" x14ac:dyDescent="0.2">
      <c r="A10509" s="2" t="s">
        <v>19126</v>
      </c>
      <c r="B10509" s="1" t="s">
        <v>19124</v>
      </c>
      <c r="C10509" s="1" t="s">
        <v>7557</v>
      </c>
      <c r="D10509" s="10" t="s">
        <v>5270</v>
      </c>
    </row>
    <row r="10510" spans="1:4" s="9" customFormat="1" x14ac:dyDescent="0.2">
      <c r="A10510" s="2" t="s">
        <v>19131</v>
      </c>
      <c r="B10510" s="1" t="s">
        <v>19129</v>
      </c>
      <c r="C10510" s="1" t="s">
        <v>1872</v>
      </c>
      <c r="D10510" s="3">
        <v>500</v>
      </c>
    </row>
    <row r="10511" spans="1:4" s="9" customFormat="1" x14ac:dyDescent="0.2">
      <c r="A10511" s="2" t="s">
        <v>19128</v>
      </c>
      <c r="B10511" s="1" t="s">
        <v>19129</v>
      </c>
      <c r="C10511" s="1" t="s">
        <v>39</v>
      </c>
      <c r="D10511" s="10" t="s">
        <v>5270</v>
      </c>
    </row>
    <row r="10512" spans="1:4" s="9" customFormat="1" x14ac:dyDescent="0.2">
      <c r="A10512" s="2" t="s">
        <v>19130</v>
      </c>
      <c r="B10512" s="1" t="s">
        <v>19129</v>
      </c>
      <c r="C10512" s="1" t="s">
        <v>7388</v>
      </c>
      <c r="D10512" s="10" t="s">
        <v>5270</v>
      </c>
    </row>
    <row r="10513" spans="1:4" s="9" customFormat="1" x14ac:dyDescent="0.2">
      <c r="A10513" s="2" t="s">
        <v>19132</v>
      </c>
      <c r="B10513" s="1" t="s">
        <v>19129</v>
      </c>
      <c r="C10513" s="1" t="s">
        <v>2752</v>
      </c>
      <c r="D10513" s="10" t="s">
        <v>5270</v>
      </c>
    </row>
    <row r="10514" spans="1:4" s="9" customFormat="1" x14ac:dyDescent="0.2">
      <c r="A10514" s="2" t="s">
        <v>19135</v>
      </c>
      <c r="B10514" s="1" t="s">
        <v>19134</v>
      </c>
      <c r="C10514" s="1" t="s">
        <v>287</v>
      </c>
      <c r="D10514" s="3">
        <v>100</v>
      </c>
    </row>
    <row r="10515" spans="1:4" s="9" customFormat="1" x14ac:dyDescent="0.2">
      <c r="A10515" s="2" t="s">
        <v>19133</v>
      </c>
      <c r="B10515" s="1" t="s">
        <v>19134</v>
      </c>
      <c r="C10515" s="1" t="s">
        <v>39</v>
      </c>
      <c r="D10515" s="10" t="s">
        <v>5270</v>
      </c>
    </row>
    <row r="10516" spans="1:4" s="9" customFormat="1" x14ac:dyDescent="0.2">
      <c r="A10516" s="2" t="s">
        <v>19138</v>
      </c>
      <c r="B10516" s="1" t="s">
        <v>19137</v>
      </c>
      <c r="C10516" s="1" t="s">
        <v>287</v>
      </c>
      <c r="D10516" s="3">
        <v>500</v>
      </c>
    </row>
    <row r="10517" spans="1:4" s="9" customFormat="1" x14ac:dyDescent="0.2">
      <c r="A10517" s="2" t="s">
        <v>19136</v>
      </c>
      <c r="B10517" s="1" t="s">
        <v>19137</v>
      </c>
      <c r="C10517" s="1" t="s">
        <v>39</v>
      </c>
      <c r="D10517" s="3">
        <v>5000</v>
      </c>
    </row>
    <row r="10518" spans="1:4" s="9" customFormat="1" x14ac:dyDescent="0.2">
      <c r="A10518" s="2" t="s">
        <v>19139</v>
      </c>
      <c r="B10518" s="1" t="s">
        <v>19137</v>
      </c>
      <c r="C10518" s="1" t="s">
        <v>1872</v>
      </c>
      <c r="D10518" s="3">
        <v>5000</v>
      </c>
    </row>
    <row r="10519" spans="1:4" s="9" customFormat="1" x14ac:dyDescent="0.2">
      <c r="A10519" s="2" t="s">
        <v>19140</v>
      </c>
      <c r="B10519" s="1" t="s">
        <v>19141</v>
      </c>
      <c r="C10519" s="1" t="s">
        <v>7388</v>
      </c>
      <c r="D10519" s="3">
        <v>100</v>
      </c>
    </row>
    <row r="10520" spans="1:4" s="9" customFormat="1" x14ac:dyDescent="0.2">
      <c r="A10520" s="2" t="s">
        <v>19144</v>
      </c>
      <c r="B10520" s="1" t="s">
        <v>19143</v>
      </c>
      <c r="C10520" s="1" t="s">
        <v>1872</v>
      </c>
      <c r="D10520" s="3">
        <v>100</v>
      </c>
    </row>
    <row r="10521" spans="1:4" s="9" customFormat="1" x14ac:dyDescent="0.2">
      <c r="A10521" s="2" t="s">
        <v>19142</v>
      </c>
      <c r="B10521" s="1" t="s">
        <v>19143</v>
      </c>
      <c r="C10521" s="1" t="s">
        <v>39</v>
      </c>
      <c r="D10521" s="3">
        <v>5000</v>
      </c>
    </row>
    <row r="10522" spans="1:4" s="9" customFormat="1" x14ac:dyDescent="0.2">
      <c r="A10522" s="2" t="s">
        <v>19145</v>
      </c>
      <c r="B10522" s="1" t="s">
        <v>19146</v>
      </c>
      <c r="C10522" s="1" t="s">
        <v>7388</v>
      </c>
      <c r="D10522" s="3">
        <v>5000</v>
      </c>
    </row>
    <row r="10523" spans="1:4" s="9" customFormat="1" x14ac:dyDescent="0.2">
      <c r="A10523" s="2" t="s">
        <v>19149</v>
      </c>
      <c r="B10523" s="1" t="s">
        <v>19148</v>
      </c>
      <c r="C10523" s="1" t="s">
        <v>1872</v>
      </c>
      <c r="D10523" s="10" t="s">
        <v>5270</v>
      </c>
    </row>
    <row r="10524" spans="1:4" s="9" customFormat="1" x14ac:dyDescent="0.2">
      <c r="A10524" s="2" t="s">
        <v>19147</v>
      </c>
      <c r="B10524" s="1" t="s">
        <v>19148</v>
      </c>
      <c r="C10524" s="1" t="s">
        <v>39</v>
      </c>
      <c r="D10524" s="10" t="s">
        <v>5270</v>
      </c>
    </row>
    <row r="10525" spans="1:4" s="9" customFormat="1" x14ac:dyDescent="0.2">
      <c r="A10525" s="2" t="s">
        <v>19150</v>
      </c>
      <c r="B10525" s="1" t="s">
        <v>19151</v>
      </c>
      <c r="C10525" s="1" t="s">
        <v>2752</v>
      </c>
      <c r="D10525" s="3">
        <v>100</v>
      </c>
    </row>
    <row r="10526" spans="1:4" s="9" customFormat="1" x14ac:dyDescent="0.2">
      <c r="A10526" s="2" t="s">
        <v>19152</v>
      </c>
      <c r="B10526" s="1" t="s">
        <v>19153</v>
      </c>
      <c r="C10526" s="1" t="s">
        <v>1872</v>
      </c>
      <c r="D10526" s="10" t="s">
        <v>5270</v>
      </c>
    </row>
    <row r="10527" spans="1:4" s="9" customFormat="1" x14ac:dyDescent="0.2">
      <c r="A10527" s="2" t="s">
        <v>19154</v>
      </c>
      <c r="B10527" s="1" t="s">
        <v>19155</v>
      </c>
      <c r="C10527" s="1" t="s">
        <v>7388</v>
      </c>
      <c r="D10527" s="10" t="s">
        <v>5270</v>
      </c>
    </row>
    <row r="10528" spans="1:4" s="9" customFormat="1" x14ac:dyDescent="0.2">
      <c r="A10528" s="2" t="s">
        <v>19156</v>
      </c>
      <c r="B10528" s="1" t="s">
        <v>19157</v>
      </c>
      <c r="C10528" s="1" t="s">
        <v>1872</v>
      </c>
      <c r="D10528" s="10" t="s">
        <v>5270</v>
      </c>
    </row>
    <row r="10529" spans="1:4" s="9" customFormat="1" x14ac:dyDescent="0.2">
      <c r="A10529" s="2" t="s">
        <v>19158</v>
      </c>
      <c r="B10529" s="1" t="s">
        <v>19159</v>
      </c>
      <c r="C10529" s="1" t="s">
        <v>7388</v>
      </c>
      <c r="D10529" s="10" t="s">
        <v>5270</v>
      </c>
    </row>
    <row r="10530" spans="1:4" s="9" customFormat="1" x14ac:dyDescent="0.2">
      <c r="A10530" s="2" t="s">
        <v>19160</v>
      </c>
      <c r="B10530" s="1" t="s">
        <v>19161</v>
      </c>
      <c r="C10530" s="1" t="s">
        <v>7388</v>
      </c>
      <c r="D10530" s="10" t="s">
        <v>5270</v>
      </c>
    </row>
    <row r="10531" spans="1:4" s="9" customFormat="1" x14ac:dyDescent="0.2">
      <c r="A10531" s="2" t="s">
        <v>19162</v>
      </c>
      <c r="B10531" s="1" t="s">
        <v>19163</v>
      </c>
      <c r="C10531" s="1" t="s">
        <v>1872</v>
      </c>
      <c r="D10531" s="3">
        <v>100</v>
      </c>
    </row>
    <row r="10532" spans="1:4" s="9" customFormat="1" x14ac:dyDescent="0.2">
      <c r="A10532" s="2" t="s">
        <v>19166</v>
      </c>
      <c r="B10532" s="1" t="s">
        <v>19165</v>
      </c>
      <c r="C10532" s="1" t="s">
        <v>33</v>
      </c>
      <c r="D10532" s="3">
        <v>5000</v>
      </c>
    </row>
    <row r="10533" spans="1:4" s="9" customFormat="1" x14ac:dyDescent="0.2">
      <c r="A10533" s="2" t="s">
        <v>19167</v>
      </c>
      <c r="B10533" s="1" t="s">
        <v>19165</v>
      </c>
      <c r="C10533" s="1" t="s">
        <v>1012</v>
      </c>
      <c r="D10533" s="3">
        <v>5000</v>
      </c>
    </row>
    <row r="10534" spans="1:4" s="9" customFormat="1" x14ac:dyDescent="0.2">
      <c r="A10534" s="2" t="s">
        <v>19164</v>
      </c>
      <c r="B10534" s="1" t="s">
        <v>19165</v>
      </c>
      <c r="C10534" s="1" t="s">
        <v>39</v>
      </c>
      <c r="D10534" s="10" t="s">
        <v>5270</v>
      </c>
    </row>
    <row r="10535" spans="1:4" s="9" customFormat="1" x14ac:dyDescent="0.2">
      <c r="A10535" s="2" t="s">
        <v>19168</v>
      </c>
      <c r="B10535" s="1" t="s">
        <v>19169</v>
      </c>
      <c r="C10535" s="1" t="s">
        <v>39</v>
      </c>
      <c r="D10535" s="10" t="s">
        <v>5270</v>
      </c>
    </row>
    <row r="10536" spans="1:4" s="9" customFormat="1" x14ac:dyDescent="0.2">
      <c r="A10536" s="2" t="s">
        <v>19170</v>
      </c>
      <c r="B10536" s="1" t="s">
        <v>19169</v>
      </c>
      <c r="C10536" s="1" t="s">
        <v>1872</v>
      </c>
      <c r="D10536" s="10" t="s">
        <v>5270</v>
      </c>
    </row>
    <row r="10537" spans="1:4" s="9" customFormat="1" x14ac:dyDescent="0.2">
      <c r="A10537" s="2" t="s">
        <v>19171</v>
      </c>
      <c r="B10537" s="1" t="s">
        <v>19169</v>
      </c>
      <c r="C10537" s="1" t="s">
        <v>2752</v>
      </c>
      <c r="D10537" s="10" t="s">
        <v>5270</v>
      </c>
    </row>
    <row r="10538" spans="1:4" s="9" customFormat="1" x14ac:dyDescent="0.2">
      <c r="A10538" s="2" t="s">
        <v>19172</v>
      </c>
      <c r="B10538" s="1" t="s">
        <v>19173</v>
      </c>
      <c r="C10538" s="1" t="s">
        <v>7388</v>
      </c>
      <c r="D10538" s="3">
        <v>100</v>
      </c>
    </row>
    <row r="10539" spans="1:4" s="9" customFormat="1" x14ac:dyDescent="0.2">
      <c r="A10539" s="2" t="s">
        <v>19174</v>
      </c>
      <c r="B10539" s="1" t="s">
        <v>19175</v>
      </c>
      <c r="C10539" s="1" t="s">
        <v>39</v>
      </c>
      <c r="D10539" s="10" t="s">
        <v>5270</v>
      </c>
    </row>
    <row r="10540" spans="1:4" s="9" customFormat="1" x14ac:dyDescent="0.2">
      <c r="A10540" s="2" t="s">
        <v>19178</v>
      </c>
      <c r="B10540" s="1" t="s">
        <v>19177</v>
      </c>
      <c r="C10540" s="1" t="s">
        <v>1872</v>
      </c>
      <c r="D10540" s="3">
        <v>5000</v>
      </c>
    </row>
    <row r="10541" spans="1:4" s="9" customFormat="1" x14ac:dyDescent="0.2">
      <c r="A10541" s="2" t="s">
        <v>19176</v>
      </c>
      <c r="B10541" s="1" t="s">
        <v>19177</v>
      </c>
      <c r="C10541" s="1" t="s">
        <v>39</v>
      </c>
      <c r="D10541" s="10" t="s">
        <v>5270</v>
      </c>
    </row>
    <row r="10542" spans="1:4" s="9" customFormat="1" x14ac:dyDescent="0.2">
      <c r="A10542" s="2" t="s">
        <v>19179</v>
      </c>
      <c r="B10542" s="1" t="s">
        <v>19180</v>
      </c>
      <c r="C10542" s="1" t="s">
        <v>1872</v>
      </c>
      <c r="D10542" s="3">
        <v>100</v>
      </c>
    </row>
    <row r="10543" spans="1:4" s="9" customFormat="1" x14ac:dyDescent="0.2">
      <c r="A10543" s="2" t="s">
        <v>19181</v>
      </c>
      <c r="B10543" s="1" t="s">
        <v>19182</v>
      </c>
      <c r="C10543" s="1" t="s">
        <v>39</v>
      </c>
      <c r="D10543" s="10" t="s">
        <v>5270</v>
      </c>
    </row>
    <row r="10544" spans="1:4" s="9" customFormat="1" x14ac:dyDescent="0.2">
      <c r="A10544" s="2" t="s">
        <v>19183</v>
      </c>
      <c r="B10544" s="1" t="s">
        <v>19182</v>
      </c>
      <c r="C10544" s="1" t="s">
        <v>1872</v>
      </c>
      <c r="D10544" s="10" t="s">
        <v>5270</v>
      </c>
    </row>
    <row r="10545" spans="1:4" s="9" customFormat="1" x14ac:dyDescent="0.2">
      <c r="A10545" s="2" t="s">
        <v>19186</v>
      </c>
      <c r="B10545" s="1" t="s">
        <v>19185</v>
      </c>
      <c r="C10545" s="1" t="s">
        <v>7388</v>
      </c>
      <c r="D10545" s="3">
        <v>100</v>
      </c>
    </row>
    <row r="10546" spans="1:4" s="9" customFormat="1" x14ac:dyDescent="0.2">
      <c r="A10546" s="2" t="s">
        <v>19187</v>
      </c>
      <c r="B10546" s="1" t="s">
        <v>19185</v>
      </c>
      <c r="C10546" s="1" t="s">
        <v>1872</v>
      </c>
      <c r="D10546" s="3">
        <v>500</v>
      </c>
    </row>
    <row r="10547" spans="1:4" s="9" customFormat="1" x14ac:dyDescent="0.2">
      <c r="A10547" s="2" t="s">
        <v>19184</v>
      </c>
      <c r="B10547" s="1" t="s">
        <v>19185</v>
      </c>
      <c r="C10547" s="1" t="s">
        <v>39</v>
      </c>
      <c r="D10547" s="3">
        <v>5000</v>
      </c>
    </row>
    <row r="10548" spans="1:4" s="9" customFormat="1" x14ac:dyDescent="0.2">
      <c r="A10548" s="2" t="s">
        <v>19188</v>
      </c>
      <c r="B10548" s="1" t="s">
        <v>19189</v>
      </c>
      <c r="C10548" s="1" t="s">
        <v>7388</v>
      </c>
      <c r="D10548" s="10" t="s">
        <v>5270</v>
      </c>
    </row>
    <row r="10549" spans="1:4" s="9" customFormat="1" x14ac:dyDescent="0.2">
      <c r="A10549" s="2" t="s">
        <v>19192</v>
      </c>
      <c r="B10549" s="1" t="s">
        <v>19191</v>
      </c>
      <c r="C10549" s="1" t="s">
        <v>7388</v>
      </c>
      <c r="D10549" s="3">
        <v>100</v>
      </c>
    </row>
    <row r="10550" spans="1:4" s="9" customFormat="1" x14ac:dyDescent="0.2">
      <c r="A10550" s="2" t="s">
        <v>19190</v>
      </c>
      <c r="B10550" s="1" t="s">
        <v>19191</v>
      </c>
      <c r="C10550" s="1" t="s">
        <v>39</v>
      </c>
      <c r="D10550" s="10" t="s">
        <v>5270</v>
      </c>
    </row>
    <row r="10551" spans="1:4" s="9" customFormat="1" x14ac:dyDescent="0.2">
      <c r="A10551" s="2" t="s">
        <v>19195</v>
      </c>
      <c r="B10551" s="1" t="s">
        <v>19194</v>
      </c>
      <c r="C10551" s="1" t="s">
        <v>7388</v>
      </c>
      <c r="D10551" s="3">
        <v>100</v>
      </c>
    </row>
    <row r="10552" spans="1:4" s="9" customFormat="1" x14ac:dyDescent="0.2">
      <c r="A10552" s="2" t="s">
        <v>19196</v>
      </c>
      <c r="B10552" s="1" t="s">
        <v>19194</v>
      </c>
      <c r="C10552" s="1" t="s">
        <v>1872</v>
      </c>
      <c r="D10552" s="3">
        <v>500</v>
      </c>
    </row>
    <row r="10553" spans="1:4" s="9" customFormat="1" x14ac:dyDescent="0.2">
      <c r="A10553" s="2" t="s">
        <v>19193</v>
      </c>
      <c r="B10553" s="1" t="s">
        <v>19194</v>
      </c>
      <c r="C10553" s="1" t="s">
        <v>39</v>
      </c>
      <c r="D10553" s="3">
        <v>5000</v>
      </c>
    </row>
    <row r="10554" spans="1:4" s="9" customFormat="1" x14ac:dyDescent="0.2">
      <c r="A10554" s="2" t="s">
        <v>19197</v>
      </c>
      <c r="B10554" s="1" t="s">
        <v>19194</v>
      </c>
      <c r="C10554" s="1" t="s">
        <v>15030</v>
      </c>
      <c r="D10554" s="3">
        <v>5000</v>
      </c>
    </row>
    <row r="10555" spans="1:4" s="9" customFormat="1" x14ac:dyDescent="0.2">
      <c r="A10555" s="2" t="s">
        <v>19198</v>
      </c>
      <c r="B10555" s="1" t="s">
        <v>19194</v>
      </c>
      <c r="C10555" s="1" t="s">
        <v>13886</v>
      </c>
      <c r="D10555" s="3">
        <v>5000</v>
      </c>
    </row>
    <row r="10556" spans="1:4" s="9" customFormat="1" x14ac:dyDescent="0.2">
      <c r="A10556" s="2" t="s">
        <v>19199</v>
      </c>
      <c r="B10556" s="1" t="s">
        <v>19194</v>
      </c>
      <c r="C10556" s="1" t="s">
        <v>13886</v>
      </c>
      <c r="D10556" s="3">
        <v>5000</v>
      </c>
    </row>
    <row r="10557" spans="1:4" s="9" customFormat="1" x14ac:dyDescent="0.2">
      <c r="A10557" s="2" t="s">
        <v>19200</v>
      </c>
      <c r="B10557" s="1" t="s">
        <v>19201</v>
      </c>
      <c r="C10557" s="1" t="s">
        <v>39</v>
      </c>
      <c r="D10557" s="10" t="s">
        <v>5270</v>
      </c>
    </row>
    <row r="10558" spans="1:4" s="9" customFormat="1" x14ac:dyDescent="0.2">
      <c r="A10558" s="2" t="s">
        <v>19205</v>
      </c>
      <c r="B10558" s="1" t="s">
        <v>19203</v>
      </c>
      <c r="C10558" s="1" t="s">
        <v>15825</v>
      </c>
      <c r="D10558" s="3">
        <v>500</v>
      </c>
    </row>
    <row r="10559" spans="1:4" s="9" customFormat="1" x14ac:dyDescent="0.2">
      <c r="A10559" s="2" t="s">
        <v>19202</v>
      </c>
      <c r="B10559" s="1" t="s">
        <v>19203</v>
      </c>
      <c r="C10559" s="1" t="s">
        <v>39</v>
      </c>
      <c r="D10559" s="3">
        <v>5000</v>
      </c>
    </row>
    <row r="10560" spans="1:4" s="9" customFormat="1" x14ac:dyDescent="0.2">
      <c r="A10560" s="2" t="s">
        <v>19204</v>
      </c>
      <c r="B10560" s="1" t="s">
        <v>19203</v>
      </c>
      <c r="C10560" s="1" t="s">
        <v>15825</v>
      </c>
      <c r="D10560" s="3">
        <v>5000</v>
      </c>
    </row>
    <row r="10561" spans="1:4" s="9" customFormat="1" x14ac:dyDescent="0.2">
      <c r="A10561" s="2" t="s">
        <v>19206</v>
      </c>
      <c r="B10561" s="1" t="s">
        <v>19203</v>
      </c>
      <c r="C10561" s="1" t="s">
        <v>1872</v>
      </c>
      <c r="D10561" s="10" t="s">
        <v>5270</v>
      </c>
    </row>
    <row r="10562" spans="1:4" s="9" customFormat="1" x14ac:dyDescent="0.2">
      <c r="A10562" s="2" t="s">
        <v>19207</v>
      </c>
      <c r="B10562" s="1" t="s">
        <v>19208</v>
      </c>
      <c r="C10562" s="1" t="s">
        <v>39</v>
      </c>
      <c r="D10562" s="10" t="s">
        <v>5270</v>
      </c>
    </row>
    <row r="10563" spans="1:4" s="9" customFormat="1" x14ac:dyDescent="0.2">
      <c r="A10563" s="2" t="s">
        <v>19211</v>
      </c>
      <c r="B10563" s="1" t="s">
        <v>19210</v>
      </c>
      <c r="C10563" s="1" t="s">
        <v>86</v>
      </c>
      <c r="D10563" s="3">
        <v>100</v>
      </c>
    </row>
    <row r="10564" spans="1:4" s="9" customFormat="1" x14ac:dyDescent="0.2">
      <c r="A10564" s="2" t="s">
        <v>19209</v>
      </c>
      <c r="B10564" s="1" t="s">
        <v>19210</v>
      </c>
      <c r="C10564" s="1" t="s">
        <v>39</v>
      </c>
      <c r="D10564" s="10" t="s">
        <v>5270</v>
      </c>
    </row>
    <row r="10565" spans="1:4" s="9" customFormat="1" x14ac:dyDescent="0.2">
      <c r="A10565" s="2" t="s">
        <v>19212</v>
      </c>
      <c r="B10565" s="1" t="s">
        <v>19213</v>
      </c>
      <c r="C10565" s="1" t="s">
        <v>39</v>
      </c>
      <c r="D10565" s="10" t="s">
        <v>5270</v>
      </c>
    </row>
    <row r="10566" spans="1:4" s="9" customFormat="1" x14ac:dyDescent="0.2">
      <c r="A10566" s="2" t="s">
        <v>19214</v>
      </c>
      <c r="B10566" s="1" t="s">
        <v>19213</v>
      </c>
      <c r="C10566" s="1" t="s">
        <v>86</v>
      </c>
      <c r="D10566" s="10" t="s">
        <v>5270</v>
      </c>
    </row>
    <row r="10567" spans="1:4" s="9" customFormat="1" x14ac:dyDescent="0.2">
      <c r="A10567" s="2" t="s">
        <v>19215</v>
      </c>
      <c r="B10567" s="1" t="s">
        <v>19213</v>
      </c>
      <c r="C10567" s="1" t="s">
        <v>287</v>
      </c>
      <c r="D10567" s="10" t="s">
        <v>5270</v>
      </c>
    </row>
    <row r="10568" spans="1:4" s="9" customFormat="1" x14ac:dyDescent="0.2">
      <c r="A10568" s="2" t="s">
        <v>19216</v>
      </c>
      <c r="B10568" s="1" t="s">
        <v>19217</v>
      </c>
      <c r="C10568" s="1" t="s">
        <v>86</v>
      </c>
      <c r="D10568" s="10" t="s">
        <v>5270</v>
      </c>
    </row>
    <row r="10569" spans="1:4" s="9" customFormat="1" x14ac:dyDescent="0.2">
      <c r="A10569" s="2" t="s">
        <v>19218</v>
      </c>
      <c r="B10569" s="1" t="s">
        <v>19219</v>
      </c>
      <c r="C10569" s="1" t="s">
        <v>86</v>
      </c>
      <c r="D10569" s="3">
        <v>5000</v>
      </c>
    </row>
    <row r="10570" spans="1:4" s="9" customFormat="1" x14ac:dyDescent="0.2">
      <c r="A10570" s="2" t="s">
        <v>19220</v>
      </c>
      <c r="B10570" s="1" t="s">
        <v>19219</v>
      </c>
      <c r="C10570" s="1" t="s">
        <v>86</v>
      </c>
      <c r="D10570" s="3">
        <v>5000</v>
      </c>
    </row>
    <row r="10571" spans="1:4" s="9" customFormat="1" x14ac:dyDescent="0.2">
      <c r="A10571" s="2" t="s">
        <v>19221</v>
      </c>
      <c r="B10571" s="1" t="s">
        <v>19219</v>
      </c>
      <c r="C10571" s="1" t="s">
        <v>1087</v>
      </c>
      <c r="D10571" s="3">
        <v>10000</v>
      </c>
    </row>
    <row r="10572" spans="1:4" s="9" customFormat="1" x14ac:dyDescent="0.2">
      <c r="A10572" s="2" t="s">
        <v>19222</v>
      </c>
      <c r="B10572" s="1" t="s">
        <v>19219</v>
      </c>
      <c r="C10572" s="1" t="s">
        <v>287</v>
      </c>
      <c r="D10572" s="10" t="s">
        <v>5270</v>
      </c>
    </row>
    <row r="10573" spans="1:4" s="9" customFormat="1" x14ac:dyDescent="0.2">
      <c r="A10573" s="2" t="s">
        <v>19223</v>
      </c>
      <c r="B10573" s="1" t="s">
        <v>19224</v>
      </c>
      <c r="C10573" s="1" t="s">
        <v>86</v>
      </c>
      <c r="D10573" s="10" t="s">
        <v>5270</v>
      </c>
    </row>
    <row r="10574" spans="1:4" s="9" customFormat="1" x14ac:dyDescent="0.2">
      <c r="A10574" s="2" t="s">
        <v>19225</v>
      </c>
      <c r="B10574" s="1" t="s">
        <v>19226</v>
      </c>
      <c r="C10574" s="1" t="s">
        <v>39</v>
      </c>
      <c r="D10574" s="10" t="s">
        <v>5270</v>
      </c>
    </row>
    <row r="10575" spans="1:4" s="9" customFormat="1" x14ac:dyDescent="0.2">
      <c r="A10575" s="2" t="s">
        <v>19227</v>
      </c>
      <c r="B10575" s="1" t="s">
        <v>19226</v>
      </c>
      <c r="C10575" s="1" t="s">
        <v>1087</v>
      </c>
      <c r="D10575" s="10" t="s">
        <v>5270</v>
      </c>
    </row>
    <row r="10576" spans="1:4" s="9" customFormat="1" x14ac:dyDescent="0.2">
      <c r="A10576" s="2" t="s">
        <v>19228</v>
      </c>
      <c r="B10576" s="1" t="s">
        <v>19229</v>
      </c>
      <c r="C10576" s="1" t="s">
        <v>86</v>
      </c>
      <c r="D10576" s="3">
        <v>100</v>
      </c>
    </row>
    <row r="10577" spans="1:4" s="9" customFormat="1" x14ac:dyDescent="0.2">
      <c r="A10577" s="2" t="s">
        <v>19230</v>
      </c>
      <c r="B10577" s="1" t="s">
        <v>19231</v>
      </c>
      <c r="C10577" s="1" t="s">
        <v>86</v>
      </c>
      <c r="D10577" s="10" t="s">
        <v>5270</v>
      </c>
    </row>
    <row r="10578" spans="1:4" s="9" customFormat="1" x14ac:dyDescent="0.2">
      <c r="A10578" s="2" t="s">
        <v>19232</v>
      </c>
      <c r="B10578" s="1" t="s">
        <v>19233</v>
      </c>
      <c r="C10578" s="1" t="s">
        <v>39</v>
      </c>
      <c r="D10578" s="10" t="s">
        <v>5270</v>
      </c>
    </row>
    <row r="10579" spans="1:4" s="9" customFormat="1" x14ac:dyDescent="0.2">
      <c r="A10579" s="2" t="s">
        <v>19234</v>
      </c>
      <c r="B10579" s="1" t="s">
        <v>19235</v>
      </c>
      <c r="C10579" s="1" t="s">
        <v>39</v>
      </c>
      <c r="D10579" s="10" t="s">
        <v>5270</v>
      </c>
    </row>
    <row r="10580" spans="1:4" s="9" customFormat="1" x14ac:dyDescent="0.2">
      <c r="A10580" s="2" t="s">
        <v>19236</v>
      </c>
      <c r="B10580" s="1" t="s">
        <v>19235</v>
      </c>
      <c r="C10580" s="1" t="s">
        <v>86</v>
      </c>
      <c r="D10580" s="10" t="s">
        <v>5270</v>
      </c>
    </row>
    <row r="10581" spans="1:4" s="9" customFormat="1" x14ac:dyDescent="0.2">
      <c r="A10581" s="2" t="s">
        <v>19237</v>
      </c>
      <c r="B10581" s="1" t="s">
        <v>19235</v>
      </c>
      <c r="C10581" s="1" t="s">
        <v>287</v>
      </c>
      <c r="D10581" s="10" t="s">
        <v>5270</v>
      </c>
    </row>
    <row r="10582" spans="1:4" s="9" customFormat="1" x14ac:dyDescent="0.2">
      <c r="A10582" s="2" t="s">
        <v>19238</v>
      </c>
      <c r="B10582" s="1" t="s">
        <v>19239</v>
      </c>
      <c r="C10582" s="1" t="s">
        <v>39</v>
      </c>
      <c r="D10582" s="10" t="s">
        <v>5270</v>
      </c>
    </row>
    <row r="10583" spans="1:4" s="9" customFormat="1" x14ac:dyDescent="0.2">
      <c r="A10583" s="2" t="s">
        <v>19240</v>
      </c>
      <c r="B10583" s="1" t="s">
        <v>19241</v>
      </c>
      <c r="C10583" s="1" t="s">
        <v>89</v>
      </c>
      <c r="D10583" s="3">
        <v>100</v>
      </c>
    </row>
    <row r="10584" spans="1:4" s="9" customFormat="1" x14ac:dyDescent="0.2">
      <c r="A10584" s="2" t="s">
        <v>19242</v>
      </c>
      <c r="B10584" s="1" t="s">
        <v>19243</v>
      </c>
      <c r="C10584" s="1" t="s">
        <v>39</v>
      </c>
      <c r="D10584" s="10" t="s">
        <v>5270</v>
      </c>
    </row>
    <row r="10585" spans="1:4" s="9" customFormat="1" x14ac:dyDescent="0.2">
      <c r="A10585" s="2" t="s">
        <v>19244</v>
      </c>
      <c r="B10585" s="1" t="s">
        <v>19245</v>
      </c>
      <c r="C10585" s="1" t="s">
        <v>287</v>
      </c>
      <c r="D10585" s="10" t="s">
        <v>5270</v>
      </c>
    </row>
    <row r="10586" spans="1:4" s="9" customFormat="1" x14ac:dyDescent="0.2">
      <c r="A10586" s="2" t="s">
        <v>19246</v>
      </c>
      <c r="B10586" s="1" t="s">
        <v>19247</v>
      </c>
      <c r="C10586" s="1" t="s">
        <v>39</v>
      </c>
      <c r="D10586" s="10" t="s">
        <v>5270</v>
      </c>
    </row>
    <row r="10587" spans="1:4" s="9" customFormat="1" x14ac:dyDescent="0.2">
      <c r="A10587" s="2" t="s">
        <v>19248</v>
      </c>
      <c r="B10587" s="1" t="s">
        <v>19249</v>
      </c>
      <c r="C10587" s="1" t="s">
        <v>39</v>
      </c>
      <c r="D10587" s="3">
        <v>5000</v>
      </c>
    </row>
    <row r="10588" spans="1:4" s="9" customFormat="1" x14ac:dyDescent="0.2">
      <c r="A10588" s="2" t="s">
        <v>19250</v>
      </c>
      <c r="B10588" s="1" t="s">
        <v>19249</v>
      </c>
      <c r="C10588" s="1" t="s">
        <v>89</v>
      </c>
      <c r="D10588" s="10" t="s">
        <v>5270</v>
      </c>
    </row>
    <row r="10589" spans="1:4" s="9" customFormat="1" x14ac:dyDescent="0.2">
      <c r="A10589" s="2" t="s">
        <v>19253</v>
      </c>
      <c r="B10589" s="1" t="s">
        <v>19252</v>
      </c>
      <c r="C10589" s="1" t="s">
        <v>33</v>
      </c>
      <c r="D10589" s="3">
        <v>100</v>
      </c>
    </row>
    <row r="10590" spans="1:4" s="9" customFormat="1" x14ac:dyDescent="0.2">
      <c r="A10590" s="2" t="s">
        <v>19254</v>
      </c>
      <c r="B10590" s="1" t="s">
        <v>19252</v>
      </c>
      <c r="C10590" s="1" t="s">
        <v>287</v>
      </c>
      <c r="D10590" s="3">
        <v>10000</v>
      </c>
    </row>
    <row r="10591" spans="1:4" s="9" customFormat="1" x14ac:dyDescent="0.2">
      <c r="A10591" s="2" t="s">
        <v>19251</v>
      </c>
      <c r="B10591" s="1" t="s">
        <v>19252</v>
      </c>
      <c r="C10591" s="1" t="s">
        <v>86</v>
      </c>
      <c r="D10591" s="10" t="s">
        <v>5270</v>
      </c>
    </row>
    <row r="10592" spans="1:4" s="9" customFormat="1" x14ac:dyDescent="0.2">
      <c r="A10592" s="2" t="s">
        <v>19257</v>
      </c>
      <c r="B10592" s="1" t="s">
        <v>19256</v>
      </c>
      <c r="C10592" s="1" t="s">
        <v>1087</v>
      </c>
      <c r="D10592" s="3">
        <v>100</v>
      </c>
    </row>
    <row r="10593" spans="1:4" s="9" customFormat="1" x14ac:dyDescent="0.2">
      <c r="A10593" s="2" t="s">
        <v>19255</v>
      </c>
      <c r="B10593" s="1" t="s">
        <v>19256</v>
      </c>
      <c r="C10593" s="1" t="s">
        <v>86</v>
      </c>
      <c r="D10593" s="3">
        <v>500</v>
      </c>
    </row>
    <row r="10594" spans="1:4" s="9" customFormat="1" x14ac:dyDescent="0.2">
      <c r="A10594" s="2" t="s">
        <v>19258</v>
      </c>
      <c r="B10594" s="1" t="s">
        <v>19259</v>
      </c>
      <c r="C10594" s="1" t="s">
        <v>39</v>
      </c>
      <c r="D10594" s="3">
        <v>100</v>
      </c>
    </row>
    <row r="10595" spans="1:4" s="9" customFormat="1" x14ac:dyDescent="0.2">
      <c r="A10595" s="2" t="s">
        <v>19260</v>
      </c>
      <c r="B10595" s="1" t="s">
        <v>19259</v>
      </c>
      <c r="C10595" s="1" t="s">
        <v>86</v>
      </c>
      <c r="D10595" s="10" t="s">
        <v>5270</v>
      </c>
    </row>
    <row r="10596" spans="1:4" s="9" customFormat="1" x14ac:dyDescent="0.2">
      <c r="A10596" s="2" t="s">
        <v>19261</v>
      </c>
      <c r="B10596" s="1" t="s">
        <v>19259</v>
      </c>
      <c r="C10596" s="1" t="s">
        <v>287</v>
      </c>
      <c r="D10596" s="10" t="s">
        <v>5270</v>
      </c>
    </row>
    <row r="10597" spans="1:4" s="9" customFormat="1" x14ac:dyDescent="0.2">
      <c r="A10597" s="2" t="s">
        <v>19262</v>
      </c>
      <c r="B10597" s="1" t="s">
        <v>19263</v>
      </c>
      <c r="C10597" s="1" t="s">
        <v>287</v>
      </c>
      <c r="D10597" s="10" t="s">
        <v>5270</v>
      </c>
    </row>
    <row r="10598" spans="1:4" s="9" customFormat="1" x14ac:dyDescent="0.2">
      <c r="A10598" s="2" t="s">
        <v>19264</v>
      </c>
      <c r="B10598" s="1" t="s">
        <v>19265</v>
      </c>
      <c r="C10598" s="1" t="s">
        <v>39</v>
      </c>
      <c r="D10598" s="3">
        <v>100</v>
      </c>
    </row>
    <row r="10599" spans="1:4" s="9" customFormat="1" x14ac:dyDescent="0.2">
      <c r="A10599" s="2" t="s">
        <v>19266</v>
      </c>
      <c r="B10599" s="1" t="s">
        <v>19265</v>
      </c>
      <c r="C10599" s="1" t="s">
        <v>1087</v>
      </c>
      <c r="D10599" s="3">
        <v>100</v>
      </c>
    </row>
    <row r="10600" spans="1:4" s="9" customFormat="1" x14ac:dyDescent="0.2">
      <c r="A10600" s="2" t="s">
        <v>19269</v>
      </c>
      <c r="B10600" s="1" t="s">
        <v>19268</v>
      </c>
      <c r="C10600" s="1" t="s">
        <v>1087</v>
      </c>
      <c r="D10600" s="3">
        <v>100</v>
      </c>
    </row>
    <row r="10601" spans="1:4" s="9" customFormat="1" x14ac:dyDescent="0.2">
      <c r="A10601" s="2" t="s">
        <v>19267</v>
      </c>
      <c r="B10601" s="1" t="s">
        <v>19268</v>
      </c>
      <c r="C10601" s="1" t="s">
        <v>16</v>
      </c>
      <c r="D10601" s="10" t="s">
        <v>5270</v>
      </c>
    </row>
    <row r="10602" spans="1:4" s="9" customFormat="1" x14ac:dyDescent="0.2">
      <c r="A10602" s="2" t="s">
        <v>19270</v>
      </c>
      <c r="B10602" s="1" t="s">
        <v>19268</v>
      </c>
      <c r="C10602" s="1" t="s">
        <v>1872</v>
      </c>
      <c r="D10602" s="10" t="s">
        <v>5270</v>
      </c>
    </row>
    <row r="10603" spans="1:4" s="9" customFormat="1" x14ac:dyDescent="0.2">
      <c r="A10603" s="2" t="s">
        <v>19273</v>
      </c>
      <c r="B10603" s="1" t="s">
        <v>19272</v>
      </c>
      <c r="C10603" s="1" t="s">
        <v>86</v>
      </c>
      <c r="D10603" s="10" t="s">
        <v>5270</v>
      </c>
    </row>
    <row r="10604" spans="1:4" s="9" customFormat="1" x14ac:dyDescent="0.2">
      <c r="A10604" s="2" t="s">
        <v>19271</v>
      </c>
      <c r="B10604" s="1" t="s">
        <v>19272</v>
      </c>
      <c r="C10604" s="1" t="s">
        <v>39</v>
      </c>
      <c r="D10604" s="10" t="s">
        <v>5270</v>
      </c>
    </row>
    <row r="10605" spans="1:4" s="9" customFormat="1" x14ac:dyDescent="0.2">
      <c r="A10605" s="2" t="s">
        <v>19276</v>
      </c>
      <c r="B10605" s="1" t="s">
        <v>19275</v>
      </c>
      <c r="C10605" s="1" t="s">
        <v>86</v>
      </c>
      <c r="D10605" s="3">
        <v>100</v>
      </c>
    </row>
    <row r="10606" spans="1:4" s="9" customFormat="1" x14ac:dyDescent="0.2">
      <c r="A10606" s="2" t="s">
        <v>19277</v>
      </c>
      <c r="B10606" s="1" t="s">
        <v>19275</v>
      </c>
      <c r="C10606" s="1" t="s">
        <v>1872</v>
      </c>
      <c r="D10606" s="10" t="s">
        <v>5270</v>
      </c>
    </row>
    <row r="10607" spans="1:4" s="9" customFormat="1" x14ac:dyDescent="0.2">
      <c r="A10607" s="2" t="s">
        <v>19274</v>
      </c>
      <c r="B10607" s="1" t="s">
        <v>19275</v>
      </c>
      <c r="C10607" s="1" t="s">
        <v>39</v>
      </c>
      <c r="D10607" s="10" t="s">
        <v>5270</v>
      </c>
    </row>
    <row r="10608" spans="1:4" s="9" customFormat="1" x14ac:dyDescent="0.2">
      <c r="A10608" s="2" t="s">
        <v>19281</v>
      </c>
      <c r="B10608" s="1" t="s">
        <v>19279</v>
      </c>
      <c r="C10608" s="1" t="s">
        <v>1087</v>
      </c>
      <c r="D10608" s="3">
        <v>10000</v>
      </c>
    </row>
    <row r="10609" spans="1:4" s="9" customFormat="1" x14ac:dyDescent="0.2">
      <c r="A10609" s="2" t="s">
        <v>19278</v>
      </c>
      <c r="B10609" s="1" t="s">
        <v>19279</v>
      </c>
      <c r="C10609" s="1" t="s">
        <v>39</v>
      </c>
      <c r="D10609" s="10" t="s">
        <v>5270</v>
      </c>
    </row>
    <row r="10610" spans="1:4" s="9" customFormat="1" x14ac:dyDescent="0.2">
      <c r="A10610" s="2" t="s">
        <v>19280</v>
      </c>
      <c r="B10610" s="1" t="s">
        <v>19279</v>
      </c>
      <c r="C10610" s="1" t="s">
        <v>33</v>
      </c>
      <c r="D10610" s="10" t="s">
        <v>5270</v>
      </c>
    </row>
    <row r="10611" spans="1:4" s="9" customFormat="1" x14ac:dyDescent="0.2">
      <c r="A10611" s="2" t="s">
        <v>19285</v>
      </c>
      <c r="B10611" s="1" t="s">
        <v>19283</v>
      </c>
      <c r="C10611" s="1" t="s">
        <v>1087</v>
      </c>
      <c r="D10611" s="3">
        <v>10000</v>
      </c>
    </row>
    <row r="10612" spans="1:4" s="9" customFormat="1" x14ac:dyDescent="0.2">
      <c r="A10612" s="2" t="s">
        <v>19282</v>
      </c>
      <c r="B10612" s="1" t="s">
        <v>19283</v>
      </c>
      <c r="C10612" s="1" t="s">
        <v>39</v>
      </c>
      <c r="D10612" s="10" t="s">
        <v>5270</v>
      </c>
    </row>
    <row r="10613" spans="1:4" s="9" customFormat="1" x14ac:dyDescent="0.2">
      <c r="A10613" s="2" t="s">
        <v>19284</v>
      </c>
      <c r="B10613" s="1" t="s">
        <v>19283</v>
      </c>
      <c r="C10613" s="1" t="s">
        <v>86</v>
      </c>
      <c r="D10613" s="10" t="s">
        <v>5270</v>
      </c>
    </row>
    <row r="10614" spans="1:4" s="9" customFormat="1" x14ac:dyDescent="0.2">
      <c r="A10614" s="2" t="s">
        <v>19290</v>
      </c>
      <c r="B10614" s="1" t="s">
        <v>19287</v>
      </c>
      <c r="C10614" s="1" t="s">
        <v>1087</v>
      </c>
      <c r="D10614" s="3">
        <v>100</v>
      </c>
    </row>
    <row r="10615" spans="1:4" s="9" customFormat="1" x14ac:dyDescent="0.2">
      <c r="A10615" s="2" t="s">
        <v>19286</v>
      </c>
      <c r="B10615" s="1" t="s">
        <v>19287</v>
      </c>
      <c r="C10615" s="1" t="s">
        <v>39</v>
      </c>
      <c r="D10615" s="10" t="s">
        <v>5270</v>
      </c>
    </row>
    <row r="10616" spans="1:4" s="9" customFormat="1" x14ac:dyDescent="0.2">
      <c r="A10616" s="2" t="s">
        <v>19288</v>
      </c>
      <c r="B10616" s="1" t="s">
        <v>19287</v>
      </c>
      <c r="C10616" s="1" t="s">
        <v>86</v>
      </c>
      <c r="D10616" s="10" t="s">
        <v>5270</v>
      </c>
    </row>
    <row r="10617" spans="1:4" s="9" customFormat="1" x14ac:dyDescent="0.2">
      <c r="A10617" s="2" t="s">
        <v>19291</v>
      </c>
      <c r="B10617" s="1" t="s">
        <v>19287</v>
      </c>
      <c r="C10617" s="1" t="s">
        <v>287</v>
      </c>
      <c r="D10617" s="10" t="s">
        <v>5270</v>
      </c>
    </row>
    <row r="10618" spans="1:4" s="9" customFormat="1" x14ac:dyDescent="0.2">
      <c r="A10618" s="2" t="s">
        <v>19289</v>
      </c>
      <c r="B10618" s="1" t="s">
        <v>19287</v>
      </c>
      <c r="C10618" s="1" t="s">
        <v>33</v>
      </c>
      <c r="D10618" s="10" t="s">
        <v>5270</v>
      </c>
    </row>
    <row r="10619" spans="1:4" s="9" customFormat="1" x14ac:dyDescent="0.2">
      <c r="A10619" s="2" t="s">
        <v>19292</v>
      </c>
      <c r="B10619" s="1" t="s">
        <v>19293</v>
      </c>
      <c r="C10619" s="1" t="s">
        <v>39</v>
      </c>
      <c r="D10619" s="10" t="s">
        <v>5270</v>
      </c>
    </row>
    <row r="10620" spans="1:4" s="9" customFormat="1" x14ac:dyDescent="0.2">
      <c r="A10620" s="2" t="s">
        <v>19294</v>
      </c>
      <c r="B10620" s="1" t="s">
        <v>19295</v>
      </c>
      <c r="C10620" s="1" t="s">
        <v>86</v>
      </c>
      <c r="D10620" s="10" t="s">
        <v>5270</v>
      </c>
    </row>
    <row r="10621" spans="1:4" s="9" customFormat="1" x14ac:dyDescent="0.2">
      <c r="A10621" s="2" t="s">
        <v>19296</v>
      </c>
      <c r="B10621" s="1" t="s">
        <v>19297</v>
      </c>
      <c r="C10621" s="1" t="s">
        <v>39</v>
      </c>
      <c r="D10621" s="10" t="s">
        <v>5270</v>
      </c>
    </row>
    <row r="10622" spans="1:4" s="9" customFormat="1" x14ac:dyDescent="0.2">
      <c r="A10622" s="2" t="s">
        <v>19298</v>
      </c>
      <c r="B10622" s="1" t="s">
        <v>19299</v>
      </c>
      <c r="C10622" s="1" t="s">
        <v>39</v>
      </c>
      <c r="D10622" s="10" t="s">
        <v>5270</v>
      </c>
    </row>
    <row r="10623" spans="1:4" s="9" customFormat="1" x14ac:dyDescent="0.2">
      <c r="A10623" s="2" t="s">
        <v>19300</v>
      </c>
      <c r="B10623" s="1" t="s">
        <v>19301</v>
      </c>
      <c r="C10623" s="1" t="s">
        <v>39</v>
      </c>
      <c r="D10623" s="10" t="s">
        <v>5270</v>
      </c>
    </row>
    <row r="10624" spans="1:4" s="9" customFormat="1" x14ac:dyDescent="0.2">
      <c r="A10624" s="2" t="s">
        <v>19302</v>
      </c>
      <c r="B10624" s="1" t="s">
        <v>19303</v>
      </c>
      <c r="C10624" s="1" t="s">
        <v>1557</v>
      </c>
      <c r="D10624" s="10" t="s">
        <v>5270</v>
      </c>
    </row>
    <row r="10625" spans="1:57" s="9" customFormat="1" x14ac:dyDescent="0.2">
      <c r="A10625" s="2" t="s">
        <v>19304</v>
      </c>
      <c r="B10625" s="1" t="s">
        <v>19305</v>
      </c>
      <c r="C10625" s="1" t="s">
        <v>16</v>
      </c>
      <c r="D10625" s="10" t="s">
        <v>5270</v>
      </c>
    </row>
    <row r="10626" spans="1:57" s="9" customFormat="1" x14ac:dyDescent="0.2">
      <c r="A10626" s="2" t="s">
        <v>19308</v>
      </c>
      <c r="B10626" s="1" t="s">
        <v>19307</v>
      </c>
      <c r="C10626" s="1" t="s">
        <v>2000</v>
      </c>
      <c r="D10626" s="10" t="s">
        <v>5270</v>
      </c>
    </row>
    <row r="10627" spans="1:57" s="9" customFormat="1" x14ac:dyDescent="0.2">
      <c r="A10627" s="2" t="s">
        <v>19306</v>
      </c>
      <c r="B10627" s="1" t="s">
        <v>19307</v>
      </c>
      <c r="C10627" s="1" t="s">
        <v>4551</v>
      </c>
      <c r="D10627" s="10" t="s">
        <v>5270</v>
      </c>
    </row>
    <row r="10628" spans="1:57" s="9" customFormat="1" x14ac:dyDescent="0.2">
      <c r="A10628" s="2" t="s">
        <v>19309</v>
      </c>
      <c r="B10628" s="1" t="s">
        <v>19310</v>
      </c>
      <c r="C10628" s="1" t="s">
        <v>39</v>
      </c>
      <c r="D10628" s="10" t="s">
        <v>5270</v>
      </c>
    </row>
    <row r="10629" spans="1:57" s="9" customFormat="1" x14ac:dyDescent="0.2">
      <c r="A10629" s="2" t="s">
        <v>19311</v>
      </c>
      <c r="B10629" s="1" t="s">
        <v>19312</v>
      </c>
      <c r="C10629" s="1" t="s">
        <v>287</v>
      </c>
      <c r="D10629" s="10" t="s">
        <v>5270</v>
      </c>
    </row>
    <row r="10630" spans="1:57" s="9" customFormat="1" x14ac:dyDescent="0.2">
      <c r="A10630" s="2" t="s">
        <v>19313</v>
      </c>
      <c r="B10630" s="1" t="s">
        <v>19314</v>
      </c>
      <c r="C10630" s="1" t="s">
        <v>39</v>
      </c>
      <c r="D10630" s="10" t="s">
        <v>5270</v>
      </c>
    </row>
    <row r="10631" spans="1:57" s="9" customFormat="1" x14ac:dyDescent="0.2">
      <c r="A10631" s="2" t="s">
        <v>19315</v>
      </c>
      <c r="B10631" s="1" t="s">
        <v>19316</v>
      </c>
      <c r="C10631" s="1" t="s">
        <v>39</v>
      </c>
      <c r="D10631" s="10" t="s">
        <v>5270</v>
      </c>
    </row>
    <row r="10632" spans="1:57" s="9" customFormat="1" x14ac:dyDescent="0.2">
      <c r="A10632" s="2" t="s">
        <v>19317</v>
      </c>
      <c r="B10632" s="1" t="s">
        <v>19318</v>
      </c>
      <c r="C10632" s="1" t="s">
        <v>25</v>
      </c>
      <c r="D10632" s="3">
        <v>100</v>
      </c>
    </row>
    <row r="10633" spans="1:57" s="9" customFormat="1" x14ac:dyDescent="0.2">
      <c r="A10633" s="2" t="s">
        <v>19319</v>
      </c>
      <c r="B10633" s="1" t="s">
        <v>19320</v>
      </c>
      <c r="C10633" s="1" t="s">
        <v>39</v>
      </c>
      <c r="D10633" s="3">
        <v>3000</v>
      </c>
    </row>
    <row r="10634" spans="1:57" s="9" customFormat="1" x14ac:dyDescent="0.2">
      <c r="A10634" s="2" t="s">
        <v>19321</v>
      </c>
      <c r="B10634" s="1" t="s">
        <v>19322</v>
      </c>
      <c r="C10634" s="1" t="s">
        <v>39</v>
      </c>
      <c r="D10634" s="10" t="s">
        <v>5270</v>
      </c>
    </row>
    <row r="10635" spans="1:57" s="9" customFormat="1" x14ac:dyDescent="0.2">
      <c r="A10635" s="2" t="s">
        <v>19323</v>
      </c>
      <c r="B10635" s="1" t="s">
        <v>19324</v>
      </c>
      <c r="C10635" s="1" t="s">
        <v>1087</v>
      </c>
      <c r="D10635" s="10" t="s">
        <v>5270</v>
      </c>
    </row>
    <row r="10636" spans="1:57" s="9" customFormat="1" x14ac:dyDescent="0.2">
      <c r="A10636" s="2" t="s">
        <v>19325</v>
      </c>
      <c r="B10636" s="1" t="s">
        <v>19326</v>
      </c>
      <c r="C10636" s="1" t="s">
        <v>39</v>
      </c>
      <c r="D10636" s="10" t="s">
        <v>5270</v>
      </c>
    </row>
    <row r="10637" spans="1:57" s="9" customFormat="1" x14ac:dyDescent="0.2">
      <c r="A10637" s="2" t="s">
        <v>19327</v>
      </c>
      <c r="B10637" s="1" t="s">
        <v>19328</v>
      </c>
      <c r="C10637" s="1" t="s">
        <v>22</v>
      </c>
      <c r="D10637" s="10" t="s">
        <v>5270</v>
      </c>
    </row>
    <row r="10638" spans="1:57" s="9" customFormat="1" x14ac:dyDescent="0.2">
      <c r="A10638" s="2" t="s">
        <v>19329</v>
      </c>
      <c r="B10638" s="1" t="s">
        <v>19330</v>
      </c>
      <c r="C10638" s="1" t="s">
        <v>22</v>
      </c>
      <c r="D10638" s="3">
        <v>100</v>
      </c>
    </row>
    <row r="10639" spans="1:57" s="11" customFormat="1" ht="18.75" x14ac:dyDescent="0.2">
      <c r="A10639" s="16" t="str">
        <f>HYPERLINK("#Indice","Voltar ao inicio")</f>
        <v>Voltar ao inicio</v>
      </c>
      <c r="B10639" s="17"/>
      <c r="C10639" s="17"/>
      <c r="D10639" s="17"/>
      <c r="E10639" s="9"/>
      <c r="F10639" s="9"/>
      <c r="G10639" s="9"/>
      <c r="H10639" s="9"/>
      <c r="I10639" s="9"/>
      <c r="J10639" s="9"/>
      <c r="K10639" s="9"/>
      <c r="L10639" s="9"/>
      <c r="M10639" s="9"/>
      <c r="N10639" s="9"/>
      <c r="O10639" s="9"/>
      <c r="P10639" s="9"/>
      <c r="Q10639" s="9"/>
      <c r="R10639" s="9"/>
      <c r="S10639" s="9"/>
      <c r="T10639" s="9"/>
      <c r="U10639" s="9"/>
      <c r="V10639" s="9"/>
      <c r="W10639" s="9"/>
      <c r="X10639" s="9"/>
      <c r="Y10639" s="9"/>
      <c r="Z10639" s="9"/>
      <c r="AA10639" s="9"/>
      <c r="AB10639" s="9"/>
      <c r="AC10639" s="9"/>
      <c r="AD10639" s="9"/>
      <c r="AE10639" s="9"/>
      <c r="AF10639" s="9"/>
      <c r="AG10639" s="9"/>
      <c r="AH10639" s="9"/>
      <c r="AI10639" s="9"/>
      <c r="AJ10639" s="9"/>
      <c r="AK10639" s="9"/>
      <c r="AL10639" s="9"/>
      <c r="AM10639" s="9"/>
      <c r="AN10639" s="9"/>
      <c r="AO10639" s="9"/>
      <c r="AP10639" s="9"/>
      <c r="AQ10639" s="9"/>
      <c r="AR10639" s="9"/>
      <c r="AS10639" s="9"/>
      <c r="AT10639" s="9"/>
      <c r="AU10639" s="9"/>
      <c r="AV10639" s="9"/>
      <c r="AW10639" s="9"/>
      <c r="AX10639" s="9"/>
      <c r="AY10639" s="9"/>
      <c r="AZ10639" s="9"/>
      <c r="BA10639" s="9"/>
      <c r="BB10639" s="9"/>
      <c r="BC10639" s="9"/>
      <c r="BD10639" s="9"/>
      <c r="BE10639" s="9"/>
    </row>
    <row r="10640" spans="1:57" s="11" customFormat="1" ht="10.5" customHeight="1" x14ac:dyDescent="0.2">
      <c r="A10640" s="12"/>
      <c r="B10640" s="13"/>
      <c r="C10640" s="13"/>
      <c r="D10640" s="13"/>
      <c r="E10640" s="9"/>
      <c r="F10640" s="9"/>
      <c r="G10640" s="9"/>
      <c r="H10640" s="9"/>
      <c r="I10640" s="9"/>
      <c r="J10640" s="9"/>
      <c r="K10640" s="9"/>
      <c r="L10640" s="9"/>
      <c r="M10640" s="9"/>
      <c r="N10640" s="9"/>
      <c r="O10640" s="9"/>
      <c r="P10640" s="9"/>
      <c r="Q10640" s="9"/>
      <c r="R10640" s="9"/>
      <c r="S10640" s="9"/>
      <c r="T10640" s="9"/>
      <c r="U10640" s="9"/>
      <c r="V10640" s="9"/>
      <c r="W10640" s="9"/>
      <c r="X10640" s="9"/>
      <c r="Y10640" s="9"/>
      <c r="Z10640" s="9"/>
      <c r="AA10640" s="9"/>
      <c r="AB10640" s="9"/>
      <c r="AC10640" s="9"/>
      <c r="AD10640" s="9"/>
      <c r="AE10640" s="9"/>
      <c r="AF10640" s="9"/>
      <c r="AG10640" s="9"/>
      <c r="AH10640" s="9"/>
      <c r="AI10640" s="9"/>
      <c r="AJ10640" s="9"/>
      <c r="AK10640" s="9"/>
      <c r="AL10640" s="9"/>
      <c r="AM10640" s="9"/>
      <c r="AN10640" s="9"/>
      <c r="AO10640" s="9"/>
      <c r="AP10640" s="9"/>
      <c r="AQ10640" s="9"/>
      <c r="AR10640" s="9"/>
      <c r="AS10640" s="9"/>
      <c r="AT10640" s="9"/>
      <c r="AU10640" s="9"/>
      <c r="AV10640" s="9"/>
      <c r="AW10640" s="9"/>
      <c r="AX10640" s="9"/>
      <c r="AY10640" s="9"/>
      <c r="AZ10640" s="9"/>
      <c r="BA10640" s="9"/>
      <c r="BB10640" s="9"/>
      <c r="BC10640" s="9"/>
      <c r="BD10640" s="9"/>
      <c r="BE10640" s="9"/>
    </row>
    <row r="10641" spans="1:4" s="9" customFormat="1" ht="26.25" x14ac:dyDescent="0.2">
      <c r="A10641" s="23" t="s">
        <v>19332</v>
      </c>
      <c r="B10641" s="24"/>
      <c r="C10641" s="24"/>
      <c r="D10641" s="24"/>
    </row>
    <row r="10642" spans="1:4" s="9" customFormat="1" ht="14.25" x14ac:dyDescent="0.2">
      <c r="A10642" s="20" t="s">
        <v>0</v>
      </c>
      <c r="B10642" s="21" t="s">
        <v>1</v>
      </c>
      <c r="C10642" s="21" t="s">
        <v>2</v>
      </c>
      <c r="D10642" s="22" t="s">
        <v>3</v>
      </c>
    </row>
    <row r="10643" spans="1:4" s="9" customFormat="1" ht="14.25" x14ac:dyDescent="0.2">
      <c r="A10643" s="20"/>
      <c r="B10643" s="21"/>
      <c r="C10643" s="21"/>
      <c r="D10643" s="22"/>
    </row>
    <row r="10644" spans="1:4" s="9" customFormat="1" x14ac:dyDescent="0.2">
      <c r="A10644" s="2" t="s">
        <v>19333</v>
      </c>
      <c r="B10644" s="1" t="s">
        <v>19334</v>
      </c>
      <c r="C10644" s="1" t="s">
        <v>39</v>
      </c>
      <c r="D10644" s="10" t="s">
        <v>5270</v>
      </c>
    </row>
    <row r="10645" spans="1:4" s="9" customFormat="1" x14ac:dyDescent="0.2">
      <c r="A10645" s="2" t="s">
        <v>19335</v>
      </c>
      <c r="B10645" s="1" t="s">
        <v>19336</v>
      </c>
      <c r="C10645" s="1" t="s">
        <v>16970</v>
      </c>
      <c r="D10645" s="3">
        <v>5000</v>
      </c>
    </row>
    <row r="10646" spans="1:4" s="9" customFormat="1" x14ac:dyDescent="0.2">
      <c r="A10646" s="2" t="s">
        <v>19337</v>
      </c>
      <c r="B10646" s="1" t="s">
        <v>19338</v>
      </c>
      <c r="C10646" s="1" t="s">
        <v>16970</v>
      </c>
      <c r="D10646" s="3">
        <v>1800</v>
      </c>
    </row>
    <row r="10647" spans="1:4" s="9" customFormat="1" x14ac:dyDescent="0.2">
      <c r="A10647" s="2" t="s">
        <v>19339</v>
      </c>
      <c r="B10647" s="1" t="s">
        <v>19340</v>
      </c>
      <c r="C10647" s="1" t="s">
        <v>1012</v>
      </c>
      <c r="D10647" s="10" t="s">
        <v>5270</v>
      </c>
    </row>
    <row r="10648" spans="1:4" s="9" customFormat="1" x14ac:dyDescent="0.2">
      <c r="A10648" s="2" t="s">
        <v>19341</v>
      </c>
      <c r="B10648" s="1" t="s">
        <v>19342</v>
      </c>
      <c r="C10648" s="1" t="s">
        <v>1012</v>
      </c>
      <c r="D10648" s="3">
        <v>5000</v>
      </c>
    </row>
    <row r="10649" spans="1:4" s="9" customFormat="1" x14ac:dyDescent="0.2">
      <c r="A10649" s="2" t="s">
        <v>19343</v>
      </c>
      <c r="B10649" s="1" t="s">
        <v>19344</v>
      </c>
      <c r="C10649" s="1" t="s">
        <v>1012</v>
      </c>
      <c r="D10649" s="3">
        <v>5000</v>
      </c>
    </row>
    <row r="10650" spans="1:4" s="9" customFormat="1" x14ac:dyDescent="0.2">
      <c r="A10650" s="2" t="s">
        <v>19345</v>
      </c>
      <c r="B10650" s="1" t="s">
        <v>19346</v>
      </c>
      <c r="C10650" s="1" t="s">
        <v>1012</v>
      </c>
      <c r="D10650" s="10" t="s">
        <v>5270</v>
      </c>
    </row>
    <row r="10651" spans="1:4" s="9" customFormat="1" x14ac:dyDescent="0.2">
      <c r="A10651" s="2" t="s">
        <v>19347</v>
      </c>
      <c r="B10651" s="1" t="s">
        <v>19348</v>
      </c>
      <c r="C10651" s="1" t="s">
        <v>1012</v>
      </c>
      <c r="D10651" s="10" t="s">
        <v>5270</v>
      </c>
    </row>
    <row r="10652" spans="1:4" s="9" customFormat="1" x14ac:dyDescent="0.2">
      <c r="A10652" s="2" t="s">
        <v>19349</v>
      </c>
      <c r="B10652" s="1" t="s">
        <v>19350</v>
      </c>
      <c r="C10652" s="1" t="s">
        <v>1012</v>
      </c>
      <c r="D10652" s="10" t="s">
        <v>5270</v>
      </c>
    </row>
    <row r="10653" spans="1:4" s="9" customFormat="1" x14ac:dyDescent="0.2">
      <c r="A10653" s="2" t="s">
        <v>19351</v>
      </c>
      <c r="B10653" s="1" t="s">
        <v>19352</v>
      </c>
      <c r="C10653" s="1" t="s">
        <v>1012</v>
      </c>
      <c r="D10653" s="10" t="s">
        <v>5270</v>
      </c>
    </row>
    <row r="10654" spans="1:4" s="9" customFormat="1" x14ac:dyDescent="0.2">
      <c r="A10654" s="2" t="s">
        <v>19353</v>
      </c>
      <c r="B10654" s="1" t="s">
        <v>19354</v>
      </c>
      <c r="C10654" s="1" t="s">
        <v>1012</v>
      </c>
      <c r="D10654" s="10" t="s">
        <v>5270</v>
      </c>
    </row>
    <row r="10655" spans="1:4" s="9" customFormat="1" x14ac:dyDescent="0.2">
      <c r="A10655" s="2" t="s">
        <v>19355</v>
      </c>
      <c r="B10655" s="1" t="s">
        <v>19356</v>
      </c>
      <c r="C10655" s="1" t="s">
        <v>16</v>
      </c>
      <c r="D10655" s="10" t="s">
        <v>5270</v>
      </c>
    </row>
    <row r="10656" spans="1:4" s="9" customFormat="1" x14ac:dyDescent="0.2">
      <c r="A10656" s="2" t="s">
        <v>19357</v>
      </c>
      <c r="B10656" s="1" t="s">
        <v>19358</v>
      </c>
      <c r="C10656" s="1" t="s">
        <v>1012</v>
      </c>
      <c r="D10656" s="10" t="s">
        <v>5270</v>
      </c>
    </row>
    <row r="10657" spans="1:4" s="9" customFormat="1" x14ac:dyDescent="0.2">
      <c r="A10657" s="2" t="s">
        <v>19359</v>
      </c>
      <c r="B10657" s="1" t="s">
        <v>19360</v>
      </c>
      <c r="C10657" s="1" t="s">
        <v>16</v>
      </c>
      <c r="D10657" s="10" t="s">
        <v>5270</v>
      </c>
    </row>
    <row r="10658" spans="1:4" s="9" customFormat="1" x14ac:dyDescent="0.2">
      <c r="A10658" s="2" t="s">
        <v>19361</v>
      </c>
      <c r="B10658" s="1" t="s">
        <v>19362</v>
      </c>
      <c r="C10658" s="1" t="s">
        <v>1012</v>
      </c>
      <c r="D10658" s="10" t="s">
        <v>5270</v>
      </c>
    </row>
    <row r="10659" spans="1:4" s="9" customFormat="1" x14ac:dyDescent="0.2">
      <c r="A10659" s="2" t="s">
        <v>19363</v>
      </c>
      <c r="B10659" s="1" t="s">
        <v>19364</v>
      </c>
      <c r="C10659" s="1" t="s">
        <v>39</v>
      </c>
      <c r="D10659" s="10" t="s">
        <v>5270</v>
      </c>
    </row>
    <row r="10660" spans="1:4" s="9" customFormat="1" x14ac:dyDescent="0.2">
      <c r="A10660" s="2" t="s">
        <v>19365</v>
      </c>
      <c r="B10660" s="1" t="s">
        <v>19366</v>
      </c>
      <c r="C10660" s="1" t="s">
        <v>39</v>
      </c>
      <c r="D10660" s="10" t="s">
        <v>5270</v>
      </c>
    </row>
    <row r="10661" spans="1:4" s="9" customFormat="1" x14ac:dyDescent="0.2">
      <c r="A10661" s="2" t="s">
        <v>19367</v>
      </c>
      <c r="B10661" s="1" t="s">
        <v>19368</v>
      </c>
      <c r="C10661" s="1" t="s">
        <v>2752</v>
      </c>
      <c r="D10661" s="3">
        <v>1500</v>
      </c>
    </row>
    <row r="10662" spans="1:4" s="9" customFormat="1" x14ac:dyDescent="0.2">
      <c r="A10662" s="2" t="s">
        <v>19369</v>
      </c>
      <c r="B10662" s="1" t="s">
        <v>19370</v>
      </c>
      <c r="C10662" s="1" t="s">
        <v>287</v>
      </c>
      <c r="D10662" s="3">
        <v>1500</v>
      </c>
    </row>
    <row r="10663" spans="1:4" s="9" customFormat="1" x14ac:dyDescent="0.2">
      <c r="A10663" s="2" t="s">
        <v>19371</v>
      </c>
      <c r="B10663" s="1" t="s">
        <v>19372</v>
      </c>
      <c r="C10663" s="1" t="s">
        <v>308</v>
      </c>
      <c r="D10663" s="10" t="s">
        <v>5270</v>
      </c>
    </row>
    <row r="10664" spans="1:4" s="9" customFormat="1" x14ac:dyDescent="0.2">
      <c r="A10664" s="2" t="s">
        <v>19373</v>
      </c>
      <c r="B10664" s="1" t="s">
        <v>19374</v>
      </c>
      <c r="C10664" s="1" t="s">
        <v>12723</v>
      </c>
      <c r="D10664" s="3">
        <v>3000</v>
      </c>
    </row>
    <row r="10665" spans="1:4" s="9" customFormat="1" x14ac:dyDescent="0.2">
      <c r="A10665" s="2" t="s">
        <v>19375</v>
      </c>
      <c r="B10665" s="1" t="s">
        <v>19376</v>
      </c>
      <c r="C10665" s="1" t="s">
        <v>39</v>
      </c>
      <c r="D10665" s="10" t="s">
        <v>5270</v>
      </c>
    </row>
    <row r="10666" spans="1:4" s="9" customFormat="1" x14ac:dyDescent="0.2">
      <c r="A10666" s="2" t="s">
        <v>19377</v>
      </c>
      <c r="B10666" s="1" t="s">
        <v>19378</v>
      </c>
      <c r="C10666" s="1" t="s">
        <v>39</v>
      </c>
      <c r="D10666" s="3">
        <v>100</v>
      </c>
    </row>
    <row r="10667" spans="1:4" s="9" customFormat="1" x14ac:dyDescent="0.2">
      <c r="A10667" s="2" t="s">
        <v>19379</v>
      </c>
      <c r="B10667" s="1" t="s">
        <v>19380</v>
      </c>
      <c r="C10667" s="1" t="s">
        <v>7557</v>
      </c>
      <c r="D10667" s="10" t="s">
        <v>5270</v>
      </c>
    </row>
    <row r="10668" spans="1:4" s="9" customFormat="1" x14ac:dyDescent="0.2">
      <c r="A10668" s="2" t="s">
        <v>19381</v>
      </c>
      <c r="B10668" s="1" t="s">
        <v>19382</v>
      </c>
      <c r="C10668" s="1" t="s">
        <v>7557</v>
      </c>
      <c r="D10668" s="3">
        <v>3000</v>
      </c>
    </row>
    <row r="10669" spans="1:4" s="9" customFormat="1" x14ac:dyDescent="0.2">
      <c r="A10669" s="2" t="s">
        <v>19383</v>
      </c>
      <c r="B10669" s="1" t="s">
        <v>19384</v>
      </c>
      <c r="C10669" s="1" t="s">
        <v>7557</v>
      </c>
      <c r="D10669" s="10" t="s">
        <v>5270</v>
      </c>
    </row>
    <row r="10670" spans="1:4" s="9" customFormat="1" x14ac:dyDescent="0.2">
      <c r="A10670" s="2" t="s">
        <v>19385</v>
      </c>
      <c r="B10670" s="1" t="s">
        <v>19386</v>
      </c>
      <c r="C10670" s="1" t="s">
        <v>7557</v>
      </c>
      <c r="D10670" s="10" t="s">
        <v>5270</v>
      </c>
    </row>
    <row r="10671" spans="1:4" s="9" customFormat="1" x14ac:dyDescent="0.2">
      <c r="A10671" s="2" t="s">
        <v>19387</v>
      </c>
      <c r="B10671" s="1" t="s">
        <v>19388</v>
      </c>
      <c r="C10671" s="1" t="s">
        <v>7557</v>
      </c>
      <c r="D10671" s="10" t="s">
        <v>5270</v>
      </c>
    </row>
    <row r="10672" spans="1:4" s="9" customFormat="1" x14ac:dyDescent="0.2">
      <c r="A10672" s="2" t="s">
        <v>19389</v>
      </c>
      <c r="B10672" s="1" t="s">
        <v>19390</v>
      </c>
      <c r="C10672" s="1" t="s">
        <v>39</v>
      </c>
      <c r="D10672" s="3">
        <v>100</v>
      </c>
    </row>
    <row r="10673" spans="1:4" s="9" customFormat="1" x14ac:dyDescent="0.2">
      <c r="A10673" s="2" t="s">
        <v>19391</v>
      </c>
      <c r="B10673" s="1" t="s">
        <v>19392</v>
      </c>
      <c r="C10673" s="1" t="s">
        <v>89</v>
      </c>
      <c r="D10673" s="10" t="s">
        <v>5270</v>
      </c>
    </row>
    <row r="10674" spans="1:4" s="9" customFormat="1" x14ac:dyDescent="0.2">
      <c r="A10674" s="2" t="s">
        <v>19393</v>
      </c>
      <c r="B10674" s="1" t="s">
        <v>19394</v>
      </c>
      <c r="C10674" s="1" t="s">
        <v>89</v>
      </c>
      <c r="D10674" s="3">
        <v>3000</v>
      </c>
    </row>
    <row r="10675" spans="1:4" s="9" customFormat="1" x14ac:dyDescent="0.2">
      <c r="A10675" s="2" t="s">
        <v>19395</v>
      </c>
      <c r="B10675" s="1" t="s">
        <v>19396</v>
      </c>
      <c r="C10675" s="1" t="s">
        <v>7557</v>
      </c>
      <c r="D10675" s="10" t="s">
        <v>5270</v>
      </c>
    </row>
    <row r="10676" spans="1:4" s="9" customFormat="1" x14ac:dyDescent="0.2">
      <c r="A10676" s="2" t="s">
        <v>19397</v>
      </c>
      <c r="B10676" s="1" t="s">
        <v>19396</v>
      </c>
      <c r="C10676" s="1" t="s">
        <v>89</v>
      </c>
      <c r="D10676" s="10" t="s">
        <v>5270</v>
      </c>
    </row>
    <row r="10677" spans="1:4" s="9" customFormat="1" x14ac:dyDescent="0.2">
      <c r="A10677" s="2" t="s">
        <v>19398</v>
      </c>
      <c r="B10677" s="1" t="s">
        <v>19399</v>
      </c>
      <c r="C10677" s="1" t="s">
        <v>7557</v>
      </c>
      <c r="D10677" s="3">
        <v>3000</v>
      </c>
    </row>
    <row r="10678" spans="1:4" s="9" customFormat="1" x14ac:dyDescent="0.2">
      <c r="A10678" s="2" t="s">
        <v>19400</v>
      </c>
      <c r="B10678" s="1" t="s">
        <v>19401</v>
      </c>
      <c r="C10678" s="1" t="s">
        <v>1087</v>
      </c>
      <c r="D10678" s="10" t="s">
        <v>5270</v>
      </c>
    </row>
    <row r="10679" spans="1:4" s="9" customFormat="1" x14ac:dyDescent="0.2">
      <c r="A10679" s="2" t="s">
        <v>19402</v>
      </c>
      <c r="B10679" s="1" t="s">
        <v>19403</v>
      </c>
      <c r="C10679" s="1" t="s">
        <v>1087</v>
      </c>
      <c r="D10679" s="3">
        <v>100</v>
      </c>
    </row>
    <row r="10680" spans="1:4" s="9" customFormat="1" x14ac:dyDescent="0.2">
      <c r="A10680" s="2" t="s">
        <v>19404</v>
      </c>
      <c r="B10680" s="1" t="s">
        <v>19405</v>
      </c>
      <c r="C10680" s="1" t="s">
        <v>19406</v>
      </c>
      <c r="D10680" s="10" t="s">
        <v>5270</v>
      </c>
    </row>
    <row r="10681" spans="1:4" s="9" customFormat="1" x14ac:dyDescent="0.2">
      <c r="A10681" s="2" t="s">
        <v>19407</v>
      </c>
      <c r="B10681" s="1" t="s">
        <v>19408</v>
      </c>
      <c r="C10681" s="1" t="s">
        <v>2752</v>
      </c>
      <c r="D10681" s="10" t="s">
        <v>5270</v>
      </c>
    </row>
    <row r="10682" spans="1:4" s="9" customFormat="1" x14ac:dyDescent="0.2">
      <c r="A10682" s="2" t="s">
        <v>19409</v>
      </c>
      <c r="B10682" s="1" t="s">
        <v>19410</v>
      </c>
      <c r="C10682" s="1" t="s">
        <v>2752</v>
      </c>
      <c r="D10682" s="3">
        <v>2500</v>
      </c>
    </row>
    <row r="10683" spans="1:4" s="9" customFormat="1" x14ac:dyDescent="0.2">
      <c r="A10683" s="2" t="s">
        <v>19411</v>
      </c>
      <c r="B10683" s="1" t="s">
        <v>19412</v>
      </c>
      <c r="C10683" s="1" t="s">
        <v>287</v>
      </c>
      <c r="D10683" s="10" t="s">
        <v>5270</v>
      </c>
    </row>
    <row r="10684" spans="1:4" s="9" customFormat="1" x14ac:dyDescent="0.2">
      <c r="A10684" s="2" t="s">
        <v>19413</v>
      </c>
      <c r="B10684" s="1" t="s">
        <v>19414</v>
      </c>
      <c r="C10684" s="1" t="s">
        <v>39</v>
      </c>
      <c r="D10684" s="10" t="s">
        <v>5270</v>
      </c>
    </row>
    <row r="10685" spans="1:4" s="9" customFormat="1" x14ac:dyDescent="0.2">
      <c r="A10685" s="2" t="s">
        <v>19415</v>
      </c>
      <c r="B10685" s="1" t="s">
        <v>19416</v>
      </c>
      <c r="C10685" s="1" t="s">
        <v>1087</v>
      </c>
      <c r="D10685" s="10" t="s">
        <v>5270</v>
      </c>
    </row>
    <row r="10686" spans="1:4" s="9" customFormat="1" x14ac:dyDescent="0.2">
      <c r="A10686" s="2" t="s">
        <v>19417</v>
      </c>
      <c r="B10686" s="1" t="s">
        <v>19418</v>
      </c>
      <c r="C10686" s="1" t="s">
        <v>8426</v>
      </c>
      <c r="D10686" s="10" t="s">
        <v>5270</v>
      </c>
    </row>
    <row r="10687" spans="1:4" s="9" customFormat="1" x14ac:dyDescent="0.2">
      <c r="A10687" s="2" t="s">
        <v>19419</v>
      </c>
      <c r="B10687" s="1" t="s">
        <v>19420</v>
      </c>
      <c r="C10687" s="1" t="s">
        <v>287</v>
      </c>
      <c r="D10687" s="3">
        <v>100</v>
      </c>
    </row>
    <row r="10688" spans="1:4" s="9" customFormat="1" x14ac:dyDescent="0.2">
      <c r="A10688" s="2" t="s">
        <v>19421</v>
      </c>
      <c r="B10688" s="1" t="s">
        <v>19422</v>
      </c>
      <c r="C10688" s="1" t="s">
        <v>86</v>
      </c>
      <c r="D10688" s="10" t="s">
        <v>5270</v>
      </c>
    </row>
    <row r="10689" spans="1:4" s="9" customFormat="1" x14ac:dyDescent="0.2">
      <c r="A10689" s="2" t="s">
        <v>19426</v>
      </c>
      <c r="B10689" s="1" t="s">
        <v>19424</v>
      </c>
      <c r="C10689" s="1" t="s">
        <v>89</v>
      </c>
      <c r="D10689" s="3">
        <v>2500</v>
      </c>
    </row>
    <row r="10690" spans="1:4" s="9" customFormat="1" x14ac:dyDescent="0.2">
      <c r="A10690" s="2" t="s">
        <v>19423</v>
      </c>
      <c r="B10690" s="1" t="s">
        <v>19424</v>
      </c>
      <c r="C10690" s="1" t="s">
        <v>1087</v>
      </c>
      <c r="D10690" s="10" t="s">
        <v>5270</v>
      </c>
    </row>
    <row r="10691" spans="1:4" s="9" customFormat="1" x14ac:dyDescent="0.2">
      <c r="A10691" s="2" t="s">
        <v>19425</v>
      </c>
      <c r="B10691" s="1" t="s">
        <v>19424</v>
      </c>
      <c r="C10691" s="1" t="s">
        <v>89</v>
      </c>
      <c r="D10691" s="10" t="s">
        <v>5270</v>
      </c>
    </row>
    <row r="10692" spans="1:4" s="9" customFormat="1" x14ac:dyDescent="0.2">
      <c r="A10692" s="2" t="s">
        <v>19429</v>
      </c>
      <c r="B10692" s="1" t="s">
        <v>19428</v>
      </c>
      <c r="C10692" s="1" t="s">
        <v>1910</v>
      </c>
      <c r="D10692" s="3">
        <v>2500</v>
      </c>
    </row>
    <row r="10693" spans="1:4" s="9" customFormat="1" x14ac:dyDescent="0.2">
      <c r="A10693" s="2" t="s">
        <v>19430</v>
      </c>
      <c r="B10693" s="1" t="s">
        <v>19428</v>
      </c>
      <c r="C10693" s="1" t="s">
        <v>1087</v>
      </c>
      <c r="D10693" s="3">
        <v>2500</v>
      </c>
    </row>
    <row r="10694" spans="1:4" s="9" customFormat="1" x14ac:dyDescent="0.2">
      <c r="A10694" s="2" t="s">
        <v>19427</v>
      </c>
      <c r="B10694" s="1" t="s">
        <v>19428</v>
      </c>
      <c r="C10694" s="1" t="s">
        <v>39</v>
      </c>
      <c r="D10694" s="10" t="s">
        <v>5270</v>
      </c>
    </row>
    <row r="10695" spans="1:4" s="9" customFormat="1" x14ac:dyDescent="0.2">
      <c r="A10695" s="2" t="s">
        <v>19431</v>
      </c>
      <c r="B10695" s="1" t="s">
        <v>19432</v>
      </c>
      <c r="C10695" s="1" t="s">
        <v>1910</v>
      </c>
      <c r="D10695" s="10" t="s">
        <v>5270</v>
      </c>
    </row>
    <row r="10696" spans="1:4" s="9" customFormat="1" x14ac:dyDescent="0.2">
      <c r="A10696" s="2" t="s">
        <v>19433</v>
      </c>
      <c r="B10696" s="1" t="s">
        <v>19432</v>
      </c>
      <c r="C10696" s="1" t="s">
        <v>1087</v>
      </c>
      <c r="D10696" s="10" t="s">
        <v>5270</v>
      </c>
    </row>
    <row r="10697" spans="1:4" s="9" customFormat="1" x14ac:dyDescent="0.2">
      <c r="A10697" s="2" t="s">
        <v>19434</v>
      </c>
      <c r="B10697" s="1" t="s">
        <v>19432</v>
      </c>
      <c r="C10697" s="1" t="s">
        <v>2752</v>
      </c>
      <c r="D10697" s="10" t="s">
        <v>5270</v>
      </c>
    </row>
    <row r="10698" spans="1:4" s="9" customFormat="1" x14ac:dyDescent="0.2">
      <c r="A10698" s="2" t="s">
        <v>19437</v>
      </c>
      <c r="B10698" s="1" t="s">
        <v>19436</v>
      </c>
      <c r="C10698" s="1" t="s">
        <v>287</v>
      </c>
      <c r="D10698" s="3">
        <v>2500</v>
      </c>
    </row>
    <row r="10699" spans="1:4" s="9" customFormat="1" x14ac:dyDescent="0.2">
      <c r="A10699" s="2" t="s">
        <v>19435</v>
      </c>
      <c r="B10699" s="1" t="s">
        <v>19436</v>
      </c>
      <c r="C10699" s="1" t="s">
        <v>1087</v>
      </c>
      <c r="D10699" s="10" t="s">
        <v>5270</v>
      </c>
    </row>
    <row r="10700" spans="1:4" s="9" customFormat="1" x14ac:dyDescent="0.2">
      <c r="A10700" s="2" t="s">
        <v>19438</v>
      </c>
      <c r="B10700" s="1" t="s">
        <v>19436</v>
      </c>
      <c r="C10700" s="1" t="s">
        <v>1872</v>
      </c>
      <c r="D10700" s="10" t="s">
        <v>5270</v>
      </c>
    </row>
    <row r="10701" spans="1:4" s="9" customFormat="1" x14ac:dyDescent="0.2">
      <c r="A10701" s="2" t="s">
        <v>19439</v>
      </c>
      <c r="B10701" s="1" t="s">
        <v>19440</v>
      </c>
      <c r="C10701" s="1" t="s">
        <v>15725</v>
      </c>
      <c r="D10701" s="3">
        <v>2500</v>
      </c>
    </row>
    <row r="10702" spans="1:4" s="9" customFormat="1" x14ac:dyDescent="0.2">
      <c r="A10702" s="2" t="s">
        <v>19441</v>
      </c>
      <c r="B10702" s="1" t="s">
        <v>19442</v>
      </c>
      <c r="C10702" s="1" t="s">
        <v>1087</v>
      </c>
      <c r="D10702" s="10" t="s">
        <v>5270</v>
      </c>
    </row>
    <row r="10703" spans="1:4" s="9" customFormat="1" x14ac:dyDescent="0.2">
      <c r="A10703" s="2" t="s">
        <v>19443</v>
      </c>
      <c r="B10703" s="1" t="s">
        <v>19444</v>
      </c>
      <c r="C10703" s="1" t="s">
        <v>39</v>
      </c>
      <c r="D10703" s="10" t="s">
        <v>5270</v>
      </c>
    </row>
    <row r="10704" spans="1:4" s="9" customFormat="1" x14ac:dyDescent="0.2">
      <c r="A10704" s="2" t="s">
        <v>19445</v>
      </c>
      <c r="B10704" s="1" t="s">
        <v>19446</v>
      </c>
      <c r="C10704" s="1" t="s">
        <v>1087</v>
      </c>
      <c r="D10704" s="10" t="s">
        <v>5270</v>
      </c>
    </row>
    <row r="10705" spans="1:4" s="9" customFormat="1" x14ac:dyDescent="0.2">
      <c r="A10705" s="2" t="s">
        <v>19447</v>
      </c>
      <c r="B10705" s="1" t="s">
        <v>19448</v>
      </c>
      <c r="C10705" s="1" t="s">
        <v>287</v>
      </c>
      <c r="D10705" s="10" t="s">
        <v>5270</v>
      </c>
    </row>
    <row r="10706" spans="1:4" s="9" customFormat="1" x14ac:dyDescent="0.2">
      <c r="A10706" s="2" t="s">
        <v>19449</v>
      </c>
      <c r="B10706" s="1" t="s">
        <v>19450</v>
      </c>
      <c r="C10706" s="1" t="s">
        <v>86</v>
      </c>
      <c r="D10706" s="10" t="s">
        <v>5270</v>
      </c>
    </row>
    <row r="10707" spans="1:4" s="9" customFormat="1" x14ac:dyDescent="0.2">
      <c r="A10707" s="2" t="s">
        <v>19451</v>
      </c>
      <c r="B10707" s="1" t="s">
        <v>19452</v>
      </c>
      <c r="C10707" s="1" t="s">
        <v>287</v>
      </c>
      <c r="D10707" s="3">
        <v>100</v>
      </c>
    </row>
    <row r="10708" spans="1:4" s="9" customFormat="1" x14ac:dyDescent="0.2">
      <c r="A10708" s="2" t="s">
        <v>19453</v>
      </c>
      <c r="B10708" s="1" t="s">
        <v>19454</v>
      </c>
      <c r="C10708" s="1" t="s">
        <v>7557</v>
      </c>
      <c r="D10708" s="10" t="s">
        <v>5270</v>
      </c>
    </row>
    <row r="10709" spans="1:4" s="9" customFormat="1" x14ac:dyDescent="0.2">
      <c r="A10709" s="2" t="s">
        <v>19455</v>
      </c>
      <c r="B10709" s="1" t="s">
        <v>19454</v>
      </c>
      <c r="C10709" s="1" t="s">
        <v>1087</v>
      </c>
      <c r="D10709" s="10" t="s">
        <v>5270</v>
      </c>
    </row>
    <row r="10710" spans="1:4" s="9" customFormat="1" x14ac:dyDescent="0.2">
      <c r="A10710" s="2" t="s">
        <v>19456</v>
      </c>
      <c r="B10710" s="1" t="s">
        <v>19457</v>
      </c>
      <c r="C10710" s="1" t="s">
        <v>1087</v>
      </c>
      <c r="D10710" s="3">
        <v>100</v>
      </c>
    </row>
    <row r="10711" spans="1:4" s="9" customFormat="1" x14ac:dyDescent="0.2">
      <c r="A10711" s="2" t="s">
        <v>19458</v>
      </c>
      <c r="B10711" s="1" t="s">
        <v>19459</v>
      </c>
      <c r="C10711" s="1" t="s">
        <v>86</v>
      </c>
      <c r="D10711" s="3">
        <v>2500</v>
      </c>
    </row>
    <row r="10712" spans="1:4" s="9" customFormat="1" x14ac:dyDescent="0.2">
      <c r="A10712" s="2" t="s">
        <v>19460</v>
      </c>
      <c r="B10712" s="1" t="s">
        <v>19461</v>
      </c>
      <c r="C10712" s="1" t="s">
        <v>287</v>
      </c>
      <c r="D10712" s="3">
        <v>2500</v>
      </c>
    </row>
    <row r="10713" spans="1:4" s="9" customFormat="1" x14ac:dyDescent="0.2">
      <c r="A10713" s="2" t="s">
        <v>19462</v>
      </c>
      <c r="B10713" s="1" t="s">
        <v>19463</v>
      </c>
      <c r="C10713" s="1" t="s">
        <v>39</v>
      </c>
      <c r="D10713" s="10" t="s">
        <v>5270</v>
      </c>
    </row>
    <row r="10714" spans="1:4" s="9" customFormat="1" x14ac:dyDescent="0.2">
      <c r="A10714" s="2" t="s">
        <v>19466</v>
      </c>
      <c r="B10714" s="1" t="s">
        <v>19465</v>
      </c>
      <c r="C10714" s="1" t="s">
        <v>1872</v>
      </c>
      <c r="D10714" s="3">
        <v>100</v>
      </c>
    </row>
    <row r="10715" spans="1:4" s="9" customFormat="1" x14ac:dyDescent="0.2">
      <c r="A10715" s="2" t="s">
        <v>19464</v>
      </c>
      <c r="B10715" s="1" t="s">
        <v>19465</v>
      </c>
      <c r="C10715" s="1" t="s">
        <v>1087</v>
      </c>
      <c r="D10715" s="3">
        <v>100</v>
      </c>
    </row>
    <row r="10716" spans="1:4" s="9" customFormat="1" x14ac:dyDescent="0.2">
      <c r="A10716" s="2" t="s">
        <v>19467</v>
      </c>
      <c r="B10716" s="1" t="s">
        <v>19465</v>
      </c>
      <c r="C10716" s="1" t="s">
        <v>19468</v>
      </c>
      <c r="D10716" s="10" t="s">
        <v>5270</v>
      </c>
    </row>
    <row r="10717" spans="1:4" s="9" customFormat="1" x14ac:dyDescent="0.2">
      <c r="A10717" s="2" t="s">
        <v>19469</v>
      </c>
      <c r="B10717" s="1" t="s">
        <v>19470</v>
      </c>
      <c r="C10717" s="1" t="s">
        <v>1087</v>
      </c>
      <c r="D10717" s="3">
        <v>100</v>
      </c>
    </row>
    <row r="10718" spans="1:4" s="9" customFormat="1" x14ac:dyDescent="0.2">
      <c r="A10718" s="2" t="s">
        <v>19471</v>
      </c>
      <c r="B10718" s="1" t="s">
        <v>19472</v>
      </c>
      <c r="C10718" s="1" t="s">
        <v>1087</v>
      </c>
      <c r="D10718" s="10" t="s">
        <v>5270</v>
      </c>
    </row>
    <row r="10719" spans="1:4" s="9" customFormat="1" x14ac:dyDescent="0.2">
      <c r="A10719" s="2" t="s">
        <v>19473</v>
      </c>
      <c r="B10719" s="1" t="s">
        <v>19474</v>
      </c>
      <c r="C10719" s="1" t="s">
        <v>1910</v>
      </c>
      <c r="D10719" s="3">
        <v>100</v>
      </c>
    </row>
    <row r="10720" spans="1:4" s="9" customFormat="1" x14ac:dyDescent="0.2">
      <c r="A10720" s="2" t="s">
        <v>19475</v>
      </c>
      <c r="B10720" s="1" t="s">
        <v>19474</v>
      </c>
      <c r="C10720" s="1" t="s">
        <v>1087</v>
      </c>
      <c r="D10720" s="10" t="s">
        <v>5270</v>
      </c>
    </row>
    <row r="10721" spans="1:4" s="9" customFormat="1" x14ac:dyDescent="0.2">
      <c r="A10721" s="2" t="s">
        <v>19476</v>
      </c>
      <c r="B10721" s="1" t="s">
        <v>19477</v>
      </c>
      <c r="C10721" s="1" t="s">
        <v>1087</v>
      </c>
      <c r="D10721" s="10" t="s">
        <v>5270</v>
      </c>
    </row>
    <row r="10722" spans="1:4" s="9" customFormat="1" x14ac:dyDescent="0.2">
      <c r="A10722" s="2" t="s">
        <v>19480</v>
      </c>
      <c r="B10722" s="1" t="s">
        <v>19479</v>
      </c>
      <c r="C10722" s="1" t="s">
        <v>1087</v>
      </c>
      <c r="D10722" s="3">
        <v>100</v>
      </c>
    </row>
    <row r="10723" spans="1:4" s="9" customFormat="1" x14ac:dyDescent="0.2">
      <c r="A10723" s="2" t="s">
        <v>19478</v>
      </c>
      <c r="B10723" s="1" t="s">
        <v>19479</v>
      </c>
      <c r="C10723" s="1" t="s">
        <v>39</v>
      </c>
      <c r="D10723" s="10" t="s">
        <v>5270</v>
      </c>
    </row>
    <row r="10724" spans="1:4" s="9" customFormat="1" x14ac:dyDescent="0.2">
      <c r="A10724" s="2" t="s">
        <v>19481</v>
      </c>
      <c r="B10724" s="1" t="s">
        <v>19482</v>
      </c>
      <c r="C10724" s="1" t="s">
        <v>1087</v>
      </c>
      <c r="D10724" s="3">
        <v>2500</v>
      </c>
    </row>
    <row r="10725" spans="1:4" s="9" customFormat="1" x14ac:dyDescent="0.2">
      <c r="A10725" s="2" t="s">
        <v>19483</v>
      </c>
      <c r="B10725" s="1" t="s">
        <v>19484</v>
      </c>
      <c r="C10725" s="1" t="s">
        <v>287</v>
      </c>
      <c r="D10725" s="10" t="s">
        <v>5270</v>
      </c>
    </row>
    <row r="10726" spans="1:4" s="9" customFormat="1" x14ac:dyDescent="0.2">
      <c r="A10726" s="2" t="s">
        <v>19485</v>
      </c>
      <c r="B10726" s="1" t="s">
        <v>19486</v>
      </c>
      <c r="C10726" s="1" t="s">
        <v>1910</v>
      </c>
      <c r="D10726" s="10" t="s">
        <v>5270</v>
      </c>
    </row>
    <row r="10727" spans="1:4" s="9" customFormat="1" x14ac:dyDescent="0.2">
      <c r="A10727" s="2" t="s">
        <v>19487</v>
      </c>
      <c r="B10727" s="1" t="s">
        <v>19486</v>
      </c>
      <c r="C10727" s="1" t="s">
        <v>287</v>
      </c>
      <c r="D10727" s="10" t="s">
        <v>5270</v>
      </c>
    </row>
    <row r="10728" spans="1:4" s="9" customFormat="1" x14ac:dyDescent="0.2">
      <c r="A10728" s="2" t="s">
        <v>19488</v>
      </c>
      <c r="B10728" s="1" t="s">
        <v>19486</v>
      </c>
      <c r="C10728" s="1" t="s">
        <v>2000</v>
      </c>
      <c r="D10728" s="10" t="s">
        <v>5270</v>
      </c>
    </row>
    <row r="10729" spans="1:4" s="9" customFormat="1" x14ac:dyDescent="0.2">
      <c r="A10729" s="2" t="s">
        <v>19491</v>
      </c>
      <c r="B10729" s="1" t="s">
        <v>19490</v>
      </c>
      <c r="C10729" s="1" t="s">
        <v>19492</v>
      </c>
      <c r="D10729" s="3">
        <v>2500</v>
      </c>
    </row>
    <row r="10730" spans="1:4" s="9" customFormat="1" x14ac:dyDescent="0.2">
      <c r="A10730" s="2" t="s">
        <v>19489</v>
      </c>
      <c r="B10730" s="1" t="s">
        <v>19490</v>
      </c>
      <c r="C10730" s="1" t="s">
        <v>86</v>
      </c>
      <c r="D10730" s="3">
        <v>2500</v>
      </c>
    </row>
    <row r="10731" spans="1:4" s="9" customFormat="1" x14ac:dyDescent="0.2">
      <c r="A10731" s="2" t="s">
        <v>19493</v>
      </c>
      <c r="B10731" s="1" t="s">
        <v>19490</v>
      </c>
      <c r="C10731" s="1" t="s">
        <v>1087</v>
      </c>
      <c r="D10731" s="10" t="s">
        <v>5270</v>
      </c>
    </row>
    <row r="10732" spans="1:4" s="9" customFormat="1" x14ac:dyDescent="0.2">
      <c r="A10732" s="2" t="s">
        <v>19496</v>
      </c>
      <c r="B10732" s="1" t="s">
        <v>19495</v>
      </c>
      <c r="C10732" s="1" t="s">
        <v>1087</v>
      </c>
      <c r="D10732" s="3">
        <v>2500</v>
      </c>
    </row>
    <row r="10733" spans="1:4" s="9" customFormat="1" x14ac:dyDescent="0.2">
      <c r="A10733" s="2" t="s">
        <v>19494</v>
      </c>
      <c r="B10733" s="1" t="s">
        <v>19495</v>
      </c>
      <c r="C10733" s="1" t="s">
        <v>1910</v>
      </c>
      <c r="D10733" s="10" t="s">
        <v>5270</v>
      </c>
    </row>
    <row r="10734" spans="1:4" s="9" customFormat="1" x14ac:dyDescent="0.2">
      <c r="A10734" s="2" t="s">
        <v>19499</v>
      </c>
      <c r="B10734" s="1" t="s">
        <v>19498</v>
      </c>
      <c r="C10734" s="1" t="s">
        <v>1087</v>
      </c>
      <c r="D10734" s="3">
        <v>2500</v>
      </c>
    </row>
    <row r="10735" spans="1:4" s="9" customFormat="1" x14ac:dyDescent="0.2">
      <c r="A10735" s="2" t="s">
        <v>19500</v>
      </c>
      <c r="B10735" s="1" t="s">
        <v>19498</v>
      </c>
      <c r="C10735" s="1" t="s">
        <v>1087</v>
      </c>
      <c r="D10735" s="10" t="s">
        <v>5270</v>
      </c>
    </row>
    <row r="10736" spans="1:4" s="9" customFormat="1" x14ac:dyDescent="0.2">
      <c r="A10736" s="2" t="s">
        <v>19497</v>
      </c>
      <c r="B10736" s="1" t="s">
        <v>19498</v>
      </c>
      <c r="C10736" s="1" t="s">
        <v>7388</v>
      </c>
      <c r="D10736" s="10" t="s">
        <v>5270</v>
      </c>
    </row>
    <row r="10737" spans="1:4" s="9" customFormat="1" x14ac:dyDescent="0.2">
      <c r="A10737" s="2" t="s">
        <v>19501</v>
      </c>
      <c r="B10737" s="1" t="s">
        <v>19502</v>
      </c>
      <c r="C10737" s="1" t="s">
        <v>89</v>
      </c>
      <c r="D10737" s="10" t="s">
        <v>5270</v>
      </c>
    </row>
    <row r="10738" spans="1:4" s="9" customFormat="1" x14ac:dyDescent="0.2">
      <c r="A10738" s="2" t="s">
        <v>19503</v>
      </c>
      <c r="B10738" s="1" t="s">
        <v>19504</v>
      </c>
      <c r="C10738" s="1" t="s">
        <v>89</v>
      </c>
      <c r="D10738" s="10" t="s">
        <v>5270</v>
      </c>
    </row>
    <row r="10739" spans="1:4" s="9" customFormat="1" x14ac:dyDescent="0.2">
      <c r="A10739" s="2" t="s">
        <v>19505</v>
      </c>
      <c r="B10739" s="1" t="s">
        <v>19506</v>
      </c>
      <c r="C10739" s="1" t="s">
        <v>39</v>
      </c>
      <c r="D10739" s="10" t="s">
        <v>5270</v>
      </c>
    </row>
    <row r="10740" spans="1:4" s="9" customFormat="1" x14ac:dyDescent="0.2">
      <c r="A10740" s="2" t="s">
        <v>19507</v>
      </c>
      <c r="B10740" s="1" t="s">
        <v>19508</v>
      </c>
      <c r="C10740" s="1" t="s">
        <v>8426</v>
      </c>
      <c r="D10740" s="10" t="s">
        <v>5270</v>
      </c>
    </row>
    <row r="10741" spans="1:4" s="9" customFormat="1" x14ac:dyDescent="0.2">
      <c r="A10741" s="2" t="s">
        <v>19509</v>
      </c>
      <c r="B10741" s="1" t="s">
        <v>19510</v>
      </c>
      <c r="C10741" s="1" t="s">
        <v>86</v>
      </c>
      <c r="D10741" s="3">
        <v>100</v>
      </c>
    </row>
    <row r="10742" spans="1:4" s="9" customFormat="1" x14ac:dyDescent="0.2">
      <c r="A10742" s="2" t="s">
        <v>19511</v>
      </c>
      <c r="B10742" s="1" t="s">
        <v>19510</v>
      </c>
      <c r="C10742" s="1" t="s">
        <v>1012</v>
      </c>
      <c r="D10742" s="3">
        <v>100</v>
      </c>
    </row>
    <row r="10743" spans="1:4" s="9" customFormat="1" x14ac:dyDescent="0.2">
      <c r="A10743" s="2" t="s">
        <v>19512</v>
      </c>
      <c r="B10743" s="1" t="s">
        <v>19513</v>
      </c>
      <c r="C10743" s="1" t="s">
        <v>7388</v>
      </c>
      <c r="D10743" s="3">
        <v>100</v>
      </c>
    </row>
    <row r="10744" spans="1:4" s="9" customFormat="1" x14ac:dyDescent="0.2">
      <c r="A10744" s="2" t="s">
        <v>19514</v>
      </c>
      <c r="B10744" s="1" t="s">
        <v>19515</v>
      </c>
      <c r="C10744" s="1" t="s">
        <v>1087</v>
      </c>
      <c r="D10744" s="10" t="s">
        <v>5270</v>
      </c>
    </row>
    <row r="10745" spans="1:4" s="9" customFormat="1" x14ac:dyDescent="0.2">
      <c r="A10745" s="2" t="s">
        <v>19516</v>
      </c>
      <c r="B10745" s="1" t="s">
        <v>19517</v>
      </c>
      <c r="C10745" s="1" t="s">
        <v>86</v>
      </c>
      <c r="D10745" s="3">
        <v>100</v>
      </c>
    </row>
    <row r="10746" spans="1:4" s="9" customFormat="1" x14ac:dyDescent="0.2">
      <c r="A10746" s="2" t="s">
        <v>19518</v>
      </c>
      <c r="B10746" s="1" t="s">
        <v>19517</v>
      </c>
      <c r="C10746" s="1" t="s">
        <v>13343</v>
      </c>
      <c r="D10746" s="3">
        <v>100</v>
      </c>
    </row>
    <row r="10747" spans="1:4" s="9" customFormat="1" x14ac:dyDescent="0.2">
      <c r="A10747" s="2" t="s">
        <v>19519</v>
      </c>
      <c r="B10747" s="1" t="s">
        <v>19520</v>
      </c>
      <c r="C10747" s="1" t="s">
        <v>1087</v>
      </c>
      <c r="D10747" s="3">
        <v>3000</v>
      </c>
    </row>
    <row r="10748" spans="1:4" s="9" customFormat="1" x14ac:dyDescent="0.2">
      <c r="A10748" s="2" t="s">
        <v>19521</v>
      </c>
      <c r="B10748" s="1" t="s">
        <v>19520</v>
      </c>
      <c r="C10748" s="1" t="s">
        <v>287</v>
      </c>
      <c r="D10748" s="10" t="s">
        <v>5270</v>
      </c>
    </row>
    <row r="10749" spans="1:4" s="9" customFormat="1" x14ac:dyDescent="0.2">
      <c r="A10749" s="2" t="s">
        <v>19522</v>
      </c>
      <c r="B10749" s="1" t="s">
        <v>19523</v>
      </c>
      <c r="C10749" s="1" t="s">
        <v>1012</v>
      </c>
      <c r="D10749" s="10" t="s">
        <v>5270</v>
      </c>
    </row>
    <row r="10750" spans="1:4" s="9" customFormat="1" x14ac:dyDescent="0.2">
      <c r="A10750" s="2" t="s">
        <v>19524</v>
      </c>
      <c r="B10750" s="1" t="s">
        <v>19523</v>
      </c>
      <c r="C10750" s="1" t="s">
        <v>287</v>
      </c>
      <c r="D10750" s="10" t="s">
        <v>5270</v>
      </c>
    </row>
    <row r="10751" spans="1:4" s="9" customFormat="1" x14ac:dyDescent="0.2">
      <c r="A10751" s="2" t="s">
        <v>19525</v>
      </c>
      <c r="B10751" s="1" t="s">
        <v>19526</v>
      </c>
      <c r="C10751" s="1" t="s">
        <v>86</v>
      </c>
      <c r="D10751" s="10" t="s">
        <v>5270</v>
      </c>
    </row>
    <row r="10752" spans="1:4" s="9" customFormat="1" x14ac:dyDescent="0.2">
      <c r="A10752" s="2" t="s">
        <v>19527</v>
      </c>
      <c r="B10752" s="1" t="s">
        <v>19528</v>
      </c>
      <c r="C10752" s="1" t="s">
        <v>86</v>
      </c>
      <c r="D10752" s="3">
        <v>3000</v>
      </c>
    </row>
    <row r="10753" spans="1:4" s="9" customFormat="1" x14ac:dyDescent="0.2">
      <c r="A10753" s="2" t="s">
        <v>19529</v>
      </c>
      <c r="B10753" s="1" t="s">
        <v>19530</v>
      </c>
      <c r="C10753" s="1" t="s">
        <v>287</v>
      </c>
      <c r="D10753" s="3">
        <v>3000</v>
      </c>
    </row>
    <row r="10754" spans="1:4" s="9" customFormat="1" x14ac:dyDescent="0.2">
      <c r="A10754" s="2" t="s">
        <v>19531</v>
      </c>
      <c r="B10754" s="1" t="s">
        <v>19532</v>
      </c>
      <c r="C10754" s="1" t="s">
        <v>1012</v>
      </c>
      <c r="D10754" s="10" t="s">
        <v>5270</v>
      </c>
    </row>
    <row r="10755" spans="1:4" s="9" customFormat="1" x14ac:dyDescent="0.2">
      <c r="A10755" s="2" t="s">
        <v>19535</v>
      </c>
      <c r="B10755" s="1" t="s">
        <v>19534</v>
      </c>
      <c r="C10755" s="1" t="s">
        <v>287</v>
      </c>
      <c r="D10755" s="10" t="s">
        <v>5270</v>
      </c>
    </row>
    <row r="10756" spans="1:4" s="9" customFormat="1" x14ac:dyDescent="0.2">
      <c r="A10756" s="2" t="s">
        <v>19533</v>
      </c>
      <c r="B10756" s="1" t="s">
        <v>19534</v>
      </c>
      <c r="C10756" s="1" t="s">
        <v>1087</v>
      </c>
      <c r="D10756" s="10" t="s">
        <v>5270</v>
      </c>
    </row>
    <row r="10757" spans="1:4" s="9" customFormat="1" x14ac:dyDescent="0.2">
      <c r="A10757" s="2" t="s">
        <v>19536</v>
      </c>
      <c r="B10757" s="1" t="s">
        <v>19537</v>
      </c>
      <c r="C10757" s="1" t="s">
        <v>86</v>
      </c>
      <c r="D10757" s="3">
        <v>3000</v>
      </c>
    </row>
    <row r="10758" spans="1:4" s="9" customFormat="1" x14ac:dyDescent="0.2">
      <c r="A10758" s="2" t="s">
        <v>19538</v>
      </c>
      <c r="B10758" s="1" t="s">
        <v>19539</v>
      </c>
      <c r="C10758" s="1" t="s">
        <v>7557</v>
      </c>
      <c r="D10758" s="10" t="s">
        <v>5270</v>
      </c>
    </row>
    <row r="10759" spans="1:4" s="9" customFormat="1" x14ac:dyDescent="0.2">
      <c r="A10759" s="2" t="s">
        <v>19540</v>
      </c>
      <c r="B10759" s="1" t="s">
        <v>19541</v>
      </c>
      <c r="C10759" s="1" t="s">
        <v>17590</v>
      </c>
      <c r="D10759" s="10" t="s">
        <v>5270</v>
      </c>
    </row>
    <row r="10760" spans="1:4" s="9" customFormat="1" x14ac:dyDescent="0.2">
      <c r="A10760" s="2" t="s">
        <v>19542</v>
      </c>
      <c r="B10760" s="1" t="s">
        <v>19543</v>
      </c>
      <c r="C10760" s="1" t="s">
        <v>39</v>
      </c>
      <c r="D10760" s="10" t="s">
        <v>5270</v>
      </c>
    </row>
    <row r="10761" spans="1:4" s="9" customFormat="1" x14ac:dyDescent="0.2">
      <c r="A10761" s="2" t="s">
        <v>19547</v>
      </c>
      <c r="B10761" s="1" t="s">
        <v>19545</v>
      </c>
      <c r="C10761" s="1" t="s">
        <v>1087</v>
      </c>
      <c r="D10761" s="3">
        <v>3000</v>
      </c>
    </row>
    <row r="10762" spans="1:4" s="9" customFormat="1" x14ac:dyDescent="0.2">
      <c r="A10762" s="2" t="s">
        <v>19544</v>
      </c>
      <c r="B10762" s="1" t="s">
        <v>19545</v>
      </c>
      <c r="C10762" s="1" t="s">
        <v>13977</v>
      </c>
      <c r="D10762" s="10" t="s">
        <v>5270</v>
      </c>
    </row>
    <row r="10763" spans="1:4" s="9" customFormat="1" x14ac:dyDescent="0.2">
      <c r="A10763" s="2" t="s">
        <v>19546</v>
      </c>
      <c r="B10763" s="1" t="s">
        <v>19545</v>
      </c>
      <c r="C10763" s="1" t="s">
        <v>86</v>
      </c>
      <c r="D10763" s="10" t="s">
        <v>5270</v>
      </c>
    </row>
    <row r="10764" spans="1:4" s="9" customFormat="1" x14ac:dyDescent="0.2">
      <c r="A10764" s="2" t="s">
        <v>19548</v>
      </c>
      <c r="B10764" s="1" t="s">
        <v>19549</v>
      </c>
      <c r="C10764" s="1" t="s">
        <v>7388</v>
      </c>
      <c r="D10764" s="3">
        <v>3000</v>
      </c>
    </row>
    <row r="10765" spans="1:4" s="9" customFormat="1" x14ac:dyDescent="0.2">
      <c r="A10765" s="2" t="s">
        <v>19552</v>
      </c>
      <c r="B10765" s="1" t="s">
        <v>19551</v>
      </c>
      <c r="C10765" s="1" t="s">
        <v>7557</v>
      </c>
      <c r="D10765" s="3">
        <v>100</v>
      </c>
    </row>
    <row r="10766" spans="1:4" s="9" customFormat="1" x14ac:dyDescent="0.2">
      <c r="A10766" s="2" t="s">
        <v>19554</v>
      </c>
      <c r="B10766" s="1" t="s">
        <v>19551</v>
      </c>
      <c r="C10766" s="1" t="s">
        <v>1087</v>
      </c>
      <c r="D10766" s="3">
        <v>3000</v>
      </c>
    </row>
    <row r="10767" spans="1:4" s="9" customFormat="1" x14ac:dyDescent="0.2">
      <c r="A10767" s="2" t="s">
        <v>19555</v>
      </c>
      <c r="B10767" s="1" t="s">
        <v>19551</v>
      </c>
      <c r="C10767" s="1" t="s">
        <v>287</v>
      </c>
      <c r="D10767" s="10" t="s">
        <v>5270</v>
      </c>
    </row>
    <row r="10768" spans="1:4" s="9" customFormat="1" x14ac:dyDescent="0.2">
      <c r="A10768" s="2" t="s">
        <v>19550</v>
      </c>
      <c r="B10768" s="1" t="s">
        <v>19551</v>
      </c>
      <c r="C10768" s="1" t="s">
        <v>7557</v>
      </c>
      <c r="D10768" s="10" t="s">
        <v>5270</v>
      </c>
    </row>
    <row r="10769" spans="1:4" s="9" customFormat="1" x14ac:dyDescent="0.2">
      <c r="A10769" s="2" t="s">
        <v>19553</v>
      </c>
      <c r="B10769" s="1" t="s">
        <v>19551</v>
      </c>
      <c r="C10769" s="1" t="s">
        <v>4551</v>
      </c>
      <c r="D10769" s="10" t="s">
        <v>5270</v>
      </c>
    </row>
    <row r="10770" spans="1:4" s="9" customFormat="1" x14ac:dyDescent="0.2">
      <c r="A10770" s="2" t="s">
        <v>19558</v>
      </c>
      <c r="B10770" s="1" t="s">
        <v>19557</v>
      </c>
      <c r="C10770" s="1" t="s">
        <v>287</v>
      </c>
      <c r="D10770" s="10" t="s">
        <v>5270</v>
      </c>
    </row>
    <row r="10771" spans="1:4" s="9" customFormat="1" x14ac:dyDescent="0.2">
      <c r="A10771" s="2" t="s">
        <v>19556</v>
      </c>
      <c r="B10771" s="1" t="s">
        <v>19557</v>
      </c>
      <c r="C10771" s="1" t="s">
        <v>39</v>
      </c>
      <c r="D10771" s="10" t="s">
        <v>5270</v>
      </c>
    </row>
    <row r="10772" spans="1:4" s="9" customFormat="1" x14ac:dyDescent="0.2">
      <c r="A10772" s="2" t="s">
        <v>19559</v>
      </c>
      <c r="B10772" s="1" t="s">
        <v>19560</v>
      </c>
      <c r="C10772" s="1" t="s">
        <v>39</v>
      </c>
      <c r="D10772" s="3">
        <v>100</v>
      </c>
    </row>
    <row r="10773" spans="1:4" s="9" customFormat="1" x14ac:dyDescent="0.2">
      <c r="A10773" s="2" t="s">
        <v>19562</v>
      </c>
      <c r="B10773" s="1" t="s">
        <v>19560</v>
      </c>
      <c r="C10773" s="1" t="s">
        <v>13521</v>
      </c>
      <c r="D10773" s="3">
        <v>3000</v>
      </c>
    </row>
    <row r="10774" spans="1:4" s="9" customFormat="1" x14ac:dyDescent="0.2">
      <c r="A10774" s="2" t="s">
        <v>19561</v>
      </c>
      <c r="B10774" s="1" t="s">
        <v>19560</v>
      </c>
      <c r="C10774" s="1" t="s">
        <v>86</v>
      </c>
      <c r="D10774" s="10" t="s">
        <v>5270</v>
      </c>
    </row>
    <row r="10775" spans="1:4" s="9" customFormat="1" x14ac:dyDescent="0.2">
      <c r="A10775" s="2" t="s">
        <v>19563</v>
      </c>
      <c r="B10775" s="1" t="s">
        <v>19564</v>
      </c>
      <c r="C10775" s="1" t="s">
        <v>39</v>
      </c>
      <c r="D10775" s="10" t="s">
        <v>5270</v>
      </c>
    </row>
    <row r="10776" spans="1:4" s="9" customFormat="1" x14ac:dyDescent="0.2">
      <c r="A10776" s="2" t="s">
        <v>19565</v>
      </c>
      <c r="B10776" s="1" t="s">
        <v>19566</v>
      </c>
      <c r="C10776" s="1" t="s">
        <v>54</v>
      </c>
      <c r="D10776" s="3">
        <v>3000</v>
      </c>
    </row>
    <row r="10777" spans="1:4" s="9" customFormat="1" x14ac:dyDescent="0.2">
      <c r="A10777" s="2" t="s">
        <v>19567</v>
      </c>
      <c r="B10777" s="1" t="s">
        <v>19568</v>
      </c>
      <c r="C10777" s="1" t="s">
        <v>39</v>
      </c>
      <c r="D10777" s="3">
        <v>2500</v>
      </c>
    </row>
    <row r="10778" spans="1:4" s="9" customFormat="1" x14ac:dyDescent="0.2">
      <c r="A10778" s="2" t="s">
        <v>19569</v>
      </c>
      <c r="B10778" s="1" t="s">
        <v>19570</v>
      </c>
      <c r="C10778" s="1" t="s">
        <v>7388</v>
      </c>
      <c r="D10778" s="3">
        <v>5000</v>
      </c>
    </row>
    <row r="10779" spans="1:4" s="9" customFormat="1" x14ac:dyDescent="0.2">
      <c r="A10779" s="2" t="s">
        <v>19571</v>
      </c>
      <c r="B10779" s="1" t="s">
        <v>19572</v>
      </c>
      <c r="C10779" s="1" t="s">
        <v>7557</v>
      </c>
      <c r="D10779" s="10" t="s">
        <v>5270</v>
      </c>
    </row>
    <row r="10780" spans="1:4" s="9" customFormat="1" x14ac:dyDescent="0.2">
      <c r="A10780" s="2" t="s">
        <v>19573</v>
      </c>
      <c r="B10780" s="1" t="s">
        <v>19574</v>
      </c>
      <c r="C10780" s="1" t="s">
        <v>86</v>
      </c>
      <c r="D10780" s="3">
        <v>100</v>
      </c>
    </row>
    <row r="10781" spans="1:4" s="9" customFormat="1" x14ac:dyDescent="0.2">
      <c r="A10781" s="2" t="s">
        <v>19575</v>
      </c>
      <c r="B10781" s="1" t="s">
        <v>19576</v>
      </c>
      <c r="C10781" s="1" t="s">
        <v>86</v>
      </c>
      <c r="D10781" s="3">
        <v>2500</v>
      </c>
    </row>
    <row r="10782" spans="1:4" s="9" customFormat="1" x14ac:dyDescent="0.2">
      <c r="A10782" s="2" t="s">
        <v>19577</v>
      </c>
      <c r="B10782" s="1" t="s">
        <v>19578</v>
      </c>
      <c r="C10782" s="1" t="s">
        <v>86</v>
      </c>
      <c r="D10782" s="3">
        <v>100</v>
      </c>
    </row>
    <row r="10783" spans="1:4" s="9" customFormat="1" x14ac:dyDescent="0.2">
      <c r="A10783" s="2" t="s">
        <v>19579</v>
      </c>
      <c r="B10783" s="1" t="s">
        <v>19580</v>
      </c>
      <c r="C10783" s="1" t="s">
        <v>39</v>
      </c>
      <c r="D10783" s="10" t="s">
        <v>5270</v>
      </c>
    </row>
    <row r="10784" spans="1:4" s="9" customFormat="1" x14ac:dyDescent="0.2">
      <c r="A10784" s="2" t="s">
        <v>19581</v>
      </c>
      <c r="B10784" s="1" t="s">
        <v>19582</v>
      </c>
      <c r="C10784" s="1" t="s">
        <v>39</v>
      </c>
      <c r="D10784" s="3">
        <v>3000</v>
      </c>
    </row>
    <row r="10785" spans="1:4" s="9" customFormat="1" x14ac:dyDescent="0.2">
      <c r="A10785" s="2" t="s">
        <v>19583</v>
      </c>
      <c r="B10785" s="1" t="s">
        <v>19584</v>
      </c>
      <c r="C10785" s="1" t="s">
        <v>1012</v>
      </c>
      <c r="D10785" s="3">
        <v>8000</v>
      </c>
    </row>
    <row r="10786" spans="1:4" s="9" customFormat="1" x14ac:dyDescent="0.2">
      <c r="A10786" s="2" t="s">
        <v>19585</v>
      </c>
      <c r="B10786" s="1" t="s">
        <v>19586</v>
      </c>
      <c r="C10786" s="1" t="s">
        <v>2752</v>
      </c>
      <c r="D10786" s="3">
        <v>100</v>
      </c>
    </row>
    <row r="10787" spans="1:4" s="9" customFormat="1" x14ac:dyDescent="0.2">
      <c r="A10787" s="2" t="s">
        <v>19587</v>
      </c>
      <c r="B10787" s="1" t="s">
        <v>19588</v>
      </c>
      <c r="C10787" s="1" t="s">
        <v>1012</v>
      </c>
      <c r="D10787" s="3">
        <v>3000</v>
      </c>
    </row>
    <row r="10788" spans="1:4" s="9" customFormat="1" x14ac:dyDescent="0.2">
      <c r="A10788" s="2" t="s">
        <v>19589</v>
      </c>
      <c r="B10788" s="1" t="s">
        <v>19590</v>
      </c>
      <c r="C10788" s="1" t="s">
        <v>86</v>
      </c>
      <c r="D10788" s="3">
        <v>3000</v>
      </c>
    </row>
    <row r="10789" spans="1:4" s="9" customFormat="1" x14ac:dyDescent="0.2">
      <c r="A10789" s="2" t="s">
        <v>19591</v>
      </c>
      <c r="B10789" s="1" t="s">
        <v>19592</v>
      </c>
      <c r="C10789" s="1" t="s">
        <v>1012</v>
      </c>
      <c r="D10789" s="10" t="s">
        <v>5270</v>
      </c>
    </row>
    <row r="10790" spans="1:4" s="9" customFormat="1" x14ac:dyDescent="0.2">
      <c r="A10790" s="2" t="s">
        <v>19593</v>
      </c>
      <c r="B10790" s="1" t="s">
        <v>19594</v>
      </c>
      <c r="C10790" s="1" t="s">
        <v>7557</v>
      </c>
      <c r="D10790" s="10" t="s">
        <v>5270</v>
      </c>
    </row>
    <row r="10791" spans="1:4" s="9" customFormat="1" x14ac:dyDescent="0.2">
      <c r="A10791" s="2" t="s">
        <v>19595</v>
      </c>
      <c r="B10791" s="1" t="s">
        <v>19596</v>
      </c>
      <c r="C10791" s="1" t="s">
        <v>1012</v>
      </c>
      <c r="D10791" s="3">
        <v>3000</v>
      </c>
    </row>
    <row r="10792" spans="1:4" s="9" customFormat="1" x14ac:dyDescent="0.2">
      <c r="A10792" s="2" t="s">
        <v>19597</v>
      </c>
      <c r="B10792" s="1" t="s">
        <v>19598</v>
      </c>
      <c r="C10792" s="1" t="s">
        <v>39</v>
      </c>
      <c r="D10792" s="10" t="s">
        <v>5270</v>
      </c>
    </row>
    <row r="10793" spans="1:4" s="9" customFormat="1" x14ac:dyDescent="0.2">
      <c r="A10793" s="2" t="s">
        <v>19599</v>
      </c>
      <c r="B10793" s="1" t="s">
        <v>19600</v>
      </c>
      <c r="C10793" s="1" t="s">
        <v>7557</v>
      </c>
      <c r="D10793" s="3">
        <v>3000</v>
      </c>
    </row>
    <row r="10794" spans="1:4" s="9" customFormat="1" x14ac:dyDescent="0.2">
      <c r="A10794" s="2" t="s">
        <v>19601</v>
      </c>
      <c r="B10794" s="1" t="s">
        <v>19602</v>
      </c>
      <c r="C10794" s="1" t="s">
        <v>1012</v>
      </c>
      <c r="D10794" s="10" t="s">
        <v>5270</v>
      </c>
    </row>
    <row r="10795" spans="1:4" s="9" customFormat="1" x14ac:dyDescent="0.2">
      <c r="A10795" s="2" t="s">
        <v>19603</v>
      </c>
      <c r="B10795" s="1" t="s">
        <v>19604</v>
      </c>
      <c r="C10795" s="1" t="s">
        <v>1012</v>
      </c>
      <c r="D10795" s="3">
        <v>3000</v>
      </c>
    </row>
    <row r="10796" spans="1:4" s="9" customFormat="1" x14ac:dyDescent="0.2">
      <c r="A10796" s="2" t="s">
        <v>19605</v>
      </c>
      <c r="B10796" s="1" t="s">
        <v>19606</v>
      </c>
      <c r="C10796" s="1" t="s">
        <v>1012</v>
      </c>
      <c r="D10796" s="3">
        <v>3000</v>
      </c>
    </row>
    <row r="10797" spans="1:4" s="9" customFormat="1" x14ac:dyDescent="0.2">
      <c r="A10797" s="2" t="s">
        <v>19607</v>
      </c>
      <c r="B10797" s="1" t="s">
        <v>19608</v>
      </c>
      <c r="C10797" s="1" t="s">
        <v>1012</v>
      </c>
      <c r="D10797" s="10" t="s">
        <v>5270</v>
      </c>
    </row>
    <row r="10798" spans="1:4" s="9" customFormat="1" x14ac:dyDescent="0.2">
      <c r="A10798" s="2" t="s">
        <v>19609</v>
      </c>
      <c r="B10798" s="1" t="s">
        <v>19610</v>
      </c>
      <c r="C10798" s="1" t="s">
        <v>1012</v>
      </c>
      <c r="D10798" s="3">
        <v>3000</v>
      </c>
    </row>
    <row r="10799" spans="1:4" s="9" customFormat="1" x14ac:dyDescent="0.2">
      <c r="A10799" s="2" t="s">
        <v>19611</v>
      </c>
      <c r="B10799" s="1" t="s">
        <v>19612</v>
      </c>
      <c r="C10799" s="1" t="s">
        <v>1012</v>
      </c>
      <c r="D10799" s="3">
        <v>3000</v>
      </c>
    </row>
    <row r="10800" spans="1:4" s="9" customFormat="1" x14ac:dyDescent="0.2">
      <c r="A10800" s="2" t="s">
        <v>19613</v>
      </c>
      <c r="B10800" s="1" t="s">
        <v>19614</v>
      </c>
      <c r="C10800" s="1" t="s">
        <v>7557</v>
      </c>
      <c r="D10800" s="10" t="s">
        <v>5270</v>
      </c>
    </row>
    <row r="10801" spans="1:4" s="9" customFormat="1" x14ac:dyDescent="0.2">
      <c r="A10801" s="2" t="s">
        <v>19615</v>
      </c>
      <c r="B10801" s="1" t="s">
        <v>19616</v>
      </c>
      <c r="C10801" s="1" t="s">
        <v>86</v>
      </c>
      <c r="D10801" s="10" t="s">
        <v>5270</v>
      </c>
    </row>
    <row r="10802" spans="1:4" s="9" customFormat="1" x14ac:dyDescent="0.2">
      <c r="A10802" s="2" t="s">
        <v>19617</v>
      </c>
      <c r="B10802" s="1" t="s">
        <v>19618</v>
      </c>
      <c r="C10802" s="1" t="s">
        <v>86</v>
      </c>
      <c r="D10802" s="3">
        <v>6000</v>
      </c>
    </row>
    <row r="10803" spans="1:4" s="9" customFormat="1" x14ac:dyDescent="0.2">
      <c r="A10803" s="2" t="s">
        <v>19619</v>
      </c>
      <c r="B10803" s="1" t="s">
        <v>19620</v>
      </c>
      <c r="C10803" s="1" t="s">
        <v>1012</v>
      </c>
      <c r="D10803" s="10" t="s">
        <v>5270</v>
      </c>
    </row>
    <row r="10804" spans="1:4" s="9" customFormat="1" x14ac:dyDescent="0.2">
      <c r="A10804" s="2" t="s">
        <v>19621</v>
      </c>
      <c r="B10804" s="1" t="s">
        <v>19622</v>
      </c>
      <c r="C10804" s="1" t="s">
        <v>1012</v>
      </c>
      <c r="D10804" s="10" t="s">
        <v>5270</v>
      </c>
    </row>
    <row r="10805" spans="1:4" s="9" customFormat="1" x14ac:dyDescent="0.2">
      <c r="A10805" s="2" t="s">
        <v>19625</v>
      </c>
      <c r="B10805" s="1" t="s">
        <v>19624</v>
      </c>
      <c r="C10805" s="1" t="s">
        <v>1012</v>
      </c>
      <c r="D10805" s="10" t="s">
        <v>5270</v>
      </c>
    </row>
    <row r="10806" spans="1:4" s="9" customFormat="1" x14ac:dyDescent="0.2">
      <c r="A10806" s="2" t="s">
        <v>19623</v>
      </c>
      <c r="B10806" s="1" t="s">
        <v>19624</v>
      </c>
      <c r="C10806" s="1" t="s">
        <v>86</v>
      </c>
      <c r="D10806" s="10" t="s">
        <v>5270</v>
      </c>
    </row>
    <row r="10807" spans="1:4" s="9" customFormat="1" x14ac:dyDescent="0.2">
      <c r="A10807" s="2" t="s">
        <v>19626</v>
      </c>
      <c r="B10807" s="1" t="s">
        <v>19627</v>
      </c>
      <c r="C10807" s="1" t="s">
        <v>16970</v>
      </c>
      <c r="D10807" s="10" t="s">
        <v>5270</v>
      </c>
    </row>
    <row r="10808" spans="1:4" s="9" customFormat="1" x14ac:dyDescent="0.2">
      <c r="A10808" s="2" t="s">
        <v>19628</v>
      </c>
      <c r="B10808" s="1" t="s">
        <v>19629</v>
      </c>
      <c r="C10808" s="1" t="s">
        <v>1012</v>
      </c>
      <c r="D10808" s="3">
        <v>3000</v>
      </c>
    </row>
    <row r="10809" spans="1:4" s="9" customFormat="1" x14ac:dyDescent="0.2">
      <c r="A10809" s="2" t="s">
        <v>19630</v>
      </c>
      <c r="B10809" s="1" t="s">
        <v>19631</v>
      </c>
      <c r="C10809" s="1" t="s">
        <v>16970</v>
      </c>
      <c r="D10809" s="3">
        <v>3000</v>
      </c>
    </row>
    <row r="10810" spans="1:4" s="9" customFormat="1" x14ac:dyDescent="0.2">
      <c r="A10810" s="2" t="s">
        <v>19632</v>
      </c>
      <c r="B10810" s="1" t="s">
        <v>19633</v>
      </c>
      <c r="C10810" s="1" t="s">
        <v>16970</v>
      </c>
      <c r="D10810" s="3">
        <v>3000</v>
      </c>
    </row>
    <row r="10811" spans="1:4" s="9" customFormat="1" x14ac:dyDescent="0.2">
      <c r="A10811" s="2" t="s">
        <v>19634</v>
      </c>
      <c r="B10811" s="1" t="s">
        <v>19635</v>
      </c>
      <c r="C10811" s="1" t="s">
        <v>1012</v>
      </c>
      <c r="D10811" s="3">
        <v>3000</v>
      </c>
    </row>
    <row r="10812" spans="1:4" s="9" customFormat="1" x14ac:dyDescent="0.2">
      <c r="A10812" s="2" t="s">
        <v>19636</v>
      </c>
      <c r="B10812" s="1" t="s">
        <v>19637</v>
      </c>
      <c r="C10812" s="1" t="s">
        <v>1012</v>
      </c>
      <c r="D10812" s="10" t="s">
        <v>5270</v>
      </c>
    </row>
    <row r="10813" spans="1:4" s="9" customFormat="1" x14ac:dyDescent="0.2">
      <c r="A10813" s="2" t="s">
        <v>19638</v>
      </c>
      <c r="B10813" s="1" t="s">
        <v>19639</v>
      </c>
      <c r="C10813" s="1" t="s">
        <v>287</v>
      </c>
      <c r="D10813" s="3">
        <v>3000</v>
      </c>
    </row>
    <row r="10814" spans="1:4" s="9" customFormat="1" x14ac:dyDescent="0.2">
      <c r="A10814" s="2" t="s">
        <v>19640</v>
      </c>
      <c r="B10814" s="1" t="s">
        <v>19641</v>
      </c>
      <c r="C10814" s="1" t="s">
        <v>1087</v>
      </c>
      <c r="D10814" s="3">
        <v>3000</v>
      </c>
    </row>
    <row r="10815" spans="1:4" s="9" customFormat="1" x14ac:dyDescent="0.2">
      <c r="A10815" s="2" t="s">
        <v>19642</v>
      </c>
      <c r="B10815" s="1" t="s">
        <v>19643</v>
      </c>
      <c r="C10815" s="1" t="s">
        <v>1087</v>
      </c>
      <c r="D10815" s="3">
        <v>3000</v>
      </c>
    </row>
    <row r="10816" spans="1:4" s="9" customFormat="1" x14ac:dyDescent="0.2">
      <c r="A10816" s="2" t="s">
        <v>19644</v>
      </c>
      <c r="B10816" s="1" t="s">
        <v>19645</v>
      </c>
      <c r="C10816" s="1" t="s">
        <v>89</v>
      </c>
      <c r="D10816" s="10" t="s">
        <v>5270</v>
      </c>
    </row>
    <row r="10817" spans="1:4" s="9" customFormat="1" x14ac:dyDescent="0.2">
      <c r="A10817" s="2" t="s">
        <v>19646</v>
      </c>
      <c r="B10817" s="1" t="s">
        <v>19647</v>
      </c>
      <c r="C10817" s="1" t="s">
        <v>89</v>
      </c>
      <c r="D10817" s="10" t="s">
        <v>5270</v>
      </c>
    </row>
    <row r="10818" spans="1:4" s="9" customFormat="1" x14ac:dyDescent="0.2">
      <c r="A10818" s="2" t="s">
        <v>19648</v>
      </c>
      <c r="B10818" s="1" t="s">
        <v>19649</v>
      </c>
      <c r="C10818" s="1" t="s">
        <v>89</v>
      </c>
      <c r="D10818" s="3">
        <v>100</v>
      </c>
    </row>
    <row r="10819" spans="1:4" s="9" customFormat="1" x14ac:dyDescent="0.2">
      <c r="A10819" s="2" t="s">
        <v>19650</v>
      </c>
      <c r="B10819" s="1" t="s">
        <v>19651</v>
      </c>
      <c r="C10819" s="1" t="s">
        <v>18056</v>
      </c>
      <c r="D10819" s="10" t="s">
        <v>5270</v>
      </c>
    </row>
    <row r="10820" spans="1:4" s="9" customFormat="1" x14ac:dyDescent="0.2">
      <c r="A10820" s="2" t="s">
        <v>19652</v>
      </c>
      <c r="B10820" s="1" t="s">
        <v>19653</v>
      </c>
      <c r="C10820" s="1" t="s">
        <v>7557</v>
      </c>
      <c r="D10820" s="10" t="s">
        <v>5270</v>
      </c>
    </row>
    <row r="10821" spans="1:4" s="9" customFormat="1" x14ac:dyDescent="0.2">
      <c r="A10821" s="2" t="s">
        <v>19654</v>
      </c>
      <c r="B10821" s="1" t="s">
        <v>19655</v>
      </c>
      <c r="C10821" s="1" t="s">
        <v>18056</v>
      </c>
      <c r="D10821" s="10" t="s">
        <v>5270</v>
      </c>
    </row>
    <row r="10822" spans="1:4" s="9" customFormat="1" x14ac:dyDescent="0.2">
      <c r="A10822" s="2" t="s">
        <v>19656</v>
      </c>
      <c r="B10822" s="1" t="s">
        <v>19657</v>
      </c>
      <c r="C10822" s="1" t="s">
        <v>15725</v>
      </c>
      <c r="D10822" s="3">
        <v>2500</v>
      </c>
    </row>
    <row r="10823" spans="1:4" s="9" customFormat="1" x14ac:dyDescent="0.2">
      <c r="A10823" s="2" t="s">
        <v>19658</v>
      </c>
      <c r="B10823" s="1" t="s">
        <v>19659</v>
      </c>
      <c r="C10823" s="1" t="s">
        <v>39</v>
      </c>
      <c r="D10823" s="3">
        <v>2500</v>
      </c>
    </row>
    <row r="10824" spans="1:4" s="9" customFormat="1" x14ac:dyDescent="0.2">
      <c r="A10824" s="2" t="s">
        <v>19660</v>
      </c>
      <c r="B10824" s="1" t="s">
        <v>19659</v>
      </c>
      <c r="C10824" s="1" t="s">
        <v>2752</v>
      </c>
      <c r="D10824" s="10" t="s">
        <v>5270</v>
      </c>
    </row>
    <row r="10825" spans="1:4" s="9" customFormat="1" x14ac:dyDescent="0.2">
      <c r="A10825" s="2" t="s">
        <v>19663</v>
      </c>
      <c r="B10825" s="1" t="s">
        <v>19662</v>
      </c>
      <c r="C10825" s="1" t="s">
        <v>2752</v>
      </c>
      <c r="D10825" s="3">
        <v>2500</v>
      </c>
    </row>
    <row r="10826" spans="1:4" s="9" customFormat="1" x14ac:dyDescent="0.2">
      <c r="A10826" s="2" t="s">
        <v>19661</v>
      </c>
      <c r="B10826" s="1" t="s">
        <v>19662</v>
      </c>
      <c r="C10826" s="1" t="s">
        <v>15725</v>
      </c>
      <c r="D10826" s="10" t="s">
        <v>5270</v>
      </c>
    </row>
    <row r="10827" spans="1:4" s="9" customFormat="1" x14ac:dyDescent="0.2">
      <c r="A10827" s="2" t="s">
        <v>19664</v>
      </c>
      <c r="B10827" s="1" t="s">
        <v>19665</v>
      </c>
      <c r="C10827" s="1" t="s">
        <v>1910</v>
      </c>
      <c r="D10827" s="3">
        <v>2500</v>
      </c>
    </row>
    <row r="10828" spans="1:4" s="9" customFormat="1" x14ac:dyDescent="0.2">
      <c r="A10828" s="2" t="s">
        <v>19666</v>
      </c>
      <c r="B10828" s="1" t="s">
        <v>19667</v>
      </c>
      <c r="C10828" s="1" t="s">
        <v>15725</v>
      </c>
      <c r="D10828" s="10" t="s">
        <v>5270</v>
      </c>
    </row>
    <row r="10829" spans="1:4" s="9" customFormat="1" x14ac:dyDescent="0.2">
      <c r="A10829" s="2" t="s">
        <v>19668</v>
      </c>
      <c r="B10829" s="1" t="s">
        <v>19669</v>
      </c>
      <c r="C10829" s="1" t="s">
        <v>2752</v>
      </c>
      <c r="D10829" s="10" t="s">
        <v>5270</v>
      </c>
    </row>
    <row r="10830" spans="1:4" s="9" customFormat="1" x14ac:dyDescent="0.2">
      <c r="A10830" s="2" t="s">
        <v>19670</v>
      </c>
      <c r="B10830" s="1" t="s">
        <v>19671</v>
      </c>
      <c r="C10830" s="1" t="s">
        <v>2752</v>
      </c>
      <c r="D10830" s="10" t="s">
        <v>5270</v>
      </c>
    </row>
    <row r="10831" spans="1:4" s="9" customFormat="1" x14ac:dyDescent="0.2">
      <c r="A10831" s="2" t="s">
        <v>19672</v>
      </c>
      <c r="B10831" s="1" t="s">
        <v>19673</v>
      </c>
      <c r="C10831" s="1" t="s">
        <v>15725</v>
      </c>
      <c r="D10831" s="3">
        <v>2500</v>
      </c>
    </row>
    <row r="10832" spans="1:4" s="9" customFormat="1" x14ac:dyDescent="0.2">
      <c r="A10832" s="2" t="s">
        <v>19674</v>
      </c>
      <c r="B10832" s="1" t="s">
        <v>19673</v>
      </c>
      <c r="C10832" s="1" t="s">
        <v>2752</v>
      </c>
      <c r="D10832" s="3">
        <v>2500</v>
      </c>
    </row>
    <row r="10833" spans="1:4" s="9" customFormat="1" x14ac:dyDescent="0.2">
      <c r="A10833" s="2" t="s">
        <v>19675</v>
      </c>
      <c r="B10833" s="1" t="s">
        <v>19676</v>
      </c>
      <c r="C10833" s="1" t="s">
        <v>15725</v>
      </c>
      <c r="D10833" s="3">
        <v>2500</v>
      </c>
    </row>
    <row r="10834" spans="1:4" s="9" customFormat="1" x14ac:dyDescent="0.2">
      <c r="A10834" s="2" t="s">
        <v>19677</v>
      </c>
      <c r="B10834" s="1" t="s">
        <v>19676</v>
      </c>
      <c r="C10834" s="1" t="s">
        <v>2752</v>
      </c>
      <c r="D10834" s="10" t="s">
        <v>5270</v>
      </c>
    </row>
    <row r="10835" spans="1:4" s="9" customFormat="1" x14ac:dyDescent="0.2">
      <c r="A10835" s="2" t="s">
        <v>19678</v>
      </c>
      <c r="B10835" s="1" t="s">
        <v>19679</v>
      </c>
      <c r="C10835" s="1" t="s">
        <v>2752</v>
      </c>
      <c r="D10835" s="10" t="s">
        <v>5270</v>
      </c>
    </row>
    <row r="10836" spans="1:4" s="9" customFormat="1" x14ac:dyDescent="0.2">
      <c r="A10836" s="2" t="s">
        <v>19680</v>
      </c>
      <c r="B10836" s="1" t="s">
        <v>19681</v>
      </c>
      <c r="C10836" s="1" t="s">
        <v>39</v>
      </c>
      <c r="D10836" s="3">
        <v>100</v>
      </c>
    </row>
    <row r="10837" spans="1:4" s="9" customFormat="1" x14ac:dyDescent="0.2">
      <c r="A10837" s="2" t="s">
        <v>19682</v>
      </c>
      <c r="B10837" s="1" t="s">
        <v>19683</v>
      </c>
      <c r="C10837" s="1" t="s">
        <v>15725</v>
      </c>
      <c r="D10837" s="3">
        <v>2500</v>
      </c>
    </row>
    <row r="10838" spans="1:4" s="9" customFormat="1" x14ac:dyDescent="0.2">
      <c r="A10838" s="2" t="s">
        <v>19684</v>
      </c>
      <c r="B10838" s="1" t="s">
        <v>19685</v>
      </c>
      <c r="C10838" s="1" t="s">
        <v>39</v>
      </c>
      <c r="D10838" s="10" t="s">
        <v>5270</v>
      </c>
    </row>
    <row r="10839" spans="1:4" s="9" customFormat="1" x14ac:dyDescent="0.2">
      <c r="A10839" s="2" t="s">
        <v>19686</v>
      </c>
      <c r="B10839" s="1" t="s">
        <v>19687</v>
      </c>
      <c r="C10839" s="1" t="s">
        <v>2752</v>
      </c>
      <c r="D10839" s="3">
        <v>2500</v>
      </c>
    </row>
    <row r="10840" spans="1:4" s="9" customFormat="1" x14ac:dyDescent="0.2">
      <c r="A10840" s="2" t="s">
        <v>19688</v>
      </c>
      <c r="B10840" s="1" t="s">
        <v>19689</v>
      </c>
      <c r="C10840" s="1" t="s">
        <v>15725</v>
      </c>
      <c r="D10840" s="10" t="s">
        <v>5270</v>
      </c>
    </row>
    <row r="10841" spans="1:4" s="9" customFormat="1" x14ac:dyDescent="0.2">
      <c r="A10841" s="2" t="s">
        <v>19690</v>
      </c>
      <c r="B10841" s="1" t="s">
        <v>19691</v>
      </c>
      <c r="C10841" s="1" t="s">
        <v>15725</v>
      </c>
      <c r="D10841" s="10" t="s">
        <v>5270</v>
      </c>
    </row>
    <row r="10842" spans="1:4" s="9" customFormat="1" x14ac:dyDescent="0.2">
      <c r="A10842" s="2" t="s">
        <v>19692</v>
      </c>
      <c r="B10842" s="1" t="s">
        <v>19693</v>
      </c>
      <c r="C10842" s="1" t="s">
        <v>2752</v>
      </c>
      <c r="D10842" s="10" t="s">
        <v>5270</v>
      </c>
    </row>
    <row r="10843" spans="1:4" s="9" customFormat="1" x14ac:dyDescent="0.2">
      <c r="A10843" s="2" t="s">
        <v>19694</v>
      </c>
      <c r="B10843" s="1" t="s">
        <v>19695</v>
      </c>
      <c r="C10843" s="1" t="s">
        <v>2752</v>
      </c>
      <c r="D10843" s="10" t="s">
        <v>5270</v>
      </c>
    </row>
    <row r="10844" spans="1:4" s="9" customFormat="1" x14ac:dyDescent="0.2">
      <c r="A10844" s="2" t="s">
        <v>19696</v>
      </c>
      <c r="B10844" s="1" t="s">
        <v>19697</v>
      </c>
      <c r="C10844" s="1" t="s">
        <v>2752</v>
      </c>
      <c r="D10844" s="3">
        <v>2500</v>
      </c>
    </row>
    <row r="10845" spans="1:4" s="9" customFormat="1" x14ac:dyDescent="0.2">
      <c r="A10845" s="2" t="s">
        <v>19698</v>
      </c>
      <c r="B10845" s="1" t="s">
        <v>19699</v>
      </c>
      <c r="C10845" s="1" t="s">
        <v>2752</v>
      </c>
      <c r="D10845" s="3">
        <v>10000</v>
      </c>
    </row>
    <row r="10846" spans="1:4" s="9" customFormat="1" x14ac:dyDescent="0.2">
      <c r="A10846" s="2" t="s">
        <v>19700</v>
      </c>
      <c r="B10846" s="1" t="s">
        <v>19701</v>
      </c>
      <c r="C10846" s="1" t="s">
        <v>2752</v>
      </c>
      <c r="D10846" s="10" t="s">
        <v>5270</v>
      </c>
    </row>
    <row r="10847" spans="1:4" s="9" customFormat="1" x14ac:dyDescent="0.2">
      <c r="A10847" s="2" t="s">
        <v>19702</v>
      </c>
      <c r="B10847" s="1" t="s">
        <v>19703</v>
      </c>
      <c r="C10847" s="1" t="s">
        <v>39</v>
      </c>
      <c r="D10847" s="10" t="s">
        <v>5270</v>
      </c>
    </row>
    <row r="10848" spans="1:4" s="9" customFormat="1" x14ac:dyDescent="0.2">
      <c r="A10848" s="2" t="s">
        <v>19704</v>
      </c>
      <c r="B10848" s="1" t="s">
        <v>19705</v>
      </c>
      <c r="C10848" s="1" t="s">
        <v>1872</v>
      </c>
      <c r="D10848" s="10" t="s">
        <v>5270</v>
      </c>
    </row>
    <row r="10849" spans="1:4" s="9" customFormat="1" x14ac:dyDescent="0.2">
      <c r="A10849" s="2" t="s">
        <v>19706</v>
      </c>
      <c r="B10849" s="1" t="s">
        <v>19707</v>
      </c>
      <c r="C10849" s="1" t="s">
        <v>39</v>
      </c>
      <c r="D10849" s="10" t="s">
        <v>5270</v>
      </c>
    </row>
    <row r="10850" spans="1:4" s="9" customFormat="1" x14ac:dyDescent="0.2">
      <c r="A10850" s="2" t="s">
        <v>19708</v>
      </c>
      <c r="B10850" s="1" t="s">
        <v>19709</v>
      </c>
      <c r="C10850" s="1" t="s">
        <v>15725</v>
      </c>
      <c r="D10850" s="10" t="s">
        <v>5270</v>
      </c>
    </row>
    <row r="10851" spans="1:4" s="9" customFormat="1" x14ac:dyDescent="0.2">
      <c r="A10851" s="2" t="s">
        <v>19710</v>
      </c>
      <c r="B10851" s="1" t="s">
        <v>19711</v>
      </c>
      <c r="C10851" s="1" t="s">
        <v>15725</v>
      </c>
      <c r="D10851" s="10" t="s">
        <v>5270</v>
      </c>
    </row>
    <row r="10852" spans="1:4" s="9" customFormat="1" x14ac:dyDescent="0.2">
      <c r="A10852" s="2" t="s">
        <v>19712</v>
      </c>
      <c r="B10852" s="1" t="s">
        <v>19713</v>
      </c>
      <c r="C10852" s="1" t="s">
        <v>15725</v>
      </c>
      <c r="D10852" s="10" t="s">
        <v>5270</v>
      </c>
    </row>
    <row r="10853" spans="1:4" s="9" customFormat="1" x14ac:dyDescent="0.2">
      <c r="A10853" s="2" t="s">
        <v>19714</v>
      </c>
      <c r="B10853" s="1" t="s">
        <v>19715</v>
      </c>
      <c r="C10853" s="1" t="s">
        <v>15725</v>
      </c>
      <c r="D10853" s="10" t="s">
        <v>5270</v>
      </c>
    </row>
    <row r="10854" spans="1:4" s="9" customFormat="1" x14ac:dyDescent="0.2">
      <c r="A10854" s="2" t="s">
        <v>19716</v>
      </c>
      <c r="B10854" s="1" t="s">
        <v>19717</v>
      </c>
      <c r="C10854" s="1" t="s">
        <v>15725</v>
      </c>
      <c r="D10854" s="10" t="s">
        <v>5270</v>
      </c>
    </row>
    <row r="10855" spans="1:4" s="9" customFormat="1" x14ac:dyDescent="0.2">
      <c r="A10855" s="2" t="s">
        <v>19718</v>
      </c>
      <c r="B10855" s="1" t="s">
        <v>19719</v>
      </c>
      <c r="C10855" s="1" t="s">
        <v>39</v>
      </c>
      <c r="D10855" s="10" t="s">
        <v>5270</v>
      </c>
    </row>
    <row r="10856" spans="1:4" s="9" customFormat="1" x14ac:dyDescent="0.2">
      <c r="A10856" s="2" t="s">
        <v>19720</v>
      </c>
      <c r="B10856" s="1" t="s">
        <v>19721</v>
      </c>
      <c r="C10856" s="1" t="s">
        <v>39</v>
      </c>
      <c r="D10856" s="3">
        <v>1500</v>
      </c>
    </row>
    <row r="10857" spans="1:4" s="9" customFormat="1" x14ac:dyDescent="0.2">
      <c r="A10857" s="2" t="s">
        <v>19722</v>
      </c>
      <c r="B10857" s="1" t="s">
        <v>19723</v>
      </c>
      <c r="C10857" s="1" t="s">
        <v>15725</v>
      </c>
      <c r="D10857" s="3">
        <v>100</v>
      </c>
    </row>
    <row r="10858" spans="1:4" s="9" customFormat="1" x14ac:dyDescent="0.2">
      <c r="A10858" s="2" t="s">
        <v>19724</v>
      </c>
      <c r="B10858" s="1" t="s">
        <v>19725</v>
      </c>
      <c r="C10858" s="1" t="s">
        <v>15725</v>
      </c>
      <c r="D10858" s="10" t="s">
        <v>5270</v>
      </c>
    </row>
    <row r="10859" spans="1:4" s="9" customFormat="1" x14ac:dyDescent="0.2">
      <c r="A10859" s="2" t="s">
        <v>19726</v>
      </c>
      <c r="B10859" s="1" t="s">
        <v>19727</v>
      </c>
      <c r="C10859" s="1" t="s">
        <v>15725</v>
      </c>
      <c r="D10859" s="10" t="s">
        <v>5270</v>
      </c>
    </row>
    <row r="10860" spans="1:4" s="9" customFormat="1" x14ac:dyDescent="0.2">
      <c r="A10860" s="2" t="s">
        <v>19728</v>
      </c>
      <c r="B10860" s="1" t="s">
        <v>19729</v>
      </c>
      <c r="C10860" s="1" t="s">
        <v>2752</v>
      </c>
      <c r="D10860" s="10" t="s">
        <v>5270</v>
      </c>
    </row>
    <row r="10861" spans="1:4" s="9" customFormat="1" x14ac:dyDescent="0.2">
      <c r="A10861" s="2" t="s">
        <v>19730</v>
      </c>
      <c r="B10861" s="1" t="s">
        <v>19731</v>
      </c>
      <c r="C10861" s="1" t="s">
        <v>7557</v>
      </c>
      <c r="D10861" s="10" t="s">
        <v>5270</v>
      </c>
    </row>
    <row r="10862" spans="1:4" s="9" customFormat="1" x14ac:dyDescent="0.2">
      <c r="A10862" s="2" t="s">
        <v>19732</v>
      </c>
      <c r="B10862" s="1" t="s">
        <v>19733</v>
      </c>
      <c r="C10862" s="1" t="s">
        <v>39</v>
      </c>
      <c r="D10862" s="3">
        <v>2500</v>
      </c>
    </row>
    <row r="10863" spans="1:4" s="9" customFormat="1" x14ac:dyDescent="0.2">
      <c r="A10863" s="2" t="s">
        <v>19734</v>
      </c>
      <c r="B10863" s="1" t="s">
        <v>19735</v>
      </c>
      <c r="C10863" s="1" t="s">
        <v>86</v>
      </c>
      <c r="D10863" s="3">
        <v>100</v>
      </c>
    </row>
    <row r="10864" spans="1:4" s="9" customFormat="1" x14ac:dyDescent="0.2">
      <c r="A10864" s="2" t="s">
        <v>19736</v>
      </c>
      <c r="B10864" s="1" t="s">
        <v>19735</v>
      </c>
      <c r="C10864" s="1" t="s">
        <v>1872</v>
      </c>
      <c r="D10864" s="3">
        <v>2500</v>
      </c>
    </row>
    <row r="10865" spans="1:57" s="9" customFormat="1" x14ac:dyDescent="0.2">
      <c r="A10865" s="2" t="s">
        <v>19737</v>
      </c>
      <c r="B10865" s="1" t="s">
        <v>19738</v>
      </c>
      <c r="C10865" s="1" t="s">
        <v>1872</v>
      </c>
      <c r="D10865" s="3">
        <v>2500</v>
      </c>
    </row>
    <row r="10866" spans="1:57" s="9" customFormat="1" x14ac:dyDescent="0.2">
      <c r="A10866" s="2" t="s">
        <v>19739</v>
      </c>
      <c r="B10866" s="1" t="s">
        <v>19740</v>
      </c>
      <c r="C10866" s="1" t="s">
        <v>1872</v>
      </c>
      <c r="D10866" s="3">
        <v>2500</v>
      </c>
    </row>
    <row r="10867" spans="1:57" s="9" customFormat="1" x14ac:dyDescent="0.2">
      <c r="A10867" s="2" t="s">
        <v>19741</v>
      </c>
      <c r="B10867" s="1" t="s">
        <v>19742</v>
      </c>
      <c r="C10867" s="1" t="s">
        <v>15725</v>
      </c>
      <c r="D10867" s="3">
        <v>2500</v>
      </c>
    </row>
    <row r="10868" spans="1:57" s="9" customFormat="1" x14ac:dyDescent="0.2">
      <c r="A10868" s="2" t="s">
        <v>19745</v>
      </c>
      <c r="B10868" s="1" t="s">
        <v>19744</v>
      </c>
      <c r="C10868" s="1" t="s">
        <v>1872</v>
      </c>
      <c r="D10868" s="3">
        <v>100</v>
      </c>
    </row>
    <row r="10869" spans="1:57" s="9" customFormat="1" x14ac:dyDescent="0.2">
      <c r="A10869" s="2" t="s">
        <v>19743</v>
      </c>
      <c r="B10869" s="1" t="s">
        <v>19744</v>
      </c>
      <c r="C10869" s="1" t="s">
        <v>39</v>
      </c>
      <c r="D10869" s="10" t="s">
        <v>5270</v>
      </c>
    </row>
    <row r="10870" spans="1:57" s="9" customFormat="1" x14ac:dyDescent="0.2">
      <c r="A10870" s="2" t="s">
        <v>19746</v>
      </c>
      <c r="B10870" s="1" t="s">
        <v>19747</v>
      </c>
      <c r="C10870" s="1" t="s">
        <v>2752</v>
      </c>
      <c r="D10870" s="3">
        <v>1500</v>
      </c>
    </row>
    <row r="10871" spans="1:57" s="9" customFormat="1" x14ac:dyDescent="0.2">
      <c r="A10871" s="2" t="s">
        <v>19748</v>
      </c>
      <c r="B10871" s="1" t="s">
        <v>19749</v>
      </c>
      <c r="C10871" s="1" t="s">
        <v>2752</v>
      </c>
      <c r="D10871" s="3">
        <v>1500</v>
      </c>
    </row>
    <row r="10872" spans="1:57" s="11" customFormat="1" ht="18.75" x14ac:dyDescent="0.2">
      <c r="A10872" s="16" t="str">
        <f>HYPERLINK("#Indice","Voltar ao inicio")</f>
        <v>Voltar ao inicio</v>
      </c>
      <c r="B10872" s="17"/>
      <c r="C10872" s="17"/>
      <c r="D10872" s="17"/>
      <c r="E10872" s="9"/>
      <c r="F10872" s="9"/>
      <c r="G10872" s="9"/>
      <c r="H10872" s="9"/>
      <c r="I10872" s="9"/>
      <c r="J10872" s="9"/>
      <c r="K10872" s="9"/>
      <c r="L10872" s="9"/>
      <c r="M10872" s="9"/>
      <c r="N10872" s="9"/>
      <c r="O10872" s="9"/>
      <c r="P10872" s="9"/>
      <c r="Q10872" s="9"/>
      <c r="R10872" s="9"/>
      <c r="S10872" s="9"/>
      <c r="T10872" s="9"/>
      <c r="U10872" s="9"/>
      <c r="V10872" s="9"/>
      <c r="W10872" s="9"/>
      <c r="X10872" s="9"/>
      <c r="Y10872" s="9"/>
      <c r="Z10872" s="9"/>
      <c r="AA10872" s="9"/>
      <c r="AB10872" s="9"/>
      <c r="AC10872" s="9"/>
      <c r="AD10872" s="9"/>
      <c r="AE10872" s="9"/>
      <c r="AF10872" s="9"/>
      <c r="AG10872" s="9"/>
      <c r="AH10872" s="9"/>
      <c r="AI10872" s="9"/>
      <c r="AJ10872" s="9"/>
      <c r="AK10872" s="9"/>
      <c r="AL10872" s="9"/>
      <c r="AM10872" s="9"/>
      <c r="AN10872" s="9"/>
      <c r="AO10872" s="9"/>
      <c r="AP10872" s="9"/>
      <c r="AQ10872" s="9"/>
      <c r="AR10872" s="9"/>
      <c r="AS10872" s="9"/>
      <c r="AT10872" s="9"/>
      <c r="AU10872" s="9"/>
      <c r="AV10872" s="9"/>
      <c r="AW10872" s="9"/>
      <c r="AX10872" s="9"/>
      <c r="AY10872" s="9"/>
      <c r="AZ10872" s="9"/>
      <c r="BA10872" s="9"/>
      <c r="BB10872" s="9"/>
      <c r="BC10872" s="9"/>
      <c r="BD10872" s="9"/>
      <c r="BE10872" s="9"/>
    </row>
    <row r="10873" spans="1:57" s="11" customFormat="1" ht="10.5" customHeight="1" x14ac:dyDescent="0.2">
      <c r="A10873" s="12"/>
      <c r="B10873" s="13"/>
      <c r="C10873" s="13"/>
      <c r="D10873" s="13"/>
      <c r="E10873" s="9"/>
      <c r="F10873" s="9"/>
      <c r="G10873" s="9"/>
      <c r="H10873" s="9"/>
      <c r="I10873" s="9"/>
      <c r="J10873" s="9"/>
      <c r="K10873" s="9"/>
      <c r="L10873" s="9"/>
      <c r="M10873" s="9"/>
      <c r="N10873" s="9"/>
      <c r="O10873" s="9"/>
      <c r="P10873" s="9"/>
      <c r="Q10873" s="9"/>
      <c r="R10873" s="9"/>
      <c r="S10873" s="9"/>
      <c r="T10873" s="9"/>
      <c r="U10873" s="9"/>
      <c r="V10873" s="9"/>
      <c r="W10873" s="9"/>
      <c r="X10873" s="9"/>
      <c r="Y10873" s="9"/>
      <c r="Z10873" s="9"/>
      <c r="AA10873" s="9"/>
      <c r="AB10873" s="9"/>
      <c r="AC10873" s="9"/>
      <c r="AD10873" s="9"/>
      <c r="AE10873" s="9"/>
      <c r="AF10873" s="9"/>
      <c r="AG10873" s="9"/>
      <c r="AH10873" s="9"/>
      <c r="AI10873" s="9"/>
      <c r="AJ10873" s="9"/>
      <c r="AK10873" s="9"/>
      <c r="AL10873" s="9"/>
      <c r="AM10873" s="9"/>
      <c r="AN10873" s="9"/>
      <c r="AO10873" s="9"/>
      <c r="AP10873" s="9"/>
      <c r="AQ10873" s="9"/>
      <c r="AR10873" s="9"/>
      <c r="AS10873" s="9"/>
      <c r="AT10873" s="9"/>
      <c r="AU10873" s="9"/>
      <c r="AV10873" s="9"/>
      <c r="AW10873" s="9"/>
      <c r="AX10873" s="9"/>
      <c r="AY10873" s="9"/>
      <c r="AZ10873" s="9"/>
      <c r="BA10873" s="9"/>
      <c r="BB10873" s="9"/>
      <c r="BC10873" s="9"/>
      <c r="BD10873" s="9"/>
      <c r="BE10873" s="9"/>
    </row>
    <row r="10874" spans="1:57" s="9" customFormat="1" ht="26.25" x14ac:dyDescent="0.2">
      <c r="A10874" s="23" t="s">
        <v>19846</v>
      </c>
      <c r="B10874" s="24"/>
      <c r="C10874" s="24"/>
      <c r="D10874" s="24"/>
    </row>
    <row r="10875" spans="1:57" s="9" customFormat="1" ht="14.25" x14ac:dyDescent="0.2">
      <c r="A10875" s="20" t="s">
        <v>0</v>
      </c>
      <c r="B10875" s="21" t="s">
        <v>1</v>
      </c>
      <c r="C10875" s="21" t="s">
        <v>2</v>
      </c>
      <c r="D10875" s="22" t="s">
        <v>3</v>
      </c>
    </row>
    <row r="10876" spans="1:57" s="9" customFormat="1" ht="14.25" x14ac:dyDescent="0.2">
      <c r="A10876" s="20"/>
      <c r="B10876" s="21"/>
      <c r="C10876" s="21"/>
      <c r="D10876" s="22"/>
    </row>
    <row r="10877" spans="1:57" s="9" customFormat="1" x14ac:dyDescent="0.2">
      <c r="A10877" s="2" t="s">
        <v>19750</v>
      </c>
      <c r="B10877" s="1" t="s">
        <v>19751</v>
      </c>
      <c r="C10877" s="1" t="s">
        <v>39</v>
      </c>
      <c r="D10877" s="10" t="s">
        <v>5270</v>
      </c>
    </row>
    <row r="10878" spans="1:57" s="9" customFormat="1" x14ac:dyDescent="0.2">
      <c r="A10878" s="2" t="s">
        <v>19752</v>
      </c>
      <c r="B10878" s="1" t="s">
        <v>19753</v>
      </c>
      <c r="C10878" s="1" t="s">
        <v>86</v>
      </c>
      <c r="D10878" s="10" t="s">
        <v>5270</v>
      </c>
    </row>
    <row r="10879" spans="1:57" s="9" customFormat="1" x14ac:dyDescent="0.2">
      <c r="A10879" s="2" t="s">
        <v>19756</v>
      </c>
      <c r="B10879" s="1" t="s">
        <v>19755</v>
      </c>
      <c r="C10879" s="1" t="s">
        <v>2752</v>
      </c>
      <c r="D10879" s="3">
        <v>30</v>
      </c>
    </row>
    <row r="10880" spans="1:57" s="9" customFormat="1" x14ac:dyDescent="0.2">
      <c r="A10880" s="2" t="s">
        <v>19754</v>
      </c>
      <c r="B10880" s="1" t="s">
        <v>19755</v>
      </c>
      <c r="C10880" s="1" t="s">
        <v>86</v>
      </c>
      <c r="D10880" s="3">
        <v>30</v>
      </c>
    </row>
    <row r="10881" spans="1:4" s="9" customFormat="1" x14ac:dyDescent="0.2">
      <c r="A10881" s="2" t="s">
        <v>19757</v>
      </c>
      <c r="B10881" s="1" t="s">
        <v>19758</v>
      </c>
      <c r="C10881" s="1" t="s">
        <v>18726</v>
      </c>
      <c r="D10881" s="10" t="s">
        <v>5270</v>
      </c>
    </row>
    <row r="10882" spans="1:4" s="9" customFormat="1" x14ac:dyDescent="0.2">
      <c r="A10882" s="2" t="s">
        <v>19759</v>
      </c>
      <c r="B10882" s="1" t="s">
        <v>19760</v>
      </c>
      <c r="C10882" s="1" t="s">
        <v>1557</v>
      </c>
      <c r="D10882" s="10" t="s">
        <v>5270</v>
      </c>
    </row>
    <row r="10883" spans="1:4" s="9" customFormat="1" x14ac:dyDescent="0.2">
      <c r="A10883" s="2" t="s">
        <v>19761</v>
      </c>
      <c r="B10883" s="1" t="s">
        <v>19762</v>
      </c>
      <c r="C10883" s="1" t="s">
        <v>39</v>
      </c>
      <c r="D10883" s="10" t="s">
        <v>5270</v>
      </c>
    </row>
    <row r="10884" spans="1:4" s="9" customFormat="1" x14ac:dyDescent="0.2">
      <c r="A10884" s="2" t="s">
        <v>19763</v>
      </c>
      <c r="B10884" s="1" t="s">
        <v>19764</v>
      </c>
      <c r="C10884" s="1" t="s">
        <v>2752</v>
      </c>
      <c r="D10884" s="10" t="s">
        <v>5270</v>
      </c>
    </row>
    <row r="10885" spans="1:4" s="9" customFormat="1" x14ac:dyDescent="0.2">
      <c r="A10885" s="2" t="s">
        <v>19765</v>
      </c>
      <c r="B10885" s="1" t="s">
        <v>19766</v>
      </c>
      <c r="C10885" s="1" t="s">
        <v>17330</v>
      </c>
      <c r="D10885" s="3">
        <v>18</v>
      </c>
    </row>
    <row r="10886" spans="1:4" s="9" customFormat="1" x14ac:dyDescent="0.2">
      <c r="A10886" s="2" t="s">
        <v>19767</v>
      </c>
      <c r="B10886" s="1" t="s">
        <v>19768</v>
      </c>
      <c r="C10886" s="1" t="s">
        <v>39</v>
      </c>
      <c r="D10886" s="10" t="s">
        <v>5270</v>
      </c>
    </row>
    <row r="10887" spans="1:4" s="9" customFormat="1" x14ac:dyDescent="0.2">
      <c r="A10887" s="2" t="s">
        <v>19769</v>
      </c>
      <c r="B10887" s="1" t="s">
        <v>19770</v>
      </c>
      <c r="C10887" s="1" t="s">
        <v>39</v>
      </c>
      <c r="D10887" s="3">
        <v>25</v>
      </c>
    </row>
    <row r="10888" spans="1:4" s="9" customFormat="1" x14ac:dyDescent="0.2">
      <c r="A10888" s="2" t="s">
        <v>19771</v>
      </c>
      <c r="B10888" s="1" t="s">
        <v>19772</v>
      </c>
      <c r="C10888" s="1" t="s">
        <v>39</v>
      </c>
      <c r="D10888" s="10" t="s">
        <v>5270</v>
      </c>
    </row>
    <row r="10889" spans="1:4" s="9" customFormat="1" x14ac:dyDescent="0.2">
      <c r="A10889" s="2" t="s">
        <v>19773</v>
      </c>
      <c r="B10889" s="1" t="s">
        <v>19774</v>
      </c>
      <c r="C10889" s="1" t="s">
        <v>19775</v>
      </c>
      <c r="D10889" s="3">
        <v>400</v>
      </c>
    </row>
    <row r="10890" spans="1:4" s="9" customFormat="1" x14ac:dyDescent="0.2">
      <c r="A10890" s="2" t="s">
        <v>19776</v>
      </c>
      <c r="B10890" s="1" t="s">
        <v>19777</v>
      </c>
      <c r="C10890" s="1" t="s">
        <v>39</v>
      </c>
      <c r="D10890" s="3">
        <v>25</v>
      </c>
    </row>
    <row r="10891" spans="1:4" s="9" customFormat="1" x14ac:dyDescent="0.2">
      <c r="A10891" s="2" t="s">
        <v>19778</v>
      </c>
      <c r="B10891" s="1" t="s">
        <v>19779</v>
      </c>
      <c r="C10891" s="1" t="s">
        <v>7557</v>
      </c>
      <c r="D10891" s="3">
        <v>25</v>
      </c>
    </row>
    <row r="10892" spans="1:4" s="9" customFormat="1" x14ac:dyDescent="0.2">
      <c r="A10892" s="2" t="s">
        <v>19780</v>
      </c>
      <c r="B10892" s="1" t="s">
        <v>19781</v>
      </c>
      <c r="C10892" s="1" t="s">
        <v>14760</v>
      </c>
      <c r="D10892" s="3">
        <v>20</v>
      </c>
    </row>
    <row r="10893" spans="1:4" s="9" customFormat="1" x14ac:dyDescent="0.2">
      <c r="A10893" s="2" t="s">
        <v>19782</v>
      </c>
      <c r="B10893" s="1" t="s">
        <v>19781</v>
      </c>
      <c r="C10893" s="1" t="s">
        <v>17033</v>
      </c>
      <c r="D10893" s="3">
        <v>500</v>
      </c>
    </row>
    <row r="10894" spans="1:4" s="9" customFormat="1" x14ac:dyDescent="0.2">
      <c r="A10894" s="2" t="s">
        <v>19783</v>
      </c>
      <c r="B10894" s="1" t="s">
        <v>19784</v>
      </c>
      <c r="C10894" s="1" t="s">
        <v>2670</v>
      </c>
      <c r="D10894" s="3">
        <v>20</v>
      </c>
    </row>
    <row r="10895" spans="1:4" s="9" customFormat="1" x14ac:dyDescent="0.2">
      <c r="A10895" s="2" t="s">
        <v>19785</v>
      </c>
      <c r="B10895" s="1" t="s">
        <v>19786</v>
      </c>
      <c r="C10895" s="1" t="s">
        <v>39</v>
      </c>
      <c r="D10895" s="10" t="s">
        <v>5270</v>
      </c>
    </row>
    <row r="10896" spans="1:4" s="9" customFormat="1" x14ac:dyDescent="0.2">
      <c r="A10896" s="2" t="s">
        <v>19787</v>
      </c>
      <c r="B10896" s="1" t="s">
        <v>19788</v>
      </c>
      <c r="C10896" s="1" t="s">
        <v>39</v>
      </c>
      <c r="D10896" s="3">
        <v>18</v>
      </c>
    </row>
    <row r="10897" spans="1:4" s="9" customFormat="1" x14ac:dyDescent="0.2">
      <c r="A10897" s="2" t="s">
        <v>19789</v>
      </c>
      <c r="B10897" s="1" t="s">
        <v>19788</v>
      </c>
      <c r="C10897" s="1" t="s">
        <v>16970</v>
      </c>
      <c r="D10897" s="10" t="s">
        <v>5270</v>
      </c>
    </row>
    <row r="10898" spans="1:4" s="9" customFormat="1" x14ac:dyDescent="0.2">
      <c r="A10898" s="2" t="s">
        <v>19790</v>
      </c>
      <c r="B10898" s="1" t="s">
        <v>19791</v>
      </c>
      <c r="C10898" s="1" t="s">
        <v>39</v>
      </c>
      <c r="D10898" s="10" t="s">
        <v>5270</v>
      </c>
    </row>
    <row r="10899" spans="1:4" s="9" customFormat="1" x14ac:dyDescent="0.2">
      <c r="A10899" s="2" t="s">
        <v>19792</v>
      </c>
      <c r="B10899" s="1" t="s">
        <v>19791</v>
      </c>
      <c r="C10899" s="1" t="s">
        <v>2670</v>
      </c>
      <c r="D10899" s="10" t="s">
        <v>5270</v>
      </c>
    </row>
    <row r="10900" spans="1:4" s="9" customFormat="1" x14ac:dyDescent="0.2">
      <c r="A10900" s="2" t="s">
        <v>19793</v>
      </c>
      <c r="B10900" s="1" t="s">
        <v>19794</v>
      </c>
      <c r="C10900" s="1" t="s">
        <v>2670</v>
      </c>
      <c r="D10900" s="10" t="s">
        <v>5270</v>
      </c>
    </row>
    <row r="10901" spans="1:4" s="9" customFormat="1" x14ac:dyDescent="0.2">
      <c r="A10901" s="2" t="s">
        <v>19795</v>
      </c>
      <c r="B10901" s="1" t="s">
        <v>19796</v>
      </c>
      <c r="C10901" s="1" t="s">
        <v>39</v>
      </c>
      <c r="D10901" s="3">
        <v>500</v>
      </c>
    </row>
    <row r="10902" spans="1:4" s="9" customFormat="1" x14ac:dyDescent="0.2">
      <c r="A10902" s="2" t="s">
        <v>19797</v>
      </c>
      <c r="B10902" s="1" t="s">
        <v>19798</v>
      </c>
      <c r="C10902" s="1" t="s">
        <v>39</v>
      </c>
      <c r="D10902" s="10" t="s">
        <v>5270</v>
      </c>
    </row>
    <row r="10903" spans="1:4" s="9" customFormat="1" x14ac:dyDescent="0.2">
      <c r="A10903" s="2" t="s">
        <v>19799</v>
      </c>
      <c r="B10903" s="1" t="s">
        <v>19800</v>
      </c>
      <c r="C10903" s="1" t="s">
        <v>1910</v>
      </c>
      <c r="D10903" s="3">
        <v>50</v>
      </c>
    </row>
    <row r="10904" spans="1:4" s="9" customFormat="1" x14ac:dyDescent="0.2">
      <c r="A10904" s="2" t="s">
        <v>19801</v>
      </c>
      <c r="B10904" s="1" t="s">
        <v>19802</v>
      </c>
      <c r="C10904" s="1" t="s">
        <v>39</v>
      </c>
      <c r="D10904" s="10" t="s">
        <v>5270</v>
      </c>
    </row>
    <row r="10905" spans="1:4" s="9" customFormat="1" x14ac:dyDescent="0.2">
      <c r="A10905" s="2" t="s">
        <v>19803</v>
      </c>
      <c r="B10905" s="1" t="s">
        <v>19804</v>
      </c>
      <c r="C10905" s="1" t="s">
        <v>39</v>
      </c>
      <c r="D10905" s="10" t="s">
        <v>5270</v>
      </c>
    </row>
    <row r="10906" spans="1:4" s="9" customFormat="1" x14ac:dyDescent="0.2">
      <c r="A10906" s="2" t="s">
        <v>19805</v>
      </c>
      <c r="B10906" s="1" t="s">
        <v>19806</v>
      </c>
      <c r="C10906" s="1" t="s">
        <v>39</v>
      </c>
      <c r="D10906" s="3">
        <v>400</v>
      </c>
    </row>
    <row r="10907" spans="1:4" s="9" customFormat="1" x14ac:dyDescent="0.2">
      <c r="A10907" s="2" t="s">
        <v>19807</v>
      </c>
      <c r="B10907" s="1" t="s">
        <v>19808</v>
      </c>
      <c r="C10907" s="1" t="s">
        <v>39</v>
      </c>
      <c r="D10907" s="3">
        <v>300</v>
      </c>
    </row>
    <row r="10908" spans="1:4" s="9" customFormat="1" x14ac:dyDescent="0.2">
      <c r="A10908" s="2" t="s">
        <v>19809</v>
      </c>
      <c r="B10908" s="1" t="s">
        <v>19810</v>
      </c>
      <c r="C10908" s="1" t="s">
        <v>17590</v>
      </c>
      <c r="D10908" s="3">
        <v>20</v>
      </c>
    </row>
    <row r="10909" spans="1:4" s="9" customFormat="1" x14ac:dyDescent="0.2">
      <c r="A10909" s="2" t="s">
        <v>19811</v>
      </c>
      <c r="B10909" s="1" t="s">
        <v>19812</v>
      </c>
      <c r="C10909" s="1" t="s">
        <v>17033</v>
      </c>
      <c r="D10909" s="3">
        <v>400</v>
      </c>
    </row>
    <row r="10910" spans="1:4" s="9" customFormat="1" x14ac:dyDescent="0.2">
      <c r="A10910" s="2" t="s">
        <v>19813</v>
      </c>
      <c r="B10910" s="1" t="s">
        <v>19814</v>
      </c>
      <c r="C10910" s="1" t="s">
        <v>11329</v>
      </c>
      <c r="D10910" s="3">
        <v>500</v>
      </c>
    </row>
    <row r="10911" spans="1:4" s="9" customFormat="1" x14ac:dyDescent="0.2">
      <c r="A10911" s="2" t="s">
        <v>19815</v>
      </c>
      <c r="B10911" s="1" t="s">
        <v>19816</v>
      </c>
      <c r="C10911" s="1" t="s">
        <v>11329</v>
      </c>
      <c r="D10911" s="3">
        <v>500</v>
      </c>
    </row>
    <row r="10912" spans="1:4" s="9" customFormat="1" x14ac:dyDescent="0.2">
      <c r="A10912" s="2" t="s">
        <v>19817</v>
      </c>
      <c r="B10912" s="1" t="s">
        <v>19818</v>
      </c>
      <c r="C10912" s="1" t="s">
        <v>3117</v>
      </c>
      <c r="D10912" s="10" t="s">
        <v>5270</v>
      </c>
    </row>
    <row r="10913" spans="1:57" s="9" customFormat="1" x14ac:dyDescent="0.2">
      <c r="A10913" s="2" t="s">
        <v>19819</v>
      </c>
      <c r="B10913" s="1" t="s">
        <v>19820</v>
      </c>
      <c r="C10913" s="1" t="s">
        <v>4121</v>
      </c>
      <c r="D10913" s="10" t="s">
        <v>5270</v>
      </c>
    </row>
    <row r="10914" spans="1:57" s="9" customFormat="1" x14ac:dyDescent="0.2">
      <c r="A10914" s="2" t="s">
        <v>19821</v>
      </c>
      <c r="B10914" s="1" t="s">
        <v>19822</v>
      </c>
      <c r="C10914" s="1" t="s">
        <v>4121</v>
      </c>
      <c r="D10914" s="3">
        <v>100</v>
      </c>
    </row>
    <row r="10915" spans="1:57" s="9" customFormat="1" x14ac:dyDescent="0.2">
      <c r="A10915" s="2" t="s">
        <v>19823</v>
      </c>
      <c r="B10915" s="1" t="s">
        <v>19824</v>
      </c>
      <c r="C10915" s="1" t="s">
        <v>17569</v>
      </c>
      <c r="D10915" s="10" t="s">
        <v>5270</v>
      </c>
    </row>
    <row r="10916" spans="1:57" s="9" customFormat="1" x14ac:dyDescent="0.2">
      <c r="A10916" s="2" t="s">
        <v>19825</v>
      </c>
      <c r="B10916" s="1" t="s">
        <v>19826</v>
      </c>
      <c r="C10916" s="1" t="s">
        <v>7388</v>
      </c>
      <c r="D10916" s="10" t="s">
        <v>5270</v>
      </c>
    </row>
    <row r="10917" spans="1:57" s="9" customFormat="1" x14ac:dyDescent="0.2">
      <c r="A10917" s="2" t="s">
        <v>19827</v>
      </c>
      <c r="B10917" s="1" t="s">
        <v>19828</v>
      </c>
      <c r="C10917" s="1" t="s">
        <v>17569</v>
      </c>
      <c r="D10917" s="3">
        <v>24</v>
      </c>
    </row>
    <row r="10918" spans="1:57" s="9" customFormat="1" x14ac:dyDescent="0.2">
      <c r="A10918" s="2" t="s">
        <v>19829</v>
      </c>
      <c r="B10918" s="1" t="s">
        <v>19830</v>
      </c>
      <c r="C10918" s="1" t="s">
        <v>17569</v>
      </c>
      <c r="D10918" s="10" t="s">
        <v>5270</v>
      </c>
    </row>
    <row r="10919" spans="1:57" s="9" customFormat="1" x14ac:dyDescent="0.2">
      <c r="A10919" s="2" t="s">
        <v>19831</v>
      </c>
      <c r="B10919" s="1" t="s">
        <v>19832</v>
      </c>
      <c r="C10919" s="1" t="s">
        <v>17569</v>
      </c>
      <c r="D10919" s="10" t="s">
        <v>5270</v>
      </c>
    </row>
    <row r="10920" spans="1:57" s="9" customFormat="1" x14ac:dyDescent="0.2">
      <c r="A10920" s="2" t="s">
        <v>19833</v>
      </c>
      <c r="B10920" s="1" t="s">
        <v>19834</v>
      </c>
      <c r="C10920" s="1" t="s">
        <v>17330</v>
      </c>
      <c r="D10920" s="3">
        <v>20</v>
      </c>
    </row>
    <row r="10921" spans="1:57" s="9" customFormat="1" x14ac:dyDescent="0.2">
      <c r="A10921" s="2" t="s">
        <v>19835</v>
      </c>
      <c r="B10921" s="1" t="s">
        <v>19836</v>
      </c>
      <c r="C10921" s="1" t="s">
        <v>17799</v>
      </c>
      <c r="D10921" s="10" t="s">
        <v>5270</v>
      </c>
    </row>
    <row r="10922" spans="1:57" s="9" customFormat="1" x14ac:dyDescent="0.2">
      <c r="A10922" s="2" t="s">
        <v>19837</v>
      </c>
      <c r="B10922" s="1" t="s">
        <v>19838</v>
      </c>
      <c r="C10922" s="1" t="s">
        <v>17799</v>
      </c>
      <c r="D10922" s="10" t="s">
        <v>5270</v>
      </c>
    </row>
    <row r="10923" spans="1:57" s="9" customFormat="1" x14ac:dyDescent="0.2">
      <c r="A10923" s="2" t="s">
        <v>19839</v>
      </c>
      <c r="B10923" s="1" t="s">
        <v>19840</v>
      </c>
      <c r="C10923" s="1" t="s">
        <v>17250</v>
      </c>
      <c r="D10923" s="3">
        <v>30</v>
      </c>
    </row>
    <row r="10924" spans="1:57" s="9" customFormat="1" x14ac:dyDescent="0.2">
      <c r="A10924" s="2" t="s">
        <v>19841</v>
      </c>
      <c r="B10924" s="1" t="s">
        <v>19842</v>
      </c>
      <c r="C10924" s="1" t="s">
        <v>7388</v>
      </c>
      <c r="D10924" s="3">
        <v>250</v>
      </c>
    </row>
    <row r="10925" spans="1:57" s="9" customFormat="1" x14ac:dyDescent="0.2">
      <c r="A10925" s="2" t="s">
        <v>19844</v>
      </c>
      <c r="B10925" s="1" t="s">
        <v>19842</v>
      </c>
      <c r="C10925" s="1" t="s">
        <v>19845</v>
      </c>
      <c r="D10925" s="10" t="s">
        <v>5270</v>
      </c>
    </row>
    <row r="10926" spans="1:57" s="9" customFormat="1" x14ac:dyDescent="0.2">
      <c r="A10926" s="2" t="s">
        <v>19843</v>
      </c>
      <c r="B10926" s="1" t="s">
        <v>19842</v>
      </c>
      <c r="C10926" s="1" t="s">
        <v>1557</v>
      </c>
      <c r="D10926" s="10" t="s">
        <v>5270</v>
      </c>
    </row>
    <row r="10927" spans="1:57" s="11" customFormat="1" ht="18.75" x14ac:dyDescent="0.2">
      <c r="A10927" s="16" t="str">
        <f>HYPERLINK("#Indice","Voltar ao inicio")</f>
        <v>Voltar ao inicio</v>
      </c>
      <c r="B10927" s="17"/>
      <c r="C10927" s="17"/>
      <c r="D10927" s="17"/>
      <c r="E10927" s="9"/>
      <c r="F10927" s="9"/>
      <c r="G10927" s="9"/>
      <c r="H10927" s="9"/>
      <c r="I10927" s="9"/>
      <c r="J10927" s="9"/>
      <c r="K10927" s="9"/>
      <c r="L10927" s="9"/>
      <c r="M10927" s="9"/>
      <c r="N10927" s="9"/>
      <c r="O10927" s="9"/>
      <c r="P10927" s="9"/>
      <c r="Q10927" s="9"/>
      <c r="R10927" s="9"/>
      <c r="S10927" s="9"/>
      <c r="T10927" s="9"/>
      <c r="U10927" s="9"/>
      <c r="V10927" s="9"/>
      <c r="W10927" s="9"/>
      <c r="X10927" s="9"/>
      <c r="Y10927" s="9"/>
      <c r="Z10927" s="9"/>
      <c r="AA10927" s="9"/>
      <c r="AB10927" s="9"/>
      <c r="AC10927" s="9"/>
      <c r="AD10927" s="9"/>
      <c r="AE10927" s="9"/>
      <c r="AF10927" s="9"/>
      <c r="AG10927" s="9"/>
      <c r="AH10927" s="9"/>
      <c r="AI10927" s="9"/>
      <c r="AJ10927" s="9"/>
      <c r="AK10927" s="9"/>
      <c r="AL10927" s="9"/>
      <c r="AM10927" s="9"/>
      <c r="AN10927" s="9"/>
      <c r="AO10927" s="9"/>
      <c r="AP10927" s="9"/>
      <c r="AQ10927" s="9"/>
      <c r="AR10927" s="9"/>
      <c r="AS10927" s="9"/>
      <c r="AT10927" s="9"/>
      <c r="AU10927" s="9"/>
      <c r="AV10927" s="9"/>
      <c r="AW10927" s="9"/>
      <c r="AX10927" s="9"/>
      <c r="AY10927" s="9"/>
      <c r="AZ10927" s="9"/>
      <c r="BA10927" s="9"/>
      <c r="BB10927" s="9"/>
      <c r="BC10927" s="9"/>
      <c r="BD10927" s="9"/>
      <c r="BE10927" s="9"/>
    </row>
    <row r="10928" spans="1:57" s="11" customFormat="1" ht="10.5" customHeight="1" x14ac:dyDescent="0.2">
      <c r="A10928" s="12"/>
      <c r="B10928" s="13"/>
      <c r="C10928" s="13"/>
      <c r="D10928" s="13"/>
      <c r="E10928" s="9"/>
      <c r="F10928" s="9"/>
      <c r="G10928" s="9"/>
      <c r="H10928" s="9"/>
      <c r="I10928" s="9"/>
      <c r="J10928" s="9"/>
      <c r="K10928" s="9"/>
      <c r="L10928" s="9"/>
      <c r="M10928" s="9"/>
      <c r="N10928" s="9"/>
      <c r="O10928" s="9"/>
      <c r="P10928" s="9"/>
      <c r="Q10928" s="9"/>
      <c r="R10928" s="9"/>
      <c r="S10928" s="9"/>
      <c r="T10928" s="9"/>
      <c r="U10928" s="9"/>
      <c r="V10928" s="9"/>
      <c r="W10928" s="9"/>
      <c r="X10928" s="9"/>
      <c r="Y10928" s="9"/>
      <c r="Z10928" s="9"/>
      <c r="AA10928" s="9"/>
      <c r="AB10928" s="9"/>
      <c r="AC10928" s="9"/>
      <c r="AD10928" s="9"/>
      <c r="AE10928" s="9"/>
      <c r="AF10928" s="9"/>
      <c r="AG10928" s="9"/>
      <c r="AH10928" s="9"/>
      <c r="AI10928" s="9"/>
      <c r="AJ10928" s="9"/>
      <c r="AK10928" s="9"/>
      <c r="AL10928" s="9"/>
      <c r="AM10928" s="9"/>
      <c r="AN10928" s="9"/>
      <c r="AO10928" s="9"/>
      <c r="AP10928" s="9"/>
      <c r="AQ10928" s="9"/>
      <c r="AR10928" s="9"/>
      <c r="AS10928" s="9"/>
      <c r="AT10928" s="9"/>
      <c r="AU10928" s="9"/>
      <c r="AV10928" s="9"/>
      <c r="AW10928" s="9"/>
      <c r="AX10928" s="9"/>
      <c r="AY10928" s="9"/>
      <c r="AZ10928" s="9"/>
      <c r="BA10928" s="9"/>
      <c r="BB10928" s="9"/>
      <c r="BC10928" s="9"/>
      <c r="BD10928" s="9"/>
      <c r="BE10928" s="9"/>
    </row>
    <row r="10929" spans="1:4" s="9" customFormat="1" ht="26.25" x14ac:dyDescent="0.2">
      <c r="A10929" s="23" t="s">
        <v>19847</v>
      </c>
      <c r="B10929" s="24"/>
      <c r="C10929" s="24"/>
      <c r="D10929" s="24"/>
    </row>
    <row r="10930" spans="1:4" s="9" customFormat="1" ht="14.25" x14ac:dyDescent="0.2">
      <c r="A10930" s="20" t="s">
        <v>0</v>
      </c>
      <c r="B10930" s="21" t="s">
        <v>1</v>
      </c>
      <c r="C10930" s="21" t="s">
        <v>2</v>
      </c>
      <c r="D10930" s="22" t="s">
        <v>3</v>
      </c>
    </row>
    <row r="10931" spans="1:4" s="9" customFormat="1" ht="14.25" x14ac:dyDescent="0.2">
      <c r="A10931" s="20"/>
      <c r="B10931" s="21"/>
      <c r="C10931" s="21"/>
      <c r="D10931" s="22"/>
    </row>
    <row r="10932" spans="1:4" s="9" customFormat="1" x14ac:dyDescent="0.2">
      <c r="A10932" s="2" t="s">
        <v>19848</v>
      </c>
      <c r="B10932" s="1" t="s">
        <v>19849</v>
      </c>
      <c r="C10932" s="1" t="s">
        <v>7557</v>
      </c>
      <c r="D10932" s="3">
        <v>3000</v>
      </c>
    </row>
    <row r="10933" spans="1:4" s="9" customFormat="1" x14ac:dyDescent="0.2">
      <c r="A10933" s="2" t="s">
        <v>19850</v>
      </c>
      <c r="B10933" s="1" t="s">
        <v>19851</v>
      </c>
      <c r="C10933" s="1" t="s">
        <v>86</v>
      </c>
      <c r="D10933" s="10" t="s">
        <v>5270</v>
      </c>
    </row>
    <row r="10934" spans="1:4" s="9" customFormat="1" x14ac:dyDescent="0.2">
      <c r="A10934" s="2" t="s">
        <v>19852</v>
      </c>
      <c r="B10934" s="1" t="s">
        <v>19853</v>
      </c>
      <c r="C10934" s="1" t="s">
        <v>86</v>
      </c>
      <c r="D10934" s="10" t="s">
        <v>5270</v>
      </c>
    </row>
    <row r="10935" spans="1:4" s="9" customFormat="1" x14ac:dyDescent="0.2">
      <c r="A10935" s="2" t="s">
        <v>19854</v>
      </c>
      <c r="B10935" s="1" t="s">
        <v>19853</v>
      </c>
      <c r="C10935" s="1" t="s">
        <v>17033</v>
      </c>
      <c r="D10935" s="3">
        <v>50</v>
      </c>
    </row>
    <row r="10936" spans="1:4" s="9" customFormat="1" x14ac:dyDescent="0.2">
      <c r="A10936" s="2" t="s">
        <v>19855</v>
      </c>
      <c r="B10936" s="1" t="s">
        <v>19856</v>
      </c>
      <c r="C10936" s="1" t="s">
        <v>2670</v>
      </c>
      <c r="D10936" s="3">
        <v>50</v>
      </c>
    </row>
    <row r="10937" spans="1:4" s="9" customFormat="1" x14ac:dyDescent="0.2">
      <c r="A10937" s="2" t="s">
        <v>19857</v>
      </c>
      <c r="B10937" s="1" t="s">
        <v>19856</v>
      </c>
      <c r="C10937" s="1" t="s">
        <v>17033</v>
      </c>
      <c r="D10937" s="10" t="s">
        <v>5270</v>
      </c>
    </row>
    <row r="10938" spans="1:4" s="9" customFormat="1" x14ac:dyDescent="0.2">
      <c r="A10938" s="2" t="s">
        <v>19858</v>
      </c>
      <c r="B10938" s="1" t="s">
        <v>19859</v>
      </c>
      <c r="C10938" s="1" t="s">
        <v>2752</v>
      </c>
      <c r="D10938" s="3">
        <v>3000</v>
      </c>
    </row>
    <row r="10939" spans="1:4" s="9" customFormat="1" x14ac:dyDescent="0.2">
      <c r="A10939" s="2" t="s">
        <v>19860</v>
      </c>
      <c r="B10939" s="1" t="s">
        <v>19861</v>
      </c>
      <c r="C10939" s="1" t="s">
        <v>86</v>
      </c>
      <c r="D10939" s="10" t="s">
        <v>5270</v>
      </c>
    </row>
    <row r="10940" spans="1:4" s="9" customFormat="1" x14ac:dyDescent="0.2">
      <c r="A10940" s="2" t="s">
        <v>19862</v>
      </c>
      <c r="B10940" s="1" t="s">
        <v>19861</v>
      </c>
      <c r="C10940" s="1" t="s">
        <v>2752</v>
      </c>
      <c r="D10940" s="10" t="s">
        <v>5270</v>
      </c>
    </row>
    <row r="10941" spans="1:4" s="9" customFormat="1" x14ac:dyDescent="0.2">
      <c r="A10941" s="2" t="s">
        <v>19863</v>
      </c>
      <c r="B10941" s="1" t="s">
        <v>19864</v>
      </c>
      <c r="C10941" s="1" t="s">
        <v>17368</v>
      </c>
      <c r="D10941" s="10" t="s">
        <v>5270</v>
      </c>
    </row>
    <row r="10942" spans="1:4" s="9" customFormat="1" x14ac:dyDescent="0.2">
      <c r="A10942" s="2" t="s">
        <v>19865</v>
      </c>
      <c r="B10942" s="1" t="s">
        <v>19866</v>
      </c>
      <c r="C10942" s="1" t="s">
        <v>86</v>
      </c>
      <c r="D10942" s="10" t="s">
        <v>5270</v>
      </c>
    </row>
    <row r="10943" spans="1:4" s="9" customFormat="1" x14ac:dyDescent="0.2">
      <c r="A10943" s="2" t="s">
        <v>19867</v>
      </c>
      <c r="B10943" s="1" t="s">
        <v>19868</v>
      </c>
      <c r="C10943" s="1" t="s">
        <v>39</v>
      </c>
      <c r="D10943" s="10" t="s">
        <v>5270</v>
      </c>
    </row>
    <row r="10944" spans="1:4" s="9" customFormat="1" x14ac:dyDescent="0.2">
      <c r="A10944" s="2" t="s">
        <v>19869</v>
      </c>
      <c r="B10944" s="1" t="s">
        <v>19870</v>
      </c>
      <c r="C10944" s="1" t="s">
        <v>18056</v>
      </c>
      <c r="D10944" s="10" t="s">
        <v>5270</v>
      </c>
    </row>
    <row r="10945" spans="1:57" s="11" customFormat="1" ht="18.75" x14ac:dyDescent="0.2">
      <c r="A10945" s="16" t="str">
        <f>HYPERLINK("#Indice","Voltar ao inicio")</f>
        <v>Voltar ao inicio</v>
      </c>
      <c r="B10945" s="17"/>
      <c r="C10945" s="17"/>
      <c r="D10945" s="17"/>
      <c r="E10945" s="9"/>
      <c r="F10945" s="9"/>
      <c r="G10945" s="9"/>
      <c r="H10945" s="9"/>
      <c r="I10945" s="9"/>
      <c r="J10945" s="9"/>
      <c r="K10945" s="9"/>
      <c r="L10945" s="9"/>
      <c r="M10945" s="9"/>
      <c r="N10945" s="9"/>
      <c r="O10945" s="9"/>
      <c r="P10945" s="9"/>
      <c r="Q10945" s="9"/>
      <c r="R10945" s="9"/>
      <c r="S10945" s="9"/>
      <c r="T10945" s="9"/>
      <c r="U10945" s="9"/>
      <c r="V10945" s="9"/>
      <c r="W10945" s="9"/>
      <c r="X10945" s="9"/>
      <c r="Y10945" s="9"/>
      <c r="Z10945" s="9"/>
      <c r="AA10945" s="9"/>
      <c r="AB10945" s="9"/>
      <c r="AC10945" s="9"/>
      <c r="AD10945" s="9"/>
      <c r="AE10945" s="9"/>
      <c r="AF10945" s="9"/>
      <c r="AG10945" s="9"/>
      <c r="AH10945" s="9"/>
      <c r="AI10945" s="9"/>
      <c r="AJ10945" s="9"/>
      <c r="AK10945" s="9"/>
      <c r="AL10945" s="9"/>
      <c r="AM10945" s="9"/>
      <c r="AN10945" s="9"/>
      <c r="AO10945" s="9"/>
      <c r="AP10945" s="9"/>
      <c r="AQ10945" s="9"/>
      <c r="AR10945" s="9"/>
      <c r="AS10945" s="9"/>
      <c r="AT10945" s="9"/>
      <c r="AU10945" s="9"/>
      <c r="AV10945" s="9"/>
      <c r="AW10945" s="9"/>
      <c r="AX10945" s="9"/>
      <c r="AY10945" s="9"/>
      <c r="AZ10945" s="9"/>
      <c r="BA10945" s="9"/>
      <c r="BB10945" s="9"/>
      <c r="BC10945" s="9"/>
      <c r="BD10945" s="9"/>
      <c r="BE10945" s="9"/>
    </row>
    <row r="10946" spans="1:57" s="11" customFormat="1" ht="10.5" customHeight="1" x14ac:dyDescent="0.2">
      <c r="A10946" s="12"/>
      <c r="B10946" s="13"/>
      <c r="C10946" s="13"/>
      <c r="D10946" s="13"/>
      <c r="E10946" s="9"/>
      <c r="F10946" s="9"/>
      <c r="G10946" s="9"/>
      <c r="H10946" s="9"/>
      <c r="I10946" s="9"/>
      <c r="J10946" s="9"/>
      <c r="K10946" s="9"/>
      <c r="L10946" s="9"/>
      <c r="M10946" s="9"/>
      <c r="N10946" s="9"/>
      <c r="O10946" s="9"/>
      <c r="P10946" s="9"/>
      <c r="Q10946" s="9"/>
      <c r="R10946" s="9"/>
      <c r="S10946" s="9"/>
      <c r="T10946" s="9"/>
      <c r="U10946" s="9"/>
      <c r="V10946" s="9"/>
      <c r="W10946" s="9"/>
      <c r="X10946" s="9"/>
      <c r="Y10946" s="9"/>
      <c r="Z10946" s="9"/>
      <c r="AA10946" s="9"/>
      <c r="AB10946" s="9"/>
      <c r="AC10946" s="9"/>
      <c r="AD10946" s="9"/>
      <c r="AE10946" s="9"/>
      <c r="AF10946" s="9"/>
      <c r="AG10946" s="9"/>
      <c r="AH10946" s="9"/>
      <c r="AI10946" s="9"/>
      <c r="AJ10946" s="9"/>
      <c r="AK10946" s="9"/>
      <c r="AL10946" s="9"/>
      <c r="AM10946" s="9"/>
      <c r="AN10946" s="9"/>
      <c r="AO10946" s="9"/>
      <c r="AP10946" s="9"/>
      <c r="AQ10946" s="9"/>
      <c r="AR10946" s="9"/>
      <c r="AS10946" s="9"/>
      <c r="AT10946" s="9"/>
      <c r="AU10946" s="9"/>
      <c r="AV10946" s="9"/>
      <c r="AW10946" s="9"/>
      <c r="AX10946" s="9"/>
      <c r="AY10946" s="9"/>
      <c r="AZ10946" s="9"/>
      <c r="BA10946" s="9"/>
      <c r="BB10946" s="9"/>
      <c r="BC10946" s="9"/>
      <c r="BD10946" s="9"/>
      <c r="BE10946" s="9"/>
    </row>
    <row r="10947" spans="1:57" s="9" customFormat="1" ht="26.25" x14ac:dyDescent="0.2">
      <c r="A10947" s="23" t="s">
        <v>19871</v>
      </c>
      <c r="B10947" s="24"/>
      <c r="C10947" s="24"/>
      <c r="D10947" s="24"/>
    </row>
    <row r="10948" spans="1:57" s="9" customFormat="1" ht="14.25" x14ac:dyDescent="0.2">
      <c r="A10948" s="20" t="s">
        <v>0</v>
      </c>
      <c r="B10948" s="21" t="s">
        <v>1</v>
      </c>
      <c r="C10948" s="21" t="s">
        <v>2</v>
      </c>
      <c r="D10948" s="22" t="s">
        <v>3</v>
      </c>
    </row>
    <row r="10949" spans="1:57" s="9" customFormat="1" ht="14.25" x14ac:dyDescent="0.2">
      <c r="A10949" s="20"/>
      <c r="B10949" s="21"/>
      <c r="C10949" s="21"/>
      <c r="D10949" s="22"/>
    </row>
    <row r="10950" spans="1:57" s="9" customFormat="1" x14ac:dyDescent="0.2">
      <c r="A10950" s="2" t="s">
        <v>19872</v>
      </c>
      <c r="B10950" s="1" t="s">
        <v>19873</v>
      </c>
      <c r="C10950" s="1" t="s">
        <v>19874</v>
      </c>
      <c r="D10950" s="10" t="s">
        <v>5270</v>
      </c>
    </row>
    <row r="10951" spans="1:57" s="9" customFormat="1" x14ac:dyDescent="0.2">
      <c r="A10951" s="2" t="s">
        <v>19875</v>
      </c>
      <c r="B10951" s="1" t="s">
        <v>19876</v>
      </c>
      <c r="C10951" s="1" t="s">
        <v>19874</v>
      </c>
      <c r="D10951" s="10" t="s">
        <v>5270</v>
      </c>
    </row>
    <row r="10952" spans="1:57" s="9" customFormat="1" x14ac:dyDescent="0.2">
      <c r="A10952" s="2" t="s">
        <v>19877</v>
      </c>
      <c r="B10952" s="1" t="s">
        <v>19878</v>
      </c>
      <c r="C10952" s="1" t="s">
        <v>39</v>
      </c>
      <c r="D10952" s="10" t="s">
        <v>5270</v>
      </c>
    </row>
    <row r="10953" spans="1:57" s="9" customFormat="1" x14ac:dyDescent="0.2">
      <c r="A10953" s="2" t="s">
        <v>19879</v>
      </c>
      <c r="B10953" s="1" t="s">
        <v>19880</v>
      </c>
      <c r="C10953" s="1" t="s">
        <v>39</v>
      </c>
      <c r="D10953" s="10" t="s">
        <v>5270</v>
      </c>
    </row>
    <row r="10954" spans="1:57" s="9" customFormat="1" x14ac:dyDescent="0.2">
      <c r="A10954" s="2" t="s">
        <v>19881</v>
      </c>
      <c r="B10954" s="1" t="s">
        <v>19882</v>
      </c>
      <c r="C10954" s="1" t="s">
        <v>287</v>
      </c>
      <c r="D10954" s="10" t="s">
        <v>5270</v>
      </c>
    </row>
    <row r="10955" spans="1:57" s="9" customFormat="1" x14ac:dyDescent="0.2">
      <c r="A10955" s="2" t="s">
        <v>19883</v>
      </c>
      <c r="B10955" s="1" t="s">
        <v>19884</v>
      </c>
      <c r="C10955" s="1" t="s">
        <v>1087</v>
      </c>
      <c r="D10955" s="3">
        <v>3000</v>
      </c>
    </row>
    <row r="10956" spans="1:57" s="9" customFormat="1" x14ac:dyDescent="0.2">
      <c r="A10956" s="2" t="s">
        <v>19885</v>
      </c>
      <c r="B10956" s="1" t="s">
        <v>19886</v>
      </c>
      <c r="C10956" s="1" t="s">
        <v>1087</v>
      </c>
      <c r="D10956" s="10" t="s">
        <v>5270</v>
      </c>
    </row>
    <row r="10957" spans="1:57" s="9" customFormat="1" x14ac:dyDescent="0.2">
      <c r="A10957" s="2" t="s">
        <v>19889</v>
      </c>
      <c r="B10957" s="1" t="s">
        <v>19888</v>
      </c>
      <c r="C10957" s="1" t="s">
        <v>287</v>
      </c>
      <c r="D10957" s="3">
        <v>3000</v>
      </c>
    </row>
    <row r="10958" spans="1:57" s="9" customFormat="1" x14ac:dyDescent="0.2">
      <c r="A10958" s="2" t="s">
        <v>19887</v>
      </c>
      <c r="B10958" s="1" t="s">
        <v>19888</v>
      </c>
      <c r="C10958" s="1" t="s">
        <v>1087</v>
      </c>
      <c r="D10958" s="10" t="s">
        <v>5270</v>
      </c>
    </row>
    <row r="10959" spans="1:57" s="9" customFormat="1" x14ac:dyDescent="0.2">
      <c r="A10959" s="2" t="s">
        <v>19890</v>
      </c>
      <c r="B10959" s="1" t="s">
        <v>19891</v>
      </c>
      <c r="C10959" s="1" t="s">
        <v>39</v>
      </c>
      <c r="D10959" s="10" t="s">
        <v>5270</v>
      </c>
    </row>
    <row r="10960" spans="1:57" s="9" customFormat="1" x14ac:dyDescent="0.2">
      <c r="A10960" s="2" t="s">
        <v>19892</v>
      </c>
      <c r="B10960" s="1" t="s">
        <v>19893</v>
      </c>
      <c r="C10960" s="1" t="s">
        <v>39</v>
      </c>
      <c r="D10960" s="10" t="s">
        <v>5270</v>
      </c>
    </row>
    <row r="10961" spans="1:4" s="9" customFormat="1" x14ac:dyDescent="0.2">
      <c r="A10961" s="2" t="s">
        <v>19894</v>
      </c>
      <c r="B10961" s="1" t="s">
        <v>19895</v>
      </c>
      <c r="C10961" s="1" t="s">
        <v>287</v>
      </c>
      <c r="D10961" s="10" t="s">
        <v>5270</v>
      </c>
    </row>
    <row r="10962" spans="1:4" s="9" customFormat="1" x14ac:dyDescent="0.2">
      <c r="A10962" s="2" t="s">
        <v>19896</v>
      </c>
      <c r="B10962" s="1" t="s">
        <v>19897</v>
      </c>
      <c r="C10962" s="1" t="s">
        <v>39</v>
      </c>
      <c r="D10962" s="10" t="s">
        <v>5270</v>
      </c>
    </row>
    <row r="10963" spans="1:4" s="9" customFormat="1" x14ac:dyDescent="0.2">
      <c r="A10963" s="2" t="s">
        <v>19898</v>
      </c>
      <c r="B10963" s="1" t="s">
        <v>19899</v>
      </c>
      <c r="C10963" s="1" t="s">
        <v>2483</v>
      </c>
      <c r="D10963" s="3">
        <v>3000</v>
      </c>
    </row>
    <row r="10964" spans="1:4" s="9" customFormat="1" x14ac:dyDescent="0.2">
      <c r="A10964" s="2" t="s">
        <v>19900</v>
      </c>
      <c r="B10964" s="1" t="s">
        <v>19901</v>
      </c>
      <c r="C10964" s="1" t="s">
        <v>287</v>
      </c>
      <c r="D10964" s="10" t="s">
        <v>5270</v>
      </c>
    </row>
    <row r="10965" spans="1:4" s="9" customFormat="1" x14ac:dyDescent="0.2">
      <c r="A10965" s="2" t="s">
        <v>19902</v>
      </c>
      <c r="B10965" s="1" t="s">
        <v>19903</v>
      </c>
      <c r="C10965" s="1" t="s">
        <v>7557</v>
      </c>
      <c r="D10965" s="10" t="s">
        <v>5270</v>
      </c>
    </row>
    <row r="10966" spans="1:4" s="9" customFormat="1" x14ac:dyDescent="0.2">
      <c r="A10966" s="2" t="s">
        <v>19904</v>
      </c>
      <c r="B10966" s="1" t="s">
        <v>19905</v>
      </c>
      <c r="C10966" s="1" t="s">
        <v>39</v>
      </c>
      <c r="D10966" s="10" t="s">
        <v>5270</v>
      </c>
    </row>
    <row r="10967" spans="1:4" s="9" customFormat="1" x14ac:dyDescent="0.2">
      <c r="A10967" s="2" t="s">
        <v>19906</v>
      </c>
      <c r="B10967" s="1" t="s">
        <v>19907</v>
      </c>
      <c r="C10967" s="1" t="s">
        <v>39</v>
      </c>
      <c r="D10967" s="10" t="s">
        <v>5270</v>
      </c>
    </row>
    <row r="10968" spans="1:4" s="9" customFormat="1" x14ac:dyDescent="0.2">
      <c r="A10968" s="2" t="s">
        <v>19908</v>
      </c>
      <c r="B10968" s="1" t="s">
        <v>19909</v>
      </c>
      <c r="C10968" s="1" t="s">
        <v>17368</v>
      </c>
      <c r="D10968" s="10" t="s">
        <v>5270</v>
      </c>
    </row>
    <row r="10969" spans="1:4" s="9" customFormat="1" x14ac:dyDescent="0.2">
      <c r="A10969" s="2" t="s">
        <v>19910</v>
      </c>
      <c r="B10969" s="1" t="s">
        <v>19911</v>
      </c>
      <c r="C10969" s="1" t="s">
        <v>2739</v>
      </c>
      <c r="D10969" s="10" t="s">
        <v>5270</v>
      </c>
    </row>
    <row r="10970" spans="1:4" s="9" customFormat="1" x14ac:dyDescent="0.2">
      <c r="A10970" s="2" t="s">
        <v>19912</v>
      </c>
      <c r="B10970" s="1" t="s">
        <v>19913</v>
      </c>
      <c r="C10970" s="1" t="s">
        <v>2739</v>
      </c>
      <c r="D10970" s="10" t="s">
        <v>5270</v>
      </c>
    </row>
    <row r="10971" spans="1:4" s="9" customFormat="1" x14ac:dyDescent="0.2">
      <c r="A10971" s="2" t="s">
        <v>19914</v>
      </c>
      <c r="B10971" s="1" t="s">
        <v>19915</v>
      </c>
      <c r="C10971" s="1" t="s">
        <v>39</v>
      </c>
      <c r="D10971" s="3">
        <v>500</v>
      </c>
    </row>
    <row r="10972" spans="1:4" s="9" customFormat="1" x14ac:dyDescent="0.2">
      <c r="A10972" s="2" t="s">
        <v>19916</v>
      </c>
      <c r="B10972" s="1" t="s">
        <v>19917</v>
      </c>
      <c r="C10972" s="1" t="s">
        <v>39</v>
      </c>
      <c r="D10972" s="10" t="s">
        <v>5270</v>
      </c>
    </row>
    <row r="10973" spans="1:4" s="9" customFormat="1" x14ac:dyDescent="0.2">
      <c r="A10973" s="2" t="s">
        <v>19918</v>
      </c>
      <c r="B10973" s="1" t="s">
        <v>19919</v>
      </c>
      <c r="C10973" s="1" t="s">
        <v>353</v>
      </c>
      <c r="D10973" s="10" t="s">
        <v>5270</v>
      </c>
    </row>
    <row r="10974" spans="1:4" s="9" customFormat="1" x14ac:dyDescent="0.2">
      <c r="A10974" s="2" t="s">
        <v>19920</v>
      </c>
      <c r="B10974" s="1" t="s">
        <v>19921</v>
      </c>
      <c r="C10974" s="1" t="s">
        <v>39</v>
      </c>
      <c r="D10974" s="10" t="s">
        <v>5270</v>
      </c>
    </row>
    <row r="10975" spans="1:4" s="9" customFormat="1" x14ac:dyDescent="0.2">
      <c r="A10975" s="2" t="s">
        <v>19922</v>
      </c>
      <c r="B10975" s="1" t="s">
        <v>19923</v>
      </c>
      <c r="C10975" s="1" t="s">
        <v>39</v>
      </c>
      <c r="D10975" s="10" t="s">
        <v>5270</v>
      </c>
    </row>
    <row r="10976" spans="1:4" s="9" customFormat="1" x14ac:dyDescent="0.2">
      <c r="A10976" s="2" t="s">
        <v>19924</v>
      </c>
      <c r="B10976" s="1" t="s">
        <v>19925</v>
      </c>
      <c r="C10976" s="1" t="s">
        <v>22</v>
      </c>
      <c r="D10976" s="3">
        <v>3000</v>
      </c>
    </row>
    <row r="10977" spans="1:4" s="9" customFormat="1" x14ac:dyDescent="0.2">
      <c r="A10977" s="2" t="s">
        <v>19926</v>
      </c>
      <c r="B10977" s="1" t="s">
        <v>19927</v>
      </c>
      <c r="C10977" s="1" t="s">
        <v>19928</v>
      </c>
      <c r="D10977" s="10" t="s">
        <v>5270</v>
      </c>
    </row>
    <row r="10978" spans="1:4" s="9" customFormat="1" x14ac:dyDescent="0.2">
      <c r="A10978" s="2" t="s">
        <v>19929</v>
      </c>
      <c r="B10978" s="1" t="s">
        <v>19930</v>
      </c>
      <c r="C10978" s="1" t="s">
        <v>19928</v>
      </c>
      <c r="D10978" s="3">
        <v>3000</v>
      </c>
    </row>
    <row r="10979" spans="1:4" s="9" customFormat="1" x14ac:dyDescent="0.2">
      <c r="A10979" s="2" t="s">
        <v>19931</v>
      </c>
      <c r="B10979" s="1" t="s">
        <v>19932</v>
      </c>
      <c r="C10979" s="1" t="s">
        <v>19928</v>
      </c>
      <c r="D10979" s="3">
        <v>3000</v>
      </c>
    </row>
    <row r="10980" spans="1:4" s="9" customFormat="1" x14ac:dyDescent="0.2">
      <c r="A10980" s="2" t="s">
        <v>19933</v>
      </c>
      <c r="B10980" s="1" t="s">
        <v>19934</v>
      </c>
      <c r="C10980" s="1" t="s">
        <v>39</v>
      </c>
      <c r="D10980" s="10" t="s">
        <v>5270</v>
      </c>
    </row>
    <row r="10981" spans="1:4" s="9" customFormat="1" x14ac:dyDescent="0.2">
      <c r="A10981" s="2" t="s">
        <v>19935</v>
      </c>
      <c r="B10981" s="1" t="s">
        <v>19936</v>
      </c>
      <c r="C10981" s="1" t="s">
        <v>39</v>
      </c>
      <c r="D10981" s="10" t="s">
        <v>5270</v>
      </c>
    </row>
    <row r="10982" spans="1:4" s="9" customFormat="1" x14ac:dyDescent="0.2">
      <c r="A10982" s="2" t="s">
        <v>19937</v>
      </c>
      <c r="B10982" s="1" t="s">
        <v>19938</v>
      </c>
      <c r="C10982" s="1" t="s">
        <v>1012</v>
      </c>
      <c r="D10982" s="10" t="s">
        <v>5270</v>
      </c>
    </row>
    <row r="10983" spans="1:4" s="9" customFormat="1" x14ac:dyDescent="0.2">
      <c r="A10983" s="2" t="s">
        <v>19939</v>
      </c>
      <c r="B10983" s="1" t="s">
        <v>19940</v>
      </c>
      <c r="C10983" s="1" t="s">
        <v>39</v>
      </c>
      <c r="D10983" s="10" t="s">
        <v>5270</v>
      </c>
    </row>
    <row r="10984" spans="1:4" s="9" customFormat="1" x14ac:dyDescent="0.2">
      <c r="A10984" s="2" t="s">
        <v>19941</v>
      </c>
      <c r="B10984" s="1" t="s">
        <v>19942</v>
      </c>
      <c r="C10984" s="1" t="s">
        <v>86</v>
      </c>
      <c r="D10984" s="10" t="s">
        <v>5270</v>
      </c>
    </row>
    <row r="10985" spans="1:4" s="9" customFormat="1" x14ac:dyDescent="0.2">
      <c r="A10985" s="2" t="s">
        <v>19943</v>
      </c>
      <c r="B10985" s="1" t="s">
        <v>19944</v>
      </c>
      <c r="C10985" s="1" t="s">
        <v>39</v>
      </c>
      <c r="D10985" s="10" t="s">
        <v>5270</v>
      </c>
    </row>
    <row r="10986" spans="1:4" s="9" customFormat="1" x14ac:dyDescent="0.2">
      <c r="A10986" s="2" t="s">
        <v>19945</v>
      </c>
      <c r="B10986" s="1" t="s">
        <v>19946</v>
      </c>
      <c r="C10986" s="1" t="s">
        <v>16</v>
      </c>
      <c r="D10986" s="10" t="s">
        <v>5270</v>
      </c>
    </row>
    <row r="10987" spans="1:4" s="9" customFormat="1" x14ac:dyDescent="0.2">
      <c r="A10987" s="2" t="s">
        <v>19947</v>
      </c>
      <c r="B10987" s="1" t="s">
        <v>19948</v>
      </c>
      <c r="C10987" s="1" t="s">
        <v>16</v>
      </c>
      <c r="D10987" s="10" t="s">
        <v>5270</v>
      </c>
    </row>
    <row r="10988" spans="1:4" s="9" customFormat="1" x14ac:dyDescent="0.2">
      <c r="A10988" s="2" t="s">
        <v>19949</v>
      </c>
      <c r="B10988" s="1" t="s">
        <v>19950</v>
      </c>
      <c r="C10988" s="1" t="s">
        <v>16</v>
      </c>
      <c r="D10988" s="10" t="s">
        <v>5270</v>
      </c>
    </row>
    <row r="10989" spans="1:4" s="9" customFormat="1" x14ac:dyDescent="0.2">
      <c r="A10989" s="2" t="s">
        <v>19951</v>
      </c>
      <c r="B10989" s="1" t="s">
        <v>19952</v>
      </c>
      <c r="C10989" s="1" t="s">
        <v>1012</v>
      </c>
      <c r="D10989" s="10" t="s">
        <v>5270</v>
      </c>
    </row>
    <row r="10990" spans="1:4" s="9" customFormat="1" x14ac:dyDescent="0.2">
      <c r="A10990" s="2" t="s">
        <v>19953</v>
      </c>
      <c r="B10990" s="1" t="s">
        <v>19954</v>
      </c>
      <c r="C10990" s="1" t="s">
        <v>16970</v>
      </c>
      <c r="D10990" s="3">
        <v>5000</v>
      </c>
    </row>
    <row r="10991" spans="1:4" s="9" customFormat="1" x14ac:dyDescent="0.2">
      <c r="A10991" s="2" t="s">
        <v>19955</v>
      </c>
      <c r="B10991" s="1" t="s">
        <v>19956</v>
      </c>
      <c r="C10991" s="1" t="s">
        <v>17593</v>
      </c>
      <c r="D10991" s="3">
        <v>50</v>
      </c>
    </row>
    <row r="10992" spans="1:4" s="9" customFormat="1" x14ac:dyDescent="0.2">
      <c r="A10992" s="2" t="s">
        <v>19957</v>
      </c>
      <c r="B10992" s="1" t="s">
        <v>19958</v>
      </c>
      <c r="C10992" s="1" t="s">
        <v>89</v>
      </c>
      <c r="D10992" s="10" t="s">
        <v>5270</v>
      </c>
    </row>
    <row r="10993" spans="1:57" s="9" customFormat="1" x14ac:dyDescent="0.2">
      <c r="A10993" s="2" t="s">
        <v>19959</v>
      </c>
      <c r="B10993" s="1" t="s">
        <v>19960</v>
      </c>
      <c r="C10993" s="1" t="s">
        <v>89</v>
      </c>
      <c r="D10993" s="10" t="s">
        <v>5270</v>
      </c>
    </row>
    <row r="10994" spans="1:57" s="9" customFormat="1" x14ac:dyDescent="0.2">
      <c r="A10994" s="2" t="s">
        <v>19961</v>
      </c>
      <c r="B10994" s="1" t="s">
        <v>19962</v>
      </c>
      <c r="C10994" s="1" t="s">
        <v>39</v>
      </c>
      <c r="D10994" s="10" t="s">
        <v>5270</v>
      </c>
    </row>
    <row r="10995" spans="1:57" s="9" customFormat="1" x14ac:dyDescent="0.2">
      <c r="A10995" s="2" t="s">
        <v>19963</v>
      </c>
      <c r="B10995" s="1" t="s">
        <v>19964</v>
      </c>
      <c r="C10995" s="1" t="s">
        <v>16</v>
      </c>
      <c r="D10995" s="10" t="s">
        <v>5270</v>
      </c>
    </row>
    <row r="10996" spans="1:57" s="9" customFormat="1" x14ac:dyDescent="0.2">
      <c r="A10996" s="2" t="s">
        <v>19965</v>
      </c>
      <c r="B10996" s="1" t="s">
        <v>19966</v>
      </c>
      <c r="C10996" s="1" t="s">
        <v>19967</v>
      </c>
      <c r="D10996" s="10" t="s">
        <v>5270</v>
      </c>
    </row>
    <row r="10997" spans="1:57" s="11" customFormat="1" ht="18.75" x14ac:dyDescent="0.2">
      <c r="A10997" s="16" t="str">
        <f>HYPERLINK("#Indice","Voltar ao inicio")</f>
        <v>Voltar ao inicio</v>
      </c>
      <c r="B10997" s="17"/>
      <c r="C10997" s="17"/>
      <c r="D10997" s="17"/>
      <c r="E10997" s="9"/>
      <c r="F10997" s="9"/>
      <c r="G10997" s="9"/>
      <c r="H10997" s="9"/>
      <c r="I10997" s="9"/>
      <c r="J10997" s="9"/>
      <c r="K10997" s="9"/>
      <c r="L10997" s="9"/>
      <c r="M10997" s="9"/>
      <c r="N10997" s="9"/>
      <c r="O10997" s="9"/>
      <c r="P10997" s="9"/>
      <c r="Q10997" s="9"/>
      <c r="R10997" s="9"/>
      <c r="S10997" s="9"/>
      <c r="T10997" s="9"/>
      <c r="U10997" s="9"/>
      <c r="V10997" s="9"/>
      <c r="W10997" s="9"/>
      <c r="X10997" s="9"/>
      <c r="Y10997" s="9"/>
      <c r="Z10997" s="9"/>
      <c r="AA10997" s="9"/>
      <c r="AB10997" s="9"/>
      <c r="AC10997" s="9"/>
      <c r="AD10997" s="9"/>
      <c r="AE10997" s="9"/>
      <c r="AF10997" s="9"/>
      <c r="AG10997" s="9"/>
      <c r="AH10997" s="9"/>
      <c r="AI10997" s="9"/>
      <c r="AJ10997" s="9"/>
      <c r="AK10997" s="9"/>
      <c r="AL10997" s="9"/>
      <c r="AM10997" s="9"/>
      <c r="AN10997" s="9"/>
      <c r="AO10997" s="9"/>
      <c r="AP10997" s="9"/>
      <c r="AQ10997" s="9"/>
      <c r="AR10997" s="9"/>
      <c r="AS10997" s="9"/>
      <c r="AT10997" s="9"/>
      <c r="AU10997" s="9"/>
      <c r="AV10997" s="9"/>
      <c r="AW10997" s="9"/>
      <c r="AX10997" s="9"/>
      <c r="AY10997" s="9"/>
      <c r="AZ10997" s="9"/>
      <c r="BA10997" s="9"/>
      <c r="BB10997" s="9"/>
      <c r="BC10997" s="9"/>
      <c r="BD10997" s="9"/>
      <c r="BE10997" s="9"/>
    </row>
    <row r="10998" spans="1:57" s="11" customFormat="1" ht="10.5" customHeight="1" x14ac:dyDescent="0.2">
      <c r="A10998" s="12"/>
      <c r="B10998" s="13"/>
      <c r="C10998" s="13"/>
      <c r="D10998" s="13"/>
      <c r="E10998" s="9"/>
      <c r="F10998" s="9"/>
      <c r="G10998" s="9"/>
      <c r="H10998" s="9"/>
      <c r="I10998" s="9"/>
      <c r="J10998" s="9"/>
      <c r="K10998" s="9"/>
      <c r="L10998" s="9"/>
      <c r="M10998" s="9"/>
      <c r="N10998" s="9"/>
      <c r="O10998" s="9"/>
      <c r="P10998" s="9"/>
      <c r="Q10998" s="9"/>
      <c r="R10998" s="9"/>
      <c r="S10998" s="9"/>
      <c r="T10998" s="9"/>
      <c r="U10998" s="9"/>
      <c r="V10998" s="9"/>
      <c r="W10998" s="9"/>
      <c r="X10998" s="9"/>
      <c r="Y10998" s="9"/>
      <c r="Z10998" s="9"/>
      <c r="AA10998" s="9"/>
      <c r="AB10998" s="9"/>
      <c r="AC10998" s="9"/>
      <c r="AD10998" s="9"/>
      <c r="AE10998" s="9"/>
      <c r="AF10998" s="9"/>
      <c r="AG10998" s="9"/>
      <c r="AH10998" s="9"/>
      <c r="AI10998" s="9"/>
      <c r="AJ10998" s="9"/>
      <c r="AK10998" s="9"/>
      <c r="AL10998" s="9"/>
      <c r="AM10998" s="9"/>
      <c r="AN10998" s="9"/>
      <c r="AO10998" s="9"/>
      <c r="AP10998" s="9"/>
      <c r="AQ10998" s="9"/>
      <c r="AR10998" s="9"/>
      <c r="AS10998" s="9"/>
      <c r="AT10998" s="9"/>
      <c r="AU10998" s="9"/>
      <c r="AV10998" s="9"/>
      <c r="AW10998" s="9"/>
      <c r="AX10998" s="9"/>
      <c r="AY10998" s="9"/>
      <c r="AZ10998" s="9"/>
      <c r="BA10998" s="9"/>
      <c r="BB10998" s="9"/>
      <c r="BC10998" s="9"/>
      <c r="BD10998" s="9"/>
      <c r="BE10998" s="9"/>
    </row>
    <row r="10999" spans="1:57" s="9" customFormat="1" ht="26.25" x14ac:dyDescent="0.2">
      <c r="A10999" s="23" t="s">
        <v>20124</v>
      </c>
      <c r="B10999" s="24"/>
      <c r="C10999" s="24"/>
      <c r="D10999" s="24"/>
    </row>
    <row r="11000" spans="1:57" s="9" customFormat="1" ht="14.25" x14ac:dyDescent="0.2">
      <c r="A11000" s="20" t="s">
        <v>0</v>
      </c>
      <c r="B11000" s="21" t="s">
        <v>1</v>
      </c>
      <c r="C11000" s="21" t="s">
        <v>2</v>
      </c>
      <c r="D11000" s="22" t="s">
        <v>3</v>
      </c>
    </row>
    <row r="11001" spans="1:57" s="9" customFormat="1" ht="14.25" x14ac:dyDescent="0.2">
      <c r="A11001" s="20"/>
      <c r="B11001" s="21"/>
      <c r="C11001" s="21"/>
      <c r="D11001" s="22"/>
    </row>
    <row r="11002" spans="1:57" s="9" customFormat="1" x14ac:dyDescent="0.2">
      <c r="A11002" s="2" t="s">
        <v>19968</v>
      </c>
      <c r="B11002" s="1" t="s">
        <v>19969</v>
      </c>
      <c r="C11002" s="1" t="s">
        <v>3117</v>
      </c>
      <c r="D11002" s="3">
        <v>50</v>
      </c>
    </row>
    <row r="11003" spans="1:57" s="9" customFormat="1" x14ac:dyDescent="0.2">
      <c r="A11003" s="2" t="s">
        <v>19970</v>
      </c>
      <c r="B11003" s="1" t="s">
        <v>19971</v>
      </c>
      <c r="C11003" s="1" t="s">
        <v>39</v>
      </c>
      <c r="D11003" s="10" t="s">
        <v>5270</v>
      </c>
    </row>
    <row r="11004" spans="1:57" s="9" customFormat="1" x14ac:dyDescent="0.2">
      <c r="A11004" s="2" t="s">
        <v>19972</v>
      </c>
      <c r="B11004" s="1" t="s">
        <v>19973</v>
      </c>
      <c r="C11004" s="1" t="s">
        <v>3117</v>
      </c>
      <c r="D11004" s="10" t="s">
        <v>5270</v>
      </c>
    </row>
    <row r="11005" spans="1:57" s="9" customFormat="1" x14ac:dyDescent="0.2">
      <c r="A11005" s="2" t="s">
        <v>19974</v>
      </c>
      <c r="B11005" s="1" t="s">
        <v>19975</v>
      </c>
      <c r="C11005" s="1" t="s">
        <v>287</v>
      </c>
      <c r="D11005" s="10" t="s">
        <v>5270</v>
      </c>
    </row>
    <row r="11006" spans="1:57" s="9" customFormat="1" x14ac:dyDescent="0.2">
      <c r="A11006" s="2" t="s">
        <v>19976</v>
      </c>
      <c r="B11006" s="1" t="s">
        <v>19977</v>
      </c>
      <c r="C11006" s="1" t="s">
        <v>66</v>
      </c>
      <c r="D11006" s="3">
        <v>75</v>
      </c>
    </row>
    <row r="11007" spans="1:57" s="9" customFormat="1" x14ac:dyDescent="0.2">
      <c r="A11007" s="2" t="s">
        <v>19978</v>
      </c>
      <c r="B11007" s="1" t="s">
        <v>19979</v>
      </c>
      <c r="C11007" s="1" t="s">
        <v>39</v>
      </c>
      <c r="D11007" s="3">
        <v>50</v>
      </c>
    </row>
    <row r="11008" spans="1:57" s="9" customFormat="1" x14ac:dyDescent="0.2">
      <c r="A11008" s="2" t="s">
        <v>19980</v>
      </c>
      <c r="B11008" s="1" t="s">
        <v>19981</v>
      </c>
      <c r="C11008" s="1" t="s">
        <v>66</v>
      </c>
      <c r="D11008" s="10" t="s">
        <v>5270</v>
      </c>
    </row>
    <row r="11009" spans="1:4" s="9" customFormat="1" x14ac:dyDescent="0.2">
      <c r="A11009" s="2" t="s">
        <v>19982</v>
      </c>
      <c r="B11009" s="1" t="s">
        <v>19983</v>
      </c>
      <c r="C11009" s="1" t="s">
        <v>1087</v>
      </c>
      <c r="D11009" s="3">
        <v>50</v>
      </c>
    </row>
    <row r="11010" spans="1:4" s="9" customFormat="1" x14ac:dyDescent="0.2">
      <c r="A11010" s="2" t="s">
        <v>19984</v>
      </c>
      <c r="B11010" s="1" t="s">
        <v>19985</v>
      </c>
      <c r="C11010" s="1" t="s">
        <v>287</v>
      </c>
      <c r="D11010" s="10" t="s">
        <v>5270</v>
      </c>
    </row>
    <row r="11011" spans="1:4" s="9" customFormat="1" x14ac:dyDescent="0.2">
      <c r="A11011" s="2" t="s">
        <v>19986</v>
      </c>
      <c r="B11011" s="1" t="s">
        <v>19987</v>
      </c>
      <c r="C11011" s="1" t="s">
        <v>1087</v>
      </c>
      <c r="D11011" s="3">
        <v>50</v>
      </c>
    </row>
    <row r="11012" spans="1:4" s="9" customFormat="1" x14ac:dyDescent="0.2">
      <c r="A11012" s="2" t="s">
        <v>19990</v>
      </c>
      <c r="B11012" s="1" t="s">
        <v>19989</v>
      </c>
      <c r="C11012" s="1" t="s">
        <v>1087</v>
      </c>
      <c r="D11012" s="3">
        <v>50</v>
      </c>
    </row>
    <row r="11013" spans="1:4" s="9" customFormat="1" x14ac:dyDescent="0.2">
      <c r="A11013" s="2" t="s">
        <v>19988</v>
      </c>
      <c r="B11013" s="1" t="s">
        <v>19989</v>
      </c>
      <c r="C11013" s="1" t="s">
        <v>1087</v>
      </c>
      <c r="D11013" s="3">
        <v>50</v>
      </c>
    </row>
    <row r="11014" spans="1:4" s="9" customFormat="1" x14ac:dyDescent="0.2">
      <c r="A11014" s="2" t="s">
        <v>19991</v>
      </c>
      <c r="B11014" s="1" t="s">
        <v>19992</v>
      </c>
      <c r="C11014" s="1" t="s">
        <v>1087</v>
      </c>
      <c r="D11014" s="10" t="s">
        <v>5270</v>
      </c>
    </row>
    <row r="11015" spans="1:4" s="9" customFormat="1" x14ac:dyDescent="0.2">
      <c r="A11015" s="2" t="s">
        <v>19993</v>
      </c>
      <c r="B11015" s="1" t="s">
        <v>19994</v>
      </c>
      <c r="C11015" s="1" t="s">
        <v>19995</v>
      </c>
      <c r="D11015" s="3">
        <v>2000</v>
      </c>
    </row>
    <row r="11016" spans="1:4" s="9" customFormat="1" x14ac:dyDescent="0.2">
      <c r="A11016" s="2" t="s">
        <v>19996</v>
      </c>
      <c r="B11016" s="1" t="s">
        <v>19997</v>
      </c>
      <c r="C11016" s="1" t="s">
        <v>66</v>
      </c>
      <c r="D11016" s="10" t="s">
        <v>5270</v>
      </c>
    </row>
    <row r="11017" spans="1:4" s="9" customFormat="1" x14ac:dyDescent="0.2">
      <c r="A11017" s="2" t="s">
        <v>19998</v>
      </c>
      <c r="B11017" s="1" t="s">
        <v>19999</v>
      </c>
      <c r="C11017" s="1" t="s">
        <v>66</v>
      </c>
      <c r="D11017" s="10" t="s">
        <v>5270</v>
      </c>
    </row>
    <row r="11018" spans="1:4" s="9" customFormat="1" x14ac:dyDescent="0.2">
      <c r="A11018" s="2" t="s">
        <v>20000</v>
      </c>
      <c r="B11018" s="1" t="s">
        <v>20001</v>
      </c>
      <c r="C11018" s="1" t="s">
        <v>66</v>
      </c>
      <c r="D11018" s="3">
        <v>50</v>
      </c>
    </row>
    <row r="11019" spans="1:4" s="9" customFormat="1" x14ac:dyDescent="0.2">
      <c r="A11019" s="2" t="s">
        <v>20002</v>
      </c>
      <c r="B11019" s="1" t="s">
        <v>20003</v>
      </c>
      <c r="C11019" s="1" t="s">
        <v>66</v>
      </c>
      <c r="D11019" s="3">
        <v>500</v>
      </c>
    </row>
    <row r="11020" spans="1:4" s="9" customFormat="1" x14ac:dyDescent="0.2">
      <c r="A11020" s="2" t="s">
        <v>20004</v>
      </c>
      <c r="B11020" s="1" t="s">
        <v>20005</v>
      </c>
      <c r="C11020" s="1" t="s">
        <v>66</v>
      </c>
      <c r="D11020" s="3">
        <v>50</v>
      </c>
    </row>
    <row r="11021" spans="1:4" s="9" customFormat="1" x14ac:dyDescent="0.2">
      <c r="A11021" s="2" t="s">
        <v>20006</v>
      </c>
      <c r="B11021" s="1" t="s">
        <v>20007</v>
      </c>
      <c r="C11021" s="1" t="s">
        <v>66</v>
      </c>
      <c r="D11021" s="10" t="s">
        <v>5270</v>
      </c>
    </row>
    <row r="11022" spans="1:4" s="9" customFormat="1" x14ac:dyDescent="0.2">
      <c r="A11022" s="2" t="s">
        <v>20008</v>
      </c>
      <c r="B11022" s="1" t="s">
        <v>20009</v>
      </c>
      <c r="C11022" s="1" t="s">
        <v>66</v>
      </c>
      <c r="D11022" s="3">
        <v>50</v>
      </c>
    </row>
    <row r="11023" spans="1:4" s="9" customFormat="1" x14ac:dyDescent="0.2">
      <c r="A11023" s="2" t="s">
        <v>20010</v>
      </c>
      <c r="B11023" s="1" t="s">
        <v>20011</v>
      </c>
      <c r="C11023" s="1" t="s">
        <v>66</v>
      </c>
      <c r="D11023" s="10" t="s">
        <v>5270</v>
      </c>
    </row>
    <row r="11024" spans="1:4" s="9" customFormat="1" x14ac:dyDescent="0.2">
      <c r="A11024" s="2" t="s">
        <v>20012</v>
      </c>
      <c r="B11024" s="1" t="s">
        <v>20013</v>
      </c>
      <c r="C11024" s="1" t="s">
        <v>66</v>
      </c>
      <c r="D11024" s="3">
        <v>50</v>
      </c>
    </row>
    <row r="11025" spans="1:4" s="9" customFormat="1" x14ac:dyDescent="0.2">
      <c r="A11025" s="2" t="s">
        <v>20014</v>
      </c>
      <c r="B11025" s="1" t="s">
        <v>20015</v>
      </c>
      <c r="C11025" s="1" t="s">
        <v>287</v>
      </c>
      <c r="D11025" s="10" t="s">
        <v>5270</v>
      </c>
    </row>
    <row r="11026" spans="1:4" s="9" customFormat="1" x14ac:dyDescent="0.2">
      <c r="A11026" s="2" t="s">
        <v>20016</v>
      </c>
      <c r="B11026" s="1" t="s">
        <v>20017</v>
      </c>
      <c r="C11026" s="1" t="s">
        <v>287</v>
      </c>
      <c r="D11026" s="3">
        <v>50</v>
      </c>
    </row>
    <row r="11027" spans="1:4" s="9" customFormat="1" x14ac:dyDescent="0.2">
      <c r="A11027" s="2" t="s">
        <v>20018</v>
      </c>
      <c r="B11027" s="1" t="s">
        <v>20019</v>
      </c>
      <c r="C11027" s="1" t="s">
        <v>66</v>
      </c>
      <c r="D11027" s="3">
        <v>50</v>
      </c>
    </row>
    <row r="11028" spans="1:4" s="9" customFormat="1" x14ac:dyDescent="0.2">
      <c r="A11028" s="2" t="s">
        <v>20020</v>
      </c>
      <c r="B11028" s="1" t="s">
        <v>20019</v>
      </c>
      <c r="C11028" s="1" t="s">
        <v>15030</v>
      </c>
      <c r="D11028" s="10" t="s">
        <v>5270</v>
      </c>
    </row>
    <row r="11029" spans="1:4" s="9" customFormat="1" x14ac:dyDescent="0.2">
      <c r="A11029" s="2" t="s">
        <v>20021</v>
      </c>
      <c r="B11029" s="1" t="s">
        <v>20022</v>
      </c>
      <c r="C11029" s="1" t="s">
        <v>66</v>
      </c>
      <c r="D11029" s="3">
        <v>50</v>
      </c>
    </row>
    <row r="11030" spans="1:4" s="9" customFormat="1" x14ac:dyDescent="0.2">
      <c r="A11030" s="2" t="s">
        <v>20023</v>
      </c>
      <c r="B11030" s="1" t="s">
        <v>20024</v>
      </c>
      <c r="C11030" s="1" t="s">
        <v>1087</v>
      </c>
      <c r="D11030" s="3">
        <v>800</v>
      </c>
    </row>
    <row r="11031" spans="1:4" s="9" customFormat="1" x14ac:dyDescent="0.2">
      <c r="A11031" s="2" t="s">
        <v>20026</v>
      </c>
      <c r="B11031" s="1" t="s">
        <v>20027</v>
      </c>
      <c r="C11031" s="1" t="s">
        <v>1087</v>
      </c>
      <c r="D11031" s="3">
        <v>50</v>
      </c>
    </row>
    <row r="11032" spans="1:4" s="9" customFormat="1" x14ac:dyDescent="0.2">
      <c r="A11032" s="2" t="s">
        <v>20028</v>
      </c>
      <c r="B11032" s="1" t="s">
        <v>20029</v>
      </c>
      <c r="C11032" s="1" t="s">
        <v>20025</v>
      </c>
      <c r="D11032" s="10" t="s">
        <v>5270</v>
      </c>
    </row>
    <row r="11033" spans="1:4" s="9" customFormat="1" x14ac:dyDescent="0.2">
      <c r="A11033" s="2" t="s">
        <v>20030</v>
      </c>
      <c r="B11033" s="1" t="s">
        <v>20029</v>
      </c>
      <c r="C11033" s="1" t="s">
        <v>66</v>
      </c>
      <c r="D11033" s="10" t="s">
        <v>5270</v>
      </c>
    </row>
    <row r="11034" spans="1:4" s="9" customFormat="1" x14ac:dyDescent="0.2">
      <c r="A11034" s="2" t="s">
        <v>20034</v>
      </c>
      <c r="B11034" s="1" t="s">
        <v>20032</v>
      </c>
      <c r="C11034" s="1" t="s">
        <v>1872</v>
      </c>
      <c r="D11034" s="3">
        <v>500</v>
      </c>
    </row>
    <row r="11035" spans="1:4" s="9" customFormat="1" x14ac:dyDescent="0.2">
      <c r="A11035" s="2" t="s">
        <v>20035</v>
      </c>
      <c r="B11035" s="1" t="s">
        <v>20032</v>
      </c>
      <c r="C11035" s="1" t="s">
        <v>66</v>
      </c>
      <c r="D11035" s="3">
        <v>5000</v>
      </c>
    </row>
    <row r="11036" spans="1:4" s="9" customFormat="1" x14ac:dyDescent="0.2">
      <c r="A11036" s="2" t="s">
        <v>20036</v>
      </c>
      <c r="B11036" s="1" t="s">
        <v>20032</v>
      </c>
      <c r="C11036" s="1" t="s">
        <v>66</v>
      </c>
      <c r="D11036" s="3">
        <v>5000</v>
      </c>
    </row>
    <row r="11037" spans="1:4" s="9" customFormat="1" x14ac:dyDescent="0.2">
      <c r="A11037" s="2" t="s">
        <v>20033</v>
      </c>
      <c r="B11037" s="1" t="s">
        <v>20032</v>
      </c>
      <c r="C11037" s="1" t="s">
        <v>7388</v>
      </c>
      <c r="D11037" s="3">
        <v>5000</v>
      </c>
    </row>
    <row r="11038" spans="1:4" s="9" customFormat="1" x14ac:dyDescent="0.2">
      <c r="A11038" s="2" t="s">
        <v>20031</v>
      </c>
      <c r="B11038" s="1" t="s">
        <v>20032</v>
      </c>
      <c r="C11038" s="1" t="s">
        <v>39</v>
      </c>
      <c r="D11038" s="10" t="s">
        <v>5270</v>
      </c>
    </row>
    <row r="11039" spans="1:4" s="9" customFormat="1" x14ac:dyDescent="0.2">
      <c r="A11039" s="2" t="s">
        <v>20037</v>
      </c>
      <c r="B11039" s="1" t="s">
        <v>20038</v>
      </c>
      <c r="C11039" s="1" t="s">
        <v>66</v>
      </c>
      <c r="D11039" s="3">
        <v>100</v>
      </c>
    </row>
    <row r="11040" spans="1:4" s="9" customFormat="1" x14ac:dyDescent="0.2">
      <c r="A11040" s="2" t="s">
        <v>20039</v>
      </c>
      <c r="B11040" s="1" t="s">
        <v>20040</v>
      </c>
      <c r="C11040" s="1" t="s">
        <v>7388</v>
      </c>
      <c r="D11040" s="10" t="s">
        <v>5270</v>
      </c>
    </row>
    <row r="11041" spans="1:4" s="9" customFormat="1" x14ac:dyDescent="0.2">
      <c r="A11041" s="2" t="s">
        <v>20041</v>
      </c>
      <c r="B11041" s="1" t="s">
        <v>20042</v>
      </c>
      <c r="C11041" s="1" t="s">
        <v>39</v>
      </c>
      <c r="D11041" s="3">
        <v>50</v>
      </c>
    </row>
    <row r="11042" spans="1:4" s="9" customFormat="1" x14ac:dyDescent="0.2">
      <c r="A11042" s="2" t="s">
        <v>20043</v>
      </c>
      <c r="B11042" s="1" t="s">
        <v>20044</v>
      </c>
      <c r="C11042" s="1" t="s">
        <v>2752</v>
      </c>
      <c r="D11042" s="10" t="s">
        <v>5270</v>
      </c>
    </row>
    <row r="11043" spans="1:4" s="9" customFormat="1" x14ac:dyDescent="0.2">
      <c r="A11043" s="2" t="s">
        <v>20045</v>
      </c>
      <c r="B11043" s="1" t="s">
        <v>20046</v>
      </c>
      <c r="C11043" s="1" t="s">
        <v>18289</v>
      </c>
      <c r="D11043" s="10" t="s">
        <v>5270</v>
      </c>
    </row>
    <row r="11044" spans="1:4" s="9" customFormat="1" x14ac:dyDescent="0.2">
      <c r="A11044" s="2" t="s">
        <v>20047</v>
      </c>
      <c r="B11044" s="1" t="s">
        <v>20048</v>
      </c>
      <c r="C11044" s="1" t="s">
        <v>9713</v>
      </c>
      <c r="D11044" s="10" t="s">
        <v>5270</v>
      </c>
    </row>
    <row r="11045" spans="1:4" s="9" customFormat="1" x14ac:dyDescent="0.2">
      <c r="A11045" s="2" t="s">
        <v>20049</v>
      </c>
      <c r="B11045" s="1" t="s">
        <v>20050</v>
      </c>
      <c r="C11045" s="1" t="s">
        <v>9713</v>
      </c>
      <c r="D11045" s="10" t="s">
        <v>5270</v>
      </c>
    </row>
    <row r="11046" spans="1:4" s="9" customFormat="1" x14ac:dyDescent="0.2">
      <c r="A11046" s="2" t="s">
        <v>20052</v>
      </c>
      <c r="B11046" s="1" t="s">
        <v>20053</v>
      </c>
      <c r="C11046" s="1" t="s">
        <v>39</v>
      </c>
      <c r="D11046" s="10" t="s">
        <v>5270</v>
      </c>
    </row>
    <row r="11047" spans="1:4" s="9" customFormat="1" x14ac:dyDescent="0.2">
      <c r="A11047" s="2" t="s">
        <v>20054</v>
      </c>
      <c r="B11047" s="1" t="s">
        <v>20053</v>
      </c>
      <c r="C11047" s="1" t="s">
        <v>15030</v>
      </c>
      <c r="D11047" s="10" t="s">
        <v>5270</v>
      </c>
    </row>
    <row r="11048" spans="1:4" s="9" customFormat="1" x14ac:dyDescent="0.2">
      <c r="A11048" s="2" t="s">
        <v>20055</v>
      </c>
      <c r="B11048" s="1" t="s">
        <v>20056</v>
      </c>
      <c r="C11048" s="1" t="s">
        <v>39</v>
      </c>
      <c r="D11048" s="10" t="s">
        <v>5270</v>
      </c>
    </row>
    <row r="11049" spans="1:4" s="9" customFormat="1" x14ac:dyDescent="0.2">
      <c r="A11049" s="2" t="s">
        <v>20057</v>
      </c>
      <c r="B11049" s="1" t="s">
        <v>20058</v>
      </c>
      <c r="C11049" s="1" t="s">
        <v>1012</v>
      </c>
      <c r="D11049" s="3">
        <v>80</v>
      </c>
    </row>
    <row r="11050" spans="1:4" s="9" customFormat="1" x14ac:dyDescent="0.2">
      <c r="A11050" s="2" t="s">
        <v>20059</v>
      </c>
      <c r="B11050" s="1" t="s">
        <v>20060</v>
      </c>
      <c r="C11050" s="1" t="s">
        <v>20061</v>
      </c>
      <c r="D11050" s="10" t="s">
        <v>5270</v>
      </c>
    </row>
    <row r="11051" spans="1:4" s="9" customFormat="1" x14ac:dyDescent="0.2">
      <c r="A11051" s="2" t="s">
        <v>20062</v>
      </c>
      <c r="B11051" s="1" t="s">
        <v>20063</v>
      </c>
      <c r="C11051" s="1" t="s">
        <v>20061</v>
      </c>
      <c r="D11051" s="10" t="s">
        <v>5270</v>
      </c>
    </row>
    <row r="11052" spans="1:4" s="9" customFormat="1" x14ac:dyDescent="0.2">
      <c r="A11052" s="2" t="s">
        <v>20064</v>
      </c>
      <c r="B11052" s="1" t="s">
        <v>20065</v>
      </c>
      <c r="C11052" s="1" t="s">
        <v>20061</v>
      </c>
      <c r="D11052" s="10" t="s">
        <v>5270</v>
      </c>
    </row>
    <row r="11053" spans="1:4" s="9" customFormat="1" x14ac:dyDescent="0.2">
      <c r="A11053" s="2" t="s">
        <v>20066</v>
      </c>
      <c r="B11053" s="1" t="s">
        <v>20067</v>
      </c>
      <c r="C11053" s="1" t="s">
        <v>20061</v>
      </c>
      <c r="D11053" s="10" t="s">
        <v>5270</v>
      </c>
    </row>
    <row r="11054" spans="1:4" s="9" customFormat="1" x14ac:dyDescent="0.2">
      <c r="A11054" s="2" t="s">
        <v>20068</v>
      </c>
      <c r="B11054" s="1" t="s">
        <v>20069</v>
      </c>
      <c r="C11054" s="1" t="s">
        <v>1012</v>
      </c>
      <c r="D11054" s="10" t="s">
        <v>5270</v>
      </c>
    </row>
    <row r="11055" spans="1:4" s="9" customFormat="1" x14ac:dyDescent="0.2">
      <c r="A11055" s="2" t="s">
        <v>20070</v>
      </c>
      <c r="B11055" s="1" t="s">
        <v>20071</v>
      </c>
      <c r="C11055" s="1" t="s">
        <v>1012</v>
      </c>
      <c r="D11055" s="10" t="s">
        <v>5270</v>
      </c>
    </row>
    <row r="11056" spans="1:4" s="9" customFormat="1" x14ac:dyDescent="0.2">
      <c r="A11056" s="2" t="s">
        <v>20072</v>
      </c>
      <c r="B11056" s="1" t="s">
        <v>20073</v>
      </c>
      <c r="C11056" s="1" t="s">
        <v>1012</v>
      </c>
      <c r="D11056" s="10" t="s">
        <v>5270</v>
      </c>
    </row>
    <row r="11057" spans="1:4" s="9" customFormat="1" x14ac:dyDescent="0.2">
      <c r="A11057" s="2" t="s">
        <v>20074</v>
      </c>
      <c r="B11057" s="1" t="s">
        <v>20075</v>
      </c>
      <c r="C11057" s="1" t="s">
        <v>20076</v>
      </c>
      <c r="D11057" s="10" t="s">
        <v>5270</v>
      </c>
    </row>
    <row r="11058" spans="1:4" s="9" customFormat="1" x14ac:dyDescent="0.2">
      <c r="A11058" s="2" t="s">
        <v>20077</v>
      </c>
      <c r="B11058" s="1" t="s">
        <v>20078</v>
      </c>
      <c r="C11058" s="1" t="s">
        <v>18289</v>
      </c>
      <c r="D11058" s="10" t="s">
        <v>5270</v>
      </c>
    </row>
    <row r="11059" spans="1:4" s="9" customFormat="1" x14ac:dyDescent="0.2">
      <c r="A11059" s="2" t="s">
        <v>20079</v>
      </c>
      <c r="B11059" s="1" t="s">
        <v>20080</v>
      </c>
      <c r="C11059" s="1" t="s">
        <v>18289</v>
      </c>
      <c r="D11059" s="10" t="s">
        <v>5270</v>
      </c>
    </row>
    <row r="11060" spans="1:4" s="9" customFormat="1" x14ac:dyDescent="0.2">
      <c r="A11060" s="2" t="s">
        <v>20081</v>
      </c>
      <c r="B11060" s="1" t="s">
        <v>20082</v>
      </c>
      <c r="C11060" s="1" t="s">
        <v>18289</v>
      </c>
      <c r="D11060" s="3">
        <v>2500</v>
      </c>
    </row>
    <row r="11061" spans="1:4" s="9" customFormat="1" x14ac:dyDescent="0.2">
      <c r="A11061" s="2" t="s">
        <v>20083</v>
      </c>
      <c r="B11061" s="1" t="s">
        <v>20084</v>
      </c>
      <c r="C11061" s="1" t="s">
        <v>20085</v>
      </c>
      <c r="D11061" s="10" t="s">
        <v>5270</v>
      </c>
    </row>
    <row r="11062" spans="1:4" s="9" customFormat="1" x14ac:dyDescent="0.2">
      <c r="A11062" s="2" t="s">
        <v>20086</v>
      </c>
      <c r="B11062" s="1" t="s">
        <v>20087</v>
      </c>
      <c r="C11062" s="1" t="s">
        <v>39</v>
      </c>
      <c r="D11062" s="10" t="s">
        <v>5270</v>
      </c>
    </row>
    <row r="11063" spans="1:4" s="9" customFormat="1" x14ac:dyDescent="0.2">
      <c r="A11063" s="2" t="s">
        <v>20088</v>
      </c>
      <c r="B11063" s="1" t="s">
        <v>20089</v>
      </c>
      <c r="C11063" s="1" t="s">
        <v>18289</v>
      </c>
      <c r="D11063" s="10" t="s">
        <v>5270</v>
      </c>
    </row>
    <row r="11064" spans="1:4" s="9" customFormat="1" x14ac:dyDescent="0.2">
      <c r="A11064" s="2" t="s">
        <v>20090</v>
      </c>
      <c r="B11064" s="1" t="s">
        <v>20091</v>
      </c>
      <c r="C11064" s="1" t="s">
        <v>18289</v>
      </c>
      <c r="D11064" s="3">
        <v>50</v>
      </c>
    </row>
    <row r="11065" spans="1:4" s="9" customFormat="1" x14ac:dyDescent="0.2">
      <c r="A11065" s="2" t="s">
        <v>20092</v>
      </c>
      <c r="B11065" s="1" t="s">
        <v>20093</v>
      </c>
      <c r="C11065" s="1" t="s">
        <v>39</v>
      </c>
      <c r="D11065" s="10" t="s">
        <v>5270</v>
      </c>
    </row>
    <row r="11066" spans="1:4" s="9" customFormat="1" x14ac:dyDescent="0.2">
      <c r="A11066" s="2" t="s">
        <v>20094</v>
      </c>
      <c r="B11066" s="1" t="s">
        <v>20095</v>
      </c>
      <c r="C11066" s="1" t="s">
        <v>17569</v>
      </c>
      <c r="D11066" s="10" t="s">
        <v>5270</v>
      </c>
    </row>
    <row r="11067" spans="1:4" s="9" customFormat="1" x14ac:dyDescent="0.2">
      <c r="A11067" s="2" t="s">
        <v>20096</v>
      </c>
      <c r="B11067" s="1" t="s">
        <v>20097</v>
      </c>
      <c r="C11067" s="1" t="s">
        <v>17569</v>
      </c>
      <c r="D11067" s="10" t="s">
        <v>5270</v>
      </c>
    </row>
    <row r="11068" spans="1:4" s="9" customFormat="1" x14ac:dyDescent="0.2">
      <c r="A11068" s="2" t="s">
        <v>20098</v>
      </c>
      <c r="B11068" s="1" t="s">
        <v>20099</v>
      </c>
      <c r="C11068" s="1" t="s">
        <v>17569</v>
      </c>
      <c r="D11068" s="10" t="s">
        <v>5270</v>
      </c>
    </row>
    <row r="11069" spans="1:4" s="9" customFormat="1" x14ac:dyDescent="0.2">
      <c r="A11069" s="2" t="s">
        <v>20100</v>
      </c>
      <c r="B11069" s="1" t="s">
        <v>20101</v>
      </c>
      <c r="C11069" s="1" t="s">
        <v>3117</v>
      </c>
      <c r="D11069" s="10" t="s">
        <v>5270</v>
      </c>
    </row>
    <row r="11070" spans="1:4" s="9" customFormat="1" x14ac:dyDescent="0.2">
      <c r="A11070" s="2" t="s">
        <v>20102</v>
      </c>
      <c r="B11070" s="1" t="s">
        <v>20103</v>
      </c>
      <c r="C11070" s="1" t="s">
        <v>66</v>
      </c>
      <c r="D11070" s="10" t="s">
        <v>5270</v>
      </c>
    </row>
    <row r="11071" spans="1:4" s="9" customFormat="1" x14ac:dyDescent="0.2">
      <c r="A11071" s="2" t="s">
        <v>20104</v>
      </c>
      <c r="B11071" s="1" t="s">
        <v>20105</v>
      </c>
      <c r="C11071" s="1" t="s">
        <v>66</v>
      </c>
      <c r="D11071" s="3">
        <v>2500</v>
      </c>
    </row>
    <row r="11072" spans="1:4" s="9" customFormat="1" x14ac:dyDescent="0.2">
      <c r="A11072" s="2" t="s">
        <v>20106</v>
      </c>
      <c r="B11072" s="1" t="s">
        <v>20107</v>
      </c>
      <c r="C11072" s="1" t="s">
        <v>66</v>
      </c>
      <c r="D11072" s="10" t="s">
        <v>5270</v>
      </c>
    </row>
    <row r="11073" spans="1:57" s="9" customFormat="1" x14ac:dyDescent="0.2">
      <c r="A11073" s="2" t="s">
        <v>20108</v>
      </c>
      <c r="B11073" s="1" t="s">
        <v>20109</v>
      </c>
      <c r="C11073" s="1" t="s">
        <v>153</v>
      </c>
      <c r="D11073" s="10" t="s">
        <v>5270</v>
      </c>
    </row>
    <row r="11074" spans="1:57" s="9" customFormat="1" x14ac:dyDescent="0.2">
      <c r="A11074" s="2" t="s">
        <v>20110</v>
      </c>
      <c r="B11074" s="1" t="s">
        <v>20111</v>
      </c>
      <c r="C11074" s="1" t="s">
        <v>20112</v>
      </c>
      <c r="D11074" s="10" t="s">
        <v>5270</v>
      </c>
    </row>
    <row r="11075" spans="1:57" s="9" customFormat="1" x14ac:dyDescent="0.2">
      <c r="A11075" s="2" t="s">
        <v>20113</v>
      </c>
      <c r="B11075" s="1" t="s">
        <v>20114</v>
      </c>
      <c r="C11075" s="1" t="s">
        <v>66</v>
      </c>
      <c r="D11075" s="10" t="s">
        <v>5270</v>
      </c>
    </row>
    <row r="11076" spans="1:57" s="9" customFormat="1" x14ac:dyDescent="0.2">
      <c r="A11076" s="2" t="s">
        <v>20115</v>
      </c>
      <c r="B11076" s="1" t="s">
        <v>20116</v>
      </c>
      <c r="C11076" s="1" t="s">
        <v>66</v>
      </c>
      <c r="D11076" s="10" t="s">
        <v>5270</v>
      </c>
    </row>
    <row r="11077" spans="1:57" s="9" customFormat="1" x14ac:dyDescent="0.2">
      <c r="A11077" s="2" t="s">
        <v>20117</v>
      </c>
      <c r="B11077" s="1" t="s">
        <v>20118</v>
      </c>
      <c r="C11077" s="1" t="s">
        <v>20119</v>
      </c>
      <c r="D11077" s="10" t="s">
        <v>5270</v>
      </c>
    </row>
    <row r="11078" spans="1:57" s="9" customFormat="1" x14ac:dyDescent="0.2">
      <c r="A11078" s="2" t="s">
        <v>20120</v>
      </c>
      <c r="B11078" s="1" t="s">
        <v>20121</v>
      </c>
      <c r="C11078" s="1" t="s">
        <v>66</v>
      </c>
      <c r="D11078" s="10" t="s">
        <v>5270</v>
      </c>
    </row>
    <row r="11079" spans="1:57" s="9" customFormat="1" x14ac:dyDescent="0.2">
      <c r="A11079" s="2" t="s">
        <v>20122</v>
      </c>
      <c r="B11079" s="1" t="s">
        <v>20123</v>
      </c>
      <c r="C11079" s="1" t="s">
        <v>66</v>
      </c>
      <c r="D11079" s="10" t="s">
        <v>5270</v>
      </c>
    </row>
    <row r="11080" spans="1:57" s="11" customFormat="1" ht="18.75" x14ac:dyDescent="0.2">
      <c r="A11080" s="16" t="str">
        <f>HYPERLINK("#Indice","Voltar ao inicio")</f>
        <v>Voltar ao inicio</v>
      </c>
      <c r="B11080" s="17"/>
      <c r="C11080" s="17"/>
      <c r="D11080" s="17"/>
      <c r="E11080" s="9"/>
      <c r="F11080" s="9"/>
      <c r="G11080" s="9"/>
      <c r="H11080" s="9"/>
      <c r="I11080" s="9"/>
      <c r="J11080" s="9"/>
      <c r="K11080" s="9"/>
      <c r="L11080" s="9"/>
      <c r="M11080" s="9"/>
      <c r="N11080" s="9"/>
      <c r="O11080" s="9"/>
      <c r="P11080" s="9"/>
      <c r="Q11080" s="9"/>
      <c r="R11080" s="9"/>
      <c r="S11080" s="9"/>
      <c r="T11080" s="9"/>
      <c r="U11080" s="9"/>
      <c r="V11080" s="9"/>
      <c r="W11080" s="9"/>
      <c r="X11080" s="9"/>
      <c r="Y11080" s="9"/>
      <c r="Z11080" s="9"/>
      <c r="AA11080" s="9"/>
      <c r="AB11080" s="9"/>
      <c r="AC11080" s="9"/>
      <c r="AD11080" s="9"/>
      <c r="AE11080" s="9"/>
      <c r="AF11080" s="9"/>
      <c r="AG11080" s="9"/>
      <c r="AH11080" s="9"/>
      <c r="AI11080" s="9"/>
      <c r="AJ11080" s="9"/>
      <c r="AK11080" s="9"/>
      <c r="AL11080" s="9"/>
      <c r="AM11080" s="9"/>
      <c r="AN11080" s="9"/>
      <c r="AO11080" s="9"/>
      <c r="AP11080" s="9"/>
      <c r="AQ11080" s="9"/>
      <c r="AR11080" s="9"/>
      <c r="AS11080" s="9"/>
      <c r="AT11080" s="9"/>
      <c r="AU11080" s="9"/>
      <c r="AV11080" s="9"/>
      <c r="AW11080" s="9"/>
      <c r="AX11080" s="9"/>
      <c r="AY11080" s="9"/>
      <c r="AZ11080" s="9"/>
      <c r="BA11080" s="9"/>
      <c r="BB11080" s="9"/>
      <c r="BC11080" s="9"/>
      <c r="BD11080" s="9"/>
      <c r="BE11080" s="9"/>
    </row>
    <row r="11081" spans="1:57" s="11" customFormat="1" ht="10.5" customHeight="1" x14ac:dyDescent="0.2">
      <c r="A11081" s="12"/>
      <c r="B11081" s="13"/>
      <c r="C11081" s="13"/>
      <c r="D11081" s="13"/>
      <c r="E11081" s="9"/>
      <c r="F11081" s="9"/>
      <c r="G11081" s="9"/>
      <c r="H11081" s="9"/>
      <c r="I11081" s="9"/>
      <c r="J11081" s="9"/>
      <c r="K11081" s="9"/>
      <c r="L11081" s="9"/>
      <c r="M11081" s="9"/>
      <c r="N11081" s="9"/>
      <c r="O11081" s="9"/>
      <c r="P11081" s="9"/>
      <c r="Q11081" s="9"/>
      <c r="R11081" s="9"/>
      <c r="S11081" s="9"/>
      <c r="T11081" s="9"/>
      <c r="U11081" s="9"/>
      <c r="V11081" s="9"/>
      <c r="W11081" s="9"/>
      <c r="X11081" s="9"/>
      <c r="Y11081" s="9"/>
      <c r="Z11081" s="9"/>
      <c r="AA11081" s="9"/>
      <c r="AB11081" s="9"/>
      <c r="AC11081" s="9"/>
      <c r="AD11081" s="9"/>
      <c r="AE11081" s="9"/>
      <c r="AF11081" s="9"/>
      <c r="AG11081" s="9"/>
      <c r="AH11081" s="9"/>
      <c r="AI11081" s="9"/>
      <c r="AJ11081" s="9"/>
      <c r="AK11081" s="9"/>
      <c r="AL11081" s="9"/>
      <c r="AM11081" s="9"/>
      <c r="AN11081" s="9"/>
      <c r="AO11081" s="9"/>
      <c r="AP11081" s="9"/>
      <c r="AQ11081" s="9"/>
      <c r="AR11081" s="9"/>
      <c r="AS11081" s="9"/>
      <c r="AT11081" s="9"/>
      <c r="AU11081" s="9"/>
      <c r="AV11081" s="9"/>
      <c r="AW11081" s="9"/>
      <c r="AX11081" s="9"/>
      <c r="AY11081" s="9"/>
      <c r="AZ11081" s="9"/>
      <c r="BA11081" s="9"/>
      <c r="BB11081" s="9"/>
      <c r="BC11081" s="9"/>
      <c r="BD11081" s="9"/>
      <c r="BE11081" s="9"/>
    </row>
    <row r="11082" spans="1:57" s="9" customFormat="1" ht="26.25" x14ac:dyDescent="0.2">
      <c r="A11082" s="23" t="s">
        <v>22039</v>
      </c>
      <c r="B11082" s="24"/>
      <c r="C11082" s="24"/>
      <c r="D11082" s="24"/>
    </row>
    <row r="11083" spans="1:57" s="9" customFormat="1" ht="14.25" x14ac:dyDescent="0.2">
      <c r="A11083" s="20" t="s">
        <v>0</v>
      </c>
      <c r="B11083" s="21" t="s">
        <v>1</v>
      </c>
      <c r="C11083" s="21" t="s">
        <v>2</v>
      </c>
      <c r="D11083" s="22" t="s">
        <v>3</v>
      </c>
    </row>
    <row r="11084" spans="1:57" s="9" customFormat="1" ht="14.25" x14ac:dyDescent="0.2">
      <c r="A11084" s="20"/>
      <c r="B11084" s="21"/>
      <c r="C11084" s="21"/>
      <c r="D11084" s="22"/>
    </row>
    <row r="11085" spans="1:57" s="9" customFormat="1" x14ac:dyDescent="0.2">
      <c r="A11085" s="2" t="s">
        <v>20125</v>
      </c>
      <c r="B11085" s="1" t="s">
        <v>20126</v>
      </c>
      <c r="C11085" s="1" t="s">
        <v>20127</v>
      </c>
      <c r="D11085" s="3">
        <v>50</v>
      </c>
    </row>
    <row r="11086" spans="1:57" s="9" customFormat="1" x14ac:dyDescent="0.2">
      <c r="A11086" s="2" t="s">
        <v>20128</v>
      </c>
      <c r="B11086" s="1" t="s">
        <v>20129</v>
      </c>
      <c r="C11086" s="1" t="s">
        <v>86</v>
      </c>
      <c r="D11086" s="3">
        <v>50</v>
      </c>
    </row>
    <row r="11087" spans="1:57" s="9" customFormat="1" x14ac:dyDescent="0.2">
      <c r="A11087" s="2" t="s">
        <v>20130</v>
      </c>
      <c r="B11087" s="1" t="s">
        <v>20131</v>
      </c>
      <c r="C11087" s="1" t="s">
        <v>20127</v>
      </c>
      <c r="D11087" s="3">
        <v>50</v>
      </c>
    </row>
    <row r="11088" spans="1:57" s="9" customFormat="1" x14ac:dyDescent="0.2">
      <c r="A11088" s="2" t="s">
        <v>20132</v>
      </c>
      <c r="B11088" s="1" t="s">
        <v>20133</v>
      </c>
      <c r="C11088" s="1" t="s">
        <v>20127</v>
      </c>
      <c r="D11088" s="10" t="s">
        <v>5270</v>
      </c>
    </row>
    <row r="11089" spans="1:4" s="9" customFormat="1" x14ac:dyDescent="0.2">
      <c r="A11089" s="2" t="s">
        <v>20134</v>
      </c>
      <c r="B11089" s="1" t="s">
        <v>20135</v>
      </c>
      <c r="C11089" s="1" t="s">
        <v>39</v>
      </c>
      <c r="D11089" s="10" t="s">
        <v>5270</v>
      </c>
    </row>
    <row r="11090" spans="1:4" s="9" customFormat="1" x14ac:dyDescent="0.2">
      <c r="A11090" s="2" t="s">
        <v>20136</v>
      </c>
      <c r="B11090" s="1" t="s">
        <v>20137</v>
      </c>
      <c r="C11090" s="1" t="s">
        <v>39</v>
      </c>
      <c r="D11090" s="10" t="s">
        <v>5270</v>
      </c>
    </row>
    <row r="11091" spans="1:4" s="9" customFormat="1" x14ac:dyDescent="0.2">
      <c r="A11091" s="2" t="s">
        <v>20138</v>
      </c>
      <c r="B11091" s="1" t="s">
        <v>20139</v>
      </c>
      <c r="C11091" s="1" t="s">
        <v>13398</v>
      </c>
      <c r="D11091" s="10" t="s">
        <v>5270</v>
      </c>
    </row>
    <row r="11092" spans="1:4" s="9" customFormat="1" x14ac:dyDescent="0.2">
      <c r="A11092" s="2" t="s">
        <v>20140</v>
      </c>
      <c r="B11092" s="1" t="s">
        <v>20141</v>
      </c>
      <c r="C11092" s="1" t="s">
        <v>39</v>
      </c>
      <c r="D11092" s="10" t="s">
        <v>5270</v>
      </c>
    </row>
    <row r="11093" spans="1:4" s="9" customFormat="1" x14ac:dyDescent="0.2">
      <c r="A11093" s="2" t="s">
        <v>20142</v>
      </c>
      <c r="B11093" s="1" t="s">
        <v>20143</v>
      </c>
      <c r="C11093" s="1" t="s">
        <v>16</v>
      </c>
      <c r="D11093" s="10" t="s">
        <v>5270</v>
      </c>
    </row>
    <row r="11094" spans="1:4" s="9" customFormat="1" x14ac:dyDescent="0.2">
      <c r="A11094" s="2" t="s">
        <v>20144</v>
      </c>
      <c r="B11094" s="1" t="s">
        <v>20145</v>
      </c>
      <c r="C11094" s="1" t="s">
        <v>66</v>
      </c>
      <c r="D11094" s="10" t="s">
        <v>5270</v>
      </c>
    </row>
    <row r="11095" spans="1:4" s="9" customFormat="1" x14ac:dyDescent="0.2">
      <c r="A11095" s="2" t="s">
        <v>20146</v>
      </c>
      <c r="B11095" s="1" t="s">
        <v>20147</v>
      </c>
      <c r="C11095" s="1" t="s">
        <v>39</v>
      </c>
      <c r="D11095" s="10" t="s">
        <v>5270</v>
      </c>
    </row>
    <row r="11096" spans="1:4" s="9" customFormat="1" x14ac:dyDescent="0.2">
      <c r="A11096" s="2" t="s">
        <v>20148</v>
      </c>
      <c r="B11096" s="1" t="s">
        <v>20149</v>
      </c>
      <c r="C11096" s="1" t="s">
        <v>66</v>
      </c>
      <c r="D11096" s="3">
        <v>1000</v>
      </c>
    </row>
    <row r="11097" spans="1:4" s="9" customFormat="1" x14ac:dyDescent="0.2">
      <c r="A11097" s="2" t="s">
        <v>20150</v>
      </c>
      <c r="B11097" s="1" t="s">
        <v>20151</v>
      </c>
      <c r="C11097" s="1" t="s">
        <v>30</v>
      </c>
      <c r="D11097" s="10" t="s">
        <v>5270</v>
      </c>
    </row>
    <row r="11098" spans="1:4" s="9" customFormat="1" x14ac:dyDescent="0.2">
      <c r="A11098" s="2" t="s">
        <v>20152</v>
      </c>
      <c r="B11098" s="1" t="s">
        <v>20153</v>
      </c>
      <c r="C11098" s="1" t="s">
        <v>39</v>
      </c>
      <c r="D11098" s="10" t="s">
        <v>5270</v>
      </c>
    </row>
    <row r="11099" spans="1:4" s="9" customFormat="1" x14ac:dyDescent="0.2">
      <c r="A11099" s="2" t="s">
        <v>20154</v>
      </c>
      <c r="B11099" s="1" t="s">
        <v>20155</v>
      </c>
      <c r="C11099" s="1" t="s">
        <v>20051</v>
      </c>
      <c r="D11099" s="10" t="s">
        <v>5270</v>
      </c>
    </row>
    <row r="11100" spans="1:4" s="9" customFormat="1" x14ac:dyDescent="0.2">
      <c r="A11100" s="2" t="s">
        <v>20158</v>
      </c>
      <c r="B11100" s="1" t="s">
        <v>20157</v>
      </c>
      <c r="C11100" s="1" t="s">
        <v>30</v>
      </c>
      <c r="D11100" s="10" t="s">
        <v>5270</v>
      </c>
    </row>
    <row r="11101" spans="1:4" s="9" customFormat="1" x14ac:dyDescent="0.2">
      <c r="A11101" s="2" t="s">
        <v>20156</v>
      </c>
      <c r="B11101" s="1" t="s">
        <v>20157</v>
      </c>
      <c r="C11101" s="1" t="s">
        <v>39</v>
      </c>
      <c r="D11101" s="10" t="s">
        <v>5270</v>
      </c>
    </row>
    <row r="11102" spans="1:4" s="9" customFormat="1" x14ac:dyDescent="0.2">
      <c r="A11102" s="2" t="s">
        <v>20159</v>
      </c>
      <c r="B11102" s="1" t="s">
        <v>20160</v>
      </c>
      <c r="C11102" s="1" t="s">
        <v>39</v>
      </c>
      <c r="D11102" s="10" t="s">
        <v>5270</v>
      </c>
    </row>
    <row r="11103" spans="1:4" s="9" customFormat="1" x14ac:dyDescent="0.2">
      <c r="A11103" s="2" t="s">
        <v>20161</v>
      </c>
      <c r="B11103" s="1" t="s">
        <v>20162</v>
      </c>
      <c r="C11103" s="1" t="s">
        <v>39</v>
      </c>
      <c r="D11103" s="10" t="s">
        <v>5270</v>
      </c>
    </row>
    <row r="11104" spans="1:4" s="9" customFormat="1" x14ac:dyDescent="0.2">
      <c r="A11104" s="2" t="s">
        <v>20163</v>
      </c>
      <c r="B11104" s="1" t="s">
        <v>20164</v>
      </c>
      <c r="C11104" s="1" t="s">
        <v>20051</v>
      </c>
      <c r="D11104" s="3">
        <v>1000</v>
      </c>
    </row>
    <row r="11105" spans="1:4" s="9" customFormat="1" x14ac:dyDescent="0.2">
      <c r="A11105" s="2" t="s">
        <v>20165</v>
      </c>
      <c r="B11105" s="1" t="s">
        <v>20164</v>
      </c>
      <c r="C11105" s="1" t="s">
        <v>66</v>
      </c>
      <c r="D11105" s="10" t="s">
        <v>5270</v>
      </c>
    </row>
    <row r="11106" spans="1:4" s="9" customFormat="1" x14ac:dyDescent="0.2">
      <c r="A11106" s="2" t="s">
        <v>20166</v>
      </c>
      <c r="B11106" s="1" t="s">
        <v>20167</v>
      </c>
      <c r="C11106" s="1" t="s">
        <v>1012</v>
      </c>
      <c r="D11106" s="10" t="s">
        <v>5270</v>
      </c>
    </row>
    <row r="11107" spans="1:4" s="9" customFormat="1" x14ac:dyDescent="0.2">
      <c r="A11107" s="2" t="s">
        <v>20168</v>
      </c>
      <c r="B11107" s="1" t="s">
        <v>20169</v>
      </c>
      <c r="C11107" s="1" t="s">
        <v>16</v>
      </c>
      <c r="D11107" s="10" t="s">
        <v>5270</v>
      </c>
    </row>
    <row r="11108" spans="1:4" s="9" customFormat="1" x14ac:dyDescent="0.2">
      <c r="A11108" s="2" t="s">
        <v>20170</v>
      </c>
      <c r="B11108" s="1" t="s">
        <v>20171</v>
      </c>
      <c r="C11108" s="1" t="s">
        <v>325</v>
      </c>
      <c r="D11108" s="10" t="s">
        <v>5270</v>
      </c>
    </row>
    <row r="11109" spans="1:4" s="9" customFormat="1" x14ac:dyDescent="0.2">
      <c r="A11109" s="2" t="s">
        <v>20172</v>
      </c>
      <c r="B11109" s="1" t="s">
        <v>20173</v>
      </c>
      <c r="C11109" s="1" t="s">
        <v>20051</v>
      </c>
      <c r="D11109" s="10" t="s">
        <v>5270</v>
      </c>
    </row>
    <row r="11110" spans="1:4" s="9" customFormat="1" x14ac:dyDescent="0.2">
      <c r="A11110" s="2" t="s">
        <v>20174</v>
      </c>
      <c r="B11110" s="1" t="s">
        <v>20175</v>
      </c>
      <c r="C11110" s="1" t="s">
        <v>17517</v>
      </c>
      <c r="D11110" s="10" t="s">
        <v>5270</v>
      </c>
    </row>
    <row r="11111" spans="1:4" s="9" customFormat="1" x14ac:dyDescent="0.2">
      <c r="A11111" s="2" t="s">
        <v>20176</v>
      </c>
      <c r="B11111" s="1" t="s">
        <v>20177</v>
      </c>
      <c r="C11111" s="1" t="s">
        <v>54</v>
      </c>
      <c r="D11111" s="10" t="s">
        <v>5270</v>
      </c>
    </row>
    <row r="11112" spans="1:4" s="9" customFormat="1" x14ac:dyDescent="0.2">
      <c r="A11112" s="2" t="s">
        <v>20178</v>
      </c>
      <c r="B11112" s="1" t="s">
        <v>20179</v>
      </c>
      <c r="C11112" s="1" t="s">
        <v>20051</v>
      </c>
      <c r="D11112" s="10" t="s">
        <v>5270</v>
      </c>
    </row>
    <row r="11113" spans="1:4" s="9" customFormat="1" x14ac:dyDescent="0.2">
      <c r="A11113" s="2" t="s">
        <v>20180</v>
      </c>
      <c r="B11113" s="1" t="s">
        <v>20179</v>
      </c>
      <c r="C11113" s="1" t="s">
        <v>313</v>
      </c>
      <c r="D11113" s="10" t="s">
        <v>5270</v>
      </c>
    </row>
    <row r="11114" spans="1:4" s="9" customFormat="1" x14ac:dyDescent="0.2">
      <c r="A11114" s="2" t="s">
        <v>20181</v>
      </c>
      <c r="B11114" s="1" t="s">
        <v>20182</v>
      </c>
      <c r="C11114" s="1" t="s">
        <v>20051</v>
      </c>
      <c r="D11114" s="10" t="s">
        <v>5270</v>
      </c>
    </row>
    <row r="11115" spans="1:4" s="9" customFormat="1" x14ac:dyDescent="0.2">
      <c r="A11115" s="2" t="s">
        <v>20183</v>
      </c>
      <c r="B11115" s="1" t="s">
        <v>20182</v>
      </c>
      <c r="C11115" s="1" t="s">
        <v>66</v>
      </c>
      <c r="D11115" s="10" t="s">
        <v>5270</v>
      </c>
    </row>
    <row r="11116" spans="1:4" s="9" customFormat="1" x14ac:dyDescent="0.2">
      <c r="A11116" s="2" t="s">
        <v>20184</v>
      </c>
      <c r="B11116" s="1" t="s">
        <v>20185</v>
      </c>
      <c r="C11116" s="1" t="s">
        <v>287</v>
      </c>
      <c r="D11116" s="10" t="s">
        <v>5270</v>
      </c>
    </row>
    <row r="11117" spans="1:4" s="9" customFormat="1" x14ac:dyDescent="0.2">
      <c r="A11117" s="2" t="s">
        <v>20186</v>
      </c>
      <c r="B11117" s="1" t="s">
        <v>20187</v>
      </c>
      <c r="C11117" s="1" t="s">
        <v>39</v>
      </c>
      <c r="D11117" s="3">
        <v>400</v>
      </c>
    </row>
    <row r="11118" spans="1:4" s="9" customFormat="1" x14ac:dyDescent="0.2">
      <c r="A11118" s="2" t="s">
        <v>20188</v>
      </c>
      <c r="B11118" s="1" t="s">
        <v>20189</v>
      </c>
      <c r="C11118" s="1" t="s">
        <v>287</v>
      </c>
      <c r="D11118" s="10" t="s">
        <v>5270</v>
      </c>
    </row>
    <row r="11119" spans="1:4" s="9" customFormat="1" x14ac:dyDescent="0.2">
      <c r="A11119" s="2" t="s">
        <v>20190</v>
      </c>
      <c r="B11119" s="1" t="s">
        <v>20191</v>
      </c>
      <c r="C11119" s="1" t="s">
        <v>33</v>
      </c>
      <c r="D11119" s="10" t="s">
        <v>5270</v>
      </c>
    </row>
    <row r="11120" spans="1:4" s="9" customFormat="1" x14ac:dyDescent="0.2">
      <c r="A11120" s="2" t="s">
        <v>20192</v>
      </c>
      <c r="B11120" s="1" t="s">
        <v>20193</v>
      </c>
      <c r="C11120" s="1" t="s">
        <v>39</v>
      </c>
      <c r="D11120" s="10" t="s">
        <v>5270</v>
      </c>
    </row>
    <row r="11121" spans="1:4" s="9" customFormat="1" x14ac:dyDescent="0.2">
      <c r="A11121" s="2" t="s">
        <v>20194</v>
      </c>
      <c r="B11121" s="1" t="s">
        <v>20195</v>
      </c>
      <c r="C11121" s="1" t="s">
        <v>39</v>
      </c>
      <c r="D11121" s="10" t="s">
        <v>5270</v>
      </c>
    </row>
    <row r="11122" spans="1:4" s="9" customFormat="1" x14ac:dyDescent="0.2">
      <c r="A11122" s="2" t="s">
        <v>20196</v>
      </c>
      <c r="B11122" s="1" t="s">
        <v>20197</v>
      </c>
      <c r="C11122" s="1" t="s">
        <v>39</v>
      </c>
      <c r="D11122" s="3">
        <v>400</v>
      </c>
    </row>
    <row r="11123" spans="1:4" s="9" customFormat="1" x14ac:dyDescent="0.2">
      <c r="A11123" s="2" t="s">
        <v>20198</v>
      </c>
      <c r="B11123" s="1" t="s">
        <v>20199</v>
      </c>
      <c r="C11123" s="1" t="s">
        <v>20051</v>
      </c>
      <c r="D11123" s="10" t="s">
        <v>5270</v>
      </c>
    </row>
    <row r="11124" spans="1:4" s="9" customFormat="1" x14ac:dyDescent="0.2">
      <c r="A11124" s="2" t="s">
        <v>20200</v>
      </c>
      <c r="B11124" s="1" t="s">
        <v>20201</v>
      </c>
      <c r="C11124" s="1" t="s">
        <v>86</v>
      </c>
      <c r="D11124" s="3">
        <v>1000</v>
      </c>
    </row>
    <row r="11125" spans="1:4" s="9" customFormat="1" x14ac:dyDescent="0.2">
      <c r="A11125" s="2" t="s">
        <v>20202</v>
      </c>
      <c r="B11125" s="1" t="s">
        <v>20203</v>
      </c>
      <c r="C11125" s="1" t="s">
        <v>20051</v>
      </c>
      <c r="D11125" s="3">
        <v>1000</v>
      </c>
    </row>
    <row r="11126" spans="1:4" s="9" customFormat="1" x14ac:dyDescent="0.2">
      <c r="A11126" s="2" t="s">
        <v>20204</v>
      </c>
      <c r="B11126" s="1" t="s">
        <v>20205</v>
      </c>
      <c r="C11126" s="1" t="s">
        <v>39</v>
      </c>
      <c r="D11126" s="10" t="s">
        <v>5270</v>
      </c>
    </row>
    <row r="11127" spans="1:4" s="9" customFormat="1" x14ac:dyDescent="0.2">
      <c r="A11127" s="2" t="s">
        <v>20206</v>
      </c>
      <c r="B11127" s="1" t="s">
        <v>20207</v>
      </c>
      <c r="C11127" s="1" t="s">
        <v>20051</v>
      </c>
      <c r="D11127" s="10" t="s">
        <v>5270</v>
      </c>
    </row>
    <row r="11128" spans="1:4" s="9" customFormat="1" x14ac:dyDescent="0.2">
      <c r="A11128" s="2" t="s">
        <v>20208</v>
      </c>
      <c r="B11128" s="1" t="s">
        <v>20209</v>
      </c>
      <c r="C11128" s="1" t="s">
        <v>39</v>
      </c>
      <c r="D11128" s="10" t="s">
        <v>5270</v>
      </c>
    </row>
    <row r="11129" spans="1:4" s="9" customFormat="1" x14ac:dyDescent="0.2">
      <c r="A11129" s="2" t="s">
        <v>20210</v>
      </c>
      <c r="B11129" s="1" t="s">
        <v>20211</v>
      </c>
      <c r="C11129" s="1" t="s">
        <v>20051</v>
      </c>
      <c r="D11129" s="3">
        <v>1000</v>
      </c>
    </row>
    <row r="11130" spans="1:4" s="9" customFormat="1" x14ac:dyDescent="0.2">
      <c r="A11130" s="2" t="s">
        <v>20212</v>
      </c>
      <c r="B11130" s="1" t="s">
        <v>20213</v>
      </c>
      <c r="C11130" s="1" t="s">
        <v>39</v>
      </c>
      <c r="D11130" s="10" t="s">
        <v>5270</v>
      </c>
    </row>
    <row r="11131" spans="1:4" s="9" customFormat="1" x14ac:dyDescent="0.2">
      <c r="A11131" s="2" t="s">
        <v>20214</v>
      </c>
      <c r="B11131" s="1" t="s">
        <v>20215</v>
      </c>
      <c r="C11131" s="1" t="s">
        <v>20051</v>
      </c>
      <c r="D11131" s="10" t="s">
        <v>5270</v>
      </c>
    </row>
    <row r="11132" spans="1:4" s="9" customFormat="1" x14ac:dyDescent="0.2">
      <c r="A11132" s="2" t="s">
        <v>20216</v>
      </c>
      <c r="B11132" s="1" t="s">
        <v>20217</v>
      </c>
      <c r="C11132" s="1" t="s">
        <v>66</v>
      </c>
      <c r="D11132" s="10" t="s">
        <v>5270</v>
      </c>
    </row>
    <row r="11133" spans="1:4" s="9" customFormat="1" x14ac:dyDescent="0.2">
      <c r="A11133" s="2" t="s">
        <v>20218</v>
      </c>
      <c r="B11133" s="1" t="s">
        <v>20219</v>
      </c>
      <c r="C11133" s="1" t="s">
        <v>39</v>
      </c>
      <c r="D11133" s="10" t="s">
        <v>5270</v>
      </c>
    </row>
    <row r="11134" spans="1:4" s="9" customFormat="1" x14ac:dyDescent="0.2">
      <c r="A11134" s="2" t="s">
        <v>20220</v>
      </c>
      <c r="B11134" s="1" t="s">
        <v>20221</v>
      </c>
      <c r="C11134" s="1" t="s">
        <v>20051</v>
      </c>
      <c r="D11134" s="10" t="s">
        <v>5270</v>
      </c>
    </row>
    <row r="11135" spans="1:4" s="9" customFormat="1" x14ac:dyDescent="0.2">
      <c r="A11135" s="2" t="s">
        <v>20222</v>
      </c>
      <c r="B11135" s="1" t="s">
        <v>20223</v>
      </c>
      <c r="C11135" s="1" t="s">
        <v>20051</v>
      </c>
      <c r="D11135" s="10" t="s">
        <v>5270</v>
      </c>
    </row>
    <row r="11136" spans="1:4" s="9" customFormat="1" x14ac:dyDescent="0.2">
      <c r="A11136" s="2" t="s">
        <v>20227</v>
      </c>
      <c r="B11136" s="1" t="s">
        <v>20225</v>
      </c>
      <c r="C11136" s="1" t="s">
        <v>1872</v>
      </c>
      <c r="D11136" s="3">
        <v>100</v>
      </c>
    </row>
    <row r="11137" spans="1:4" s="9" customFormat="1" x14ac:dyDescent="0.2">
      <c r="A11137" s="2" t="s">
        <v>20226</v>
      </c>
      <c r="B11137" s="1" t="s">
        <v>20225</v>
      </c>
      <c r="C11137" s="1" t="s">
        <v>377</v>
      </c>
      <c r="D11137" s="10" t="s">
        <v>5270</v>
      </c>
    </row>
    <row r="11138" spans="1:4" s="9" customFormat="1" x14ac:dyDescent="0.2">
      <c r="A11138" s="2" t="s">
        <v>20224</v>
      </c>
      <c r="B11138" s="1" t="s">
        <v>20225</v>
      </c>
      <c r="C11138" s="1" t="s">
        <v>39</v>
      </c>
      <c r="D11138" s="10" t="s">
        <v>5270</v>
      </c>
    </row>
    <row r="11139" spans="1:4" s="9" customFormat="1" x14ac:dyDescent="0.2">
      <c r="A11139" s="2" t="s">
        <v>20228</v>
      </c>
      <c r="B11139" s="1" t="s">
        <v>20229</v>
      </c>
      <c r="C11139" s="1" t="s">
        <v>39</v>
      </c>
      <c r="D11139" s="3">
        <v>100</v>
      </c>
    </row>
    <row r="11140" spans="1:4" s="9" customFormat="1" x14ac:dyDescent="0.2">
      <c r="A11140" s="2" t="s">
        <v>20230</v>
      </c>
      <c r="B11140" s="1" t="s">
        <v>20229</v>
      </c>
      <c r="C11140" s="1" t="s">
        <v>377</v>
      </c>
      <c r="D11140" s="3">
        <v>1000</v>
      </c>
    </row>
    <row r="11141" spans="1:4" s="9" customFormat="1" x14ac:dyDescent="0.2">
      <c r="A11141" s="2" t="s">
        <v>20231</v>
      </c>
      <c r="B11141" s="1" t="s">
        <v>20232</v>
      </c>
      <c r="C11141" s="1" t="s">
        <v>20233</v>
      </c>
      <c r="D11141" s="3">
        <v>100</v>
      </c>
    </row>
    <row r="11142" spans="1:4" s="9" customFormat="1" x14ac:dyDescent="0.2">
      <c r="A11142" s="2" t="s">
        <v>20234</v>
      </c>
      <c r="B11142" s="1" t="s">
        <v>20232</v>
      </c>
      <c r="C11142" s="1" t="s">
        <v>66</v>
      </c>
      <c r="D11142" s="10" t="s">
        <v>5270</v>
      </c>
    </row>
    <row r="11143" spans="1:4" s="9" customFormat="1" x14ac:dyDescent="0.2">
      <c r="A11143" s="2" t="s">
        <v>20235</v>
      </c>
      <c r="B11143" s="1" t="s">
        <v>20236</v>
      </c>
      <c r="C11143" s="1" t="s">
        <v>1012</v>
      </c>
      <c r="D11143" s="10" t="s">
        <v>5270</v>
      </c>
    </row>
    <row r="11144" spans="1:4" s="9" customFormat="1" x14ac:dyDescent="0.2">
      <c r="A11144" s="2" t="s">
        <v>20237</v>
      </c>
      <c r="B11144" s="1" t="s">
        <v>20238</v>
      </c>
      <c r="C11144" s="1" t="s">
        <v>33</v>
      </c>
      <c r="D11144" s="10" t="s">
        <v>5270</v>
      </c>
    </row>
    <row r="11145" spans="1:4" s="9" customFormat="1" x14ac:dyDescent="0.2">
      <c r="A11145" s="2" t="s">
        <v>20239</v>
      </c>
      <c r="B11145" s="1" t="s">
        <v>20240</v>
      </c>
      <c r="C11145" s="1" t="s">
        <v>20051</v>
      </c>
      <c r="D11145" s="10" t="s">
        <v>5270</v>
      </c>
    </row>
    <row r="11146" spans="1:4" s="9" customFormat="1" x14ac:dyDescent="0.2">
      <c r="A11146" s="2" t="s">
        <v>20241</v>
      </c>
      <c r="B11146" s="1" t="s">
        <v>20242</v>
      </c>
      <c r="C11146" s="1" t="s">
        <v>86</v>
      </c>
      <c r="D11146" s="3">
        <v>2000</v>
      </c>
    </row>
    <row r="11147" spans="1:4" s="9" customFormat="1" x14ac:dyDescent="0.2">
      <c r="A11147" s="2" t="s">
        <v>20243</v>
      </c>
      <c r="B11147" s="1" t="s">
        <v>20244</v>
      </c>
      <c r="C11147" s="1" t="s">
        <v>20051</v>
      </c>
      <c r="D11147" s="3">
        <v>2000</v>
      </c>
    </row>
    <row r="11148" spans="1:4" s="9" customFormat="1" x14ac:dyDescent="0.2">
      <c r="A11148" s="2" t="s">
        <v>20245</v>
      </c>
      <c r="B11148" s="1" t="s">
        <v>20246</v>
      </c>
      <c r="C11148" s="1" t="s">
        <v>20051</v>
      </c>
      <c r="D11148" s="3">
        <v>1000</v>
      </c>
    </row>
    <row r="11149" spans="1:4" s="9" customFormat="1" x14ac:dyDescent="0.2">
      <c r="A11149" s="2" t="s">
        <v>20247</v>
      </c>
      <c r="B11149" s="1" t="s">
        <v>20248</v>
      </c>
      <c r="C11149" s="1" t="s">
        <v>39</v>
      </c>
      <c r="D11149" s="10" t="s">
        <v>5270</v>
      </c>
    </row>
    <row r="11150" spans="1:4" s="9" customFormat="1" x14ac:dyDescent="0.2">
      <c r="A11150" s="2" t="s">
        <v>20249</v>
      </c>
      <c r="B11150" s="1" t="s">
        <v>20248</v>
      </c>
      <c r="C11150" s="1" t="s">
        <v>7557</v>
      </c>
      <c r="D11150" s="10" t="s">
        <v>5270</v>
      </c>
    </row>
    <row r="11151" spans="1:4" s="9" customFormat="1" x14ac:dyDescent="0.2">
      <c r="A11151" s="2" t="s">
        <v>20250</v>
      </c>
      <c r="B11151" s="1" t="s">
        <v>20251</v>
      </c>
      <c r="C11151" s="1" t="s">
        <v>377</v>
      </c>
      <c r="D11151" s="10" t="s">
        <v>5270</v>
      </c>
    </row>
    <row r="11152" spans="1:4" s="9" customFormat="1" x14ac:dyDescent="0.2">
      <c r="A11152" s="2" t="s">
        <v>20252</v>
      </c>
      <c r="B11152" s="1" t="s">
        <v>20253</v>
      </c>
      <c r="C11152" s="1" t="s">
        <v>33</v>
      </c>
      <c r="D11152" s="10" t="s">
        <v>5270</v>
      </c>
    </row>
    <row r="11153" spans="1:4" s="9" customFormat="1" x14ac:dyDescent="0.2">
      <c r="A11153" s="2" t="s">
        <v>20254</v>
      </c>
      <c r="B11153" s="1" t="s">
        <v>20255</v>
      </c>
      <c r="C11153" s="1" t="s">
        <v>33</v>
      </c>
      <c r="D11153" s="10" t="s">
        <v>5270</v>
      </c>
    </row>
    <row r="11154" spans="1:4" s="9" customFormat="1" x14ac:dyDescent="0.2">
      <c r="A11154" s="2" t="s">
        <v>20256</v>
      </c>
      <c r="B11154" s="1" t="s">
        <v>20257</v>
      </c>
      <c r="C11154" s="1" t="s">
        <v>30</v>
      </c>
      <c r="D11154" s="10" t="s">
        <v>5270</v>
      </c>
    </row>
    <row r="11155" spans="1:4" s="9" customFormat="1" x14ac:dyDescent="0.2">
      <c r="A11155" s="2" t="s">
        <v>20258</v>
      </c>
      <c r="B11155" s="1" t="s">
        <v>20259</v>
      </c>
      <c r="C11155" s="1" t="s">
        <v>20051</v>
      </c>
      <c r="D11155" s="10" t="s">
        <v>5270</v>
      </c>
    </row>
    <row r="11156" spans="1:4" s="9" customFormat="1" x14ac:dyDescent="0.2">
      <c r="A11156" s="2" t="s">
        <v>20260</v>
      </c>
      <c r="B11156" s="1" t="s">
        <v>20261</v>
      </c>
      <c r="C11156" s="1" t="s">
        <v>20051</v>
      </c>
      <c r="D11156" s="10" t="s">
        <v>5270</v>
      </c>
    </row>
    <row r="11157" spans="1:4" s="9" customFormat="1" x14ac:dyDescent="0.2">
      <c r="A11157" s="2" t="s">
        <v>20262</v>
      </c>
      <c r="B11157" s="1" t="s">
        <v>20263</v>
      </c>
      <c r="C11157" s="1" t="s">
        <v>20051</v>
      </c>
      <c r="D11157" s="10" t="s">
        <v>5270</v>
      </c>
    </row>
    <row r="11158" spans="1:4" s="9" customFormat="1" x14ac:dyDescent="0.2">
      <c r="A11158" s="2" t="s">
        <v>20264</v>
      </c>
      <c r="B11158" s="1" t="s">
        <v>20265</v>
      </c>
      <c r="C11158" s="1" t="s">
        <v>325</v>
      </c>
      <c r="D11158" s="10" t="s">
        <v>5270</v>
      </c>
    </row>
    <row r="11159" spans="1:4" s="9" customFormat="1" x14ac:dyDescent="0.2">
      <c r="A11159" s="2" t="s">
        <v>20266</v>
      </c>
      <c r="B11159" s="1" t="s">
        <v>20267</v>
      </c>
      <c r="C11159" s="1" t="s">
        <v>325</v>
      </c>
      <c r="D11159" s="10" t="s">
        <v>5270</v>
      </c>
    </row>
    <row r="11160" spans="1:4" s="9" customFormat="1" x14ac:dyDescent="0.2">
      <c r="A11160" s="2" t="s">
        <v>20268</v>
      </c>
      <c r="B11160" s="1" t="s">
        <v>20269</v>
      </c>
      <c r="C11160" s="1" t="s">
        <v>16</v>
      </c>
      <c r="D11160" s="10" t="s">
        <v>5270</v>
      </c>
    </row>
    <row r="11161" spans="1:4" s="9" customFormat="1" x14ac:dyDescent="0.2">
      <c r="A11161" s="2" t="s">
        <v>20270</v>
      </c>
      <c r="B11161" s="1" t="s">
        <v>20271</v>
      </c>
      <c r="C11161" s="1" t="s">
        <v>39</v>
      </c>
      <c r="D11161" s="3">
        <v>50</v>
      </c>
    </row>
    <row r="11162" spans="1:4" s="9" customFormat="1" x14ac:dyDescent="0.2">
      <c r="A11162" s="2" t="s">
        <v>20272</v>
      </c>
      <c r="B11162" s="1" t="s">
        <v>20273</v>
      </c>
      <c r="C11162" s="1" t="s">
        <v>20051</v>
      </c>
      <c r="D11162" s="3">
        <v>200</v>
      </c>
    </row>
    <row r="11163" spans="1:4" s="9" customFormat="1" x14ac:dyDescent="0.2">
      <c r="A11163" s="2" t="s">
        <v>20274</v>
      </c>
      <c r="B11163" s="1" t="s">
        <v>20275</v>
      </c>
      <c r="C11163" s="1" t="s">
        <v>325</v>
      </c>
      <c r="D11163" s="10" t="s">
        <v>5270</v>
      </c>
    </row>
    <row r="11164" spans="1:4" s="9" customFormat="1" x14ac:dyDescent="0.2">
      <c r="A11164" s="2" t="s">
        <v>20276</v>
      </c>
      <c r="B11164" s="1" t="s">
        <v>20277</v>
      </c>
      <c r="C11164" s="1" t="s">
        <v>325</v>
      </c>
      <c r="D11164" s="10" t="s">
        <v>5270</v>
      </c>
    </row>
    <row r="11165" spans="1:4" s="9" customFormat="1" x14ac:dyDescent="0.2">
      <c r="A11165" s="2" t="s">
        <v>20278</v>
      </c>
      <c r="B11165" s="1" t="s">
        <v>20279</v>
      </c>
      <c r="C11165" s="1" t="s">
        <v>325</v>
      </c>
      <c r="D11165" s="10" t="s">
        <v>5270</v>
      </c>
    </row>
    <row r="11166" spans="1:4" s="9" customFormat="1" x14ac:dyDescent="0.2">
      <c r="A11166" s="2" t="s">
        <v>20280</v>
      </c>
      <c r="B11166" s="1" t="s">
        <v>20281</v>
      </c>
      <c r="C11166" s="1" t="s">
        <v>1012</v>
      </c>
      <c r="D11166" s="10" t="s">
        <v>5270</v>
      </c>
    </row>
    <row r="11167" spans="1:4" s="9" customFormat="1" x14ac:dyDescent="0.2">
      <c r="A11167" s="2" t="s">
        <v>20282</v>
      </c>
      <c r="B11167" s="1" t="s">
        <v>20283</v>
      </c>
      <c r="C11167" s="1" t="s">
        <v>295</v>
      </c>
      <c r="D11167" s="10" t="s">
        <v>5270</v>
      </c>
    </row>
    <row r="11168" spans="1:4" s="9" customFormat="1" x14ac:dyDescent="0.2">
      <c r="A11168" s="2" t="s">
        <v>20284</v>
      </c>
      <c r="B11168" s="1" t="s">
        <v>20285</v>
      </c>
      <c r="C11168" s="1" t="s">
        <v>17517</v>
      </c>
      <c r="D11168" s="10" t="s">
        <v>5270</v>
      </c>
    </row>
    <row r="11169" spans="1:4" s="9" customFormat="1" x14ac:dyDescent="0.2">
      <c r="A11169" s="2" t="s">
        <v>20286</v>
      </c>
      <c r="B11169" s="1" t="s">
        <v>20287</v>
      </c>
      <c r="C11169" s="1" t="s">
        <v>1012</v>
      </c>
      <c r="D11169" s="10" t="s">
        <v>5270</v>
      </c>
    </row>
    <row r="11170" spans="1:4" s="9" customFormat="1" x14ac:dyDescent="0.2">
      <c r="A11170" s="2" t="s">
        <v>20288</v>
      </c>
      <c r="B11170" s="1" t="s">
        <v>20289</v>
      </c>
      <c r="C11170" s="1" t="s">
        <v>325</v>
      </c>
      <c r="D11170" s="10" t="s">
        <v>5270</v>
      </c>
    </row>
    <row r="11171" spans="1:4" s="9" customFormat="1" x14ac:dyDescent="0.2">
      <c r="A11171" s="2" t="s">
        <v>20290</v>
      </c>
      <c r="B11171" s="1" t="s">
        <v>20291</v>
      </c>
      <c r="C11171" s="1" t="s">
        <v>3996</v>
      </c>
      <c r="D11171" s="10" t="s">
        <v>5270</v>
      </c>
    </row>
    <row r="11172" spans="1:4" s="9" customFormat="1" x14ac:dyDescent="0.2">
      <c r="A11172" s="2" t="s">
        <v>20292</v>
      </c>
      <c r="B11172" s="1" t="s">
        <v>20293</v>
      </c>
      <c r="C11172" s="1" t="s">
        <v>2328</v>
      </c>
      <c r="D11172" s="10" t="s">
        <v>5270</v>
      </c>
    </row>
    <row r="11173" spans="1:4" s="9" customFormat="1" x14ac:dyDescent="0.2">
      <c r="A11173" s="2" t="s">
        <v>20296</v>
      </c>
      <c r="B11173" s="1" t="s">
        <v>20295</v>
      </c>
      <c r="C11173" s="1" t="s">
        <v>6357</v>
      </c>
      <c r="D11173" s="10" t="s">
        <v>5270</v>
      </c>
    </row>
    <row r="11174" spans="1:4" s="9" customFormat="1" x14ac:dyDescent="0.2">
      <c r="A11174" s="2" t="s">
        <v>20294</v>
      </c>
      <c r="B11174" s="1" t="s">
        <v>20295</v>
      </c>
      <c r="C11174" s="1" t="s">
        <v>39</v>
      </c>
      <c r="D11174" s="10" t="s">
        <v>5270</v>
      </c>
    </row>
    <row r="11175" spans="1:4" s="9" customFormat="1" x14ac:dyDescent="0.2">
      <c r="A11175" s="2" t="s">
        <v>20297</v>
      </c>
      <c r="B11175" s="1" t="s">
        <v>20298</v>
      </c>
      <c r="C11175" s="1" t="s">
        <v>30</v>
      </c>
      <c r="D11175" s="3">
        <v>50</v>
      </c>
    </row>
    <row r="11176" spans="1:4" s="9" customFormat="1" x14ac:dyDescent="0.2">
      <c r="A11176" s="2" t="s">
        <v>20299</v>
      </c>
      <c r="B11176" s="1" t="s">
        <v>20300</v>
      </c>
      <c r="C11176" s="1" t="s">
        <v>22</v>
      </c>
      <c r="D11176" s="10" t="s">
        <v>5270</v>
      </c>
    </row>
    <row r="11177" spans="1:4" s="9" customFormat="1" x14ac:dyDescent="0.2">
      <c r="A11177" s="2" t="s">
        <v>20301</v>
      </c>
      <c r="B11177" s="1" t="s">
        <v>20302</v>
      </c>
      <c r="C11177" s="1" t="s">
        <v>20051</v>
      </c>
      <c r="D11177" s="10" t="s">
        <v>5270</v>
      </c>
    </row>
    <row r="11178" spans="1:4" s="9" customFormat="1" x14ac:dyDescent="0.2">
      <c r="A11178" s="2" t="s">
        <v>20303</v>
      </c>
      <c r="B11178" s="1" t="s">
        <v>20304</v>
      </c>
      <c r="C11178" s="1" t="s">
        <v>39</v>
      </c>
      <c r="D11178" s="10" t="s">
        <v>5270</v>
      </c>
    </row>
    <row r="11179" spans="1:4" s="9" customFormat="1" x14ac:dyDescent="0.2">
      <c r="A11179" s="2" t="s">
        <v>20305</v>
      </c>
      <c r="B11179" s="1" t="s">
        <v>20306</v>
      </c>
      <c r="C11179" s="1" t="s">
        <v>287</v>
      </c>
      <c r="D11179" s="3">
        <v>2000</v>
      </c>
    </row>
    <row r="11180" spans="1:4" s="9" customFormat="1" x14ac:dyDescent="0.2">
      <c r="A11180" s="2" t="s">
        <v>20307</v>
      </c>
      <c r="B11180" s="1" t="s">
        <v>20308</v>
      </c>
      <c r="C11180" s="1" t="s">
        <v>20051</v>
      </c>
      <c r="D11180" s="10" t="s">
        <v>5270</v>
      </c>
    </row>
    <row r="11181" spans="1:4" s="9" customFormat="1" x14ac:dyDescent="0.2">
      <c r="A11181" s="2" t="s">
        <v>20309</v>
      </c>
      <c r="B11181" s="1" t="s">
        <v>20310</v>
      </c>
      <c r="C11181" s="1" t="s">
        <v>4888</v>
      </c>
      <c r="D11181" s="10" t="s">
        <v>5270</v>
      </c>
    </row>
    <row r="11182" spans="1:4" s="9" customFormat="1" x14ac:dyDescent="0.2">
      <c r="A11182" s="2" t="s">
        <v>20311</v>
      </c>
      <c r="B11182" s="1" t="s">
        <v>20312</v>
      </c>
      <c r="C11182" s="1" t="s">
        <v>4888</v>
      </c>
      <c r="D11182" s="10" t="s">
        <v>5270</v>
      </c>
    </row>
    <row r="11183" spans="1:4" s="9" customFormat="1" x14ac:dyDescent="0.2">
      <c r="A11183" s="2" t="s">
        <v>20313</v>
      </c>
      <c r="B11183" s="1" t="s">
        <v>20314</v>
      </c>
      <c r="C11183" s="1" t="s">
        <v>25</v>
      </c>
      <c r="D11183" s="10" t="s">
        <v>5270</v>
      </c>
    </row>
    <row r="11184" spans="1:4" s="9" customFormat="1" x14ac:dyDescent="0.2">
      <c r="A11184" s="2" t="s">
        <v>20315</v>
      </c>
      <c r="B11184" s="1" t="s">
        <v>20316</v>
      </c>
      <c r="C11184" s="1" t="s">
        <v>86</v>
      </c>
      <c r="D11184" s="10" t="s">
        <v>5270</v>
      </c>
    </row>
    <row r="11185" spans="1:4" s="9" customFormat="1" x14ac:dyDescent="0.2">
      <c r="A11185" s="2" t="s">
        <v>20317</v>
      </c>
      <c r="B11185" s="1" t="s">
        <v>20318</v>
      </c>
      <c r="C11185" s="1" t="s">
        <v>54</v>
      </c>
      <c r="D11185" s="10" t="s">
        <v>5270</v>
      </c>
    </row>
    <row r="11186" spans="1:4" s="9" customFormat="1" x14ac:dyDescent="0.2">
      <c r="A11186" s="2" t="s">
        <v>20319</v>
      </c>
      <c r="B11186" s="1" t="s">
        <v>20320</v>
      </c>
      <c r="C11186" s="1" t="s">
        <v>19928</v>
      </c>
      <c r="D11186" s="10" t="s">
        <v>5270</v>
      </c>
    </row>
    <row r="11187" spans="1:4" s="9" customFormat="1" x14ac:dyDescent="0.2">
      <c r="A11187" s="2" t="s">
        <v>20321</v>
      </c>
      <c r="B11187" s="1" t="s">
        <v>20322</v>
      </c>
      <c r="C11187" s="1" t="s">
        <v>39</v>
      </c>
      <c r="D11187" s="10" t="s">
        <v>5270</v>
      </c>
    </row>
    <row r="11188" spans="1:4" s="9" customFormat="1" x14ac:dyDescent="0.2">
      <c r="A11188" s="2" t="s">
        <v>20323</v>
      </c>
      <c r="B11188" s="1" t="s">
        <v>20324</v>
      </c>
      <c r="C11188" s="1" t="s">
        <v>20051</v>
      </c>
      <c r="D11188" s="10" t="s">
        <v>5270</v>
      </c>
    </row>
    <row r="11189" spans="1:4" s="9" customFormat="1" x14ac:dyDescent="0.2">
      <c r="A11189" s="2" t="s">
        <v>20325</v>
      </c>
      <c r="B11189" s="1" t="s">
        <v>20326</v>
      </c>
      <c r="C11189" s="1" t="s">
        <v>89</v>
      </c>
      <c r="D11189" s="10" t="s">
        <v>5270</v>
      </c>
    </row>
    <row r="11190" spans="1:4" s="9" customFormat="1" x14ac:dyDescent="0.2">
      <c r="A11190" s="2" t="s">
        <v>20327</v>
      </c>
      <c r="B11190" s="1" t="s">
        <v>20328</v>
      </c>
      <c r="C11190" s="1" t="s">
        <v>39</v>
      </c>
      <c r="D11190" s="3">
        <v>2500</v>
      </c>
    </row>
    <row r="11191" spans="1:4" s="9" customFormat="1" x14ac:dyDescent="0.2">
      <c r="A11191" s="2" t="s">
        <v>20329</v>
      </c>
      <c r="B11191" s="1" t="s">
        <v>20330</v>
      </c>
      <c r="C11191" s="1" t="s">
        <v>20051</v>
      </c>
      <c r="D11191" s="3">
        <v>200</v>
      </c>
    </row>
    <row r="11192" spans="1:4" s="9" customFormat="1" x14ac:dyDescent="0.2">
      <c r="A11192" s="2" t="s">
        <v>20331</v>
      </c>
      <c r="B11192" s="1" t="s">
        <v>20332</v>
      </c>
      <c r="C11192" s="1" t="s">
        <v>54</v>
      </c>
      <c r="D11192" s="10" t="s">
        <v>5270</v>
      </c>
    </row>
    <row r="11193" spans="1:4" s="9" customFormat="1" x14ac:dyDescent="0.2">
      <c r="A11193" s="2" t="s">
        <v>20333</v>
      </c>
      <c r="B11193" s="1" t="s">
        <v>20334</v>
      </c>
      <c r="C11193" s="1" t="s">
        <v>19928</v>
      </c>
      <c r="D11193" s="10" t="s">
        <v>5270</v>
      </c>
    </row>
    <row r="11194" spans="1:4" s="9" customFormat="1" x14ac:dyDescent="0.2">
      <c r="A11194" s="2" t="s">
        <v>20335</v>
      </c>
      <c r="B11194" s="1" t="s">
        <v>20336</v>
      </c>
      <c r="C11194" s="1" t="s">
        <v>25</v>
      </c>
      <c r="D11194" s="3">
        <v>100</v>
      </c>
    </row>
    <row r="11195" spans="1:4" s="9" customFormat="1" x14ac:dyDescent="0.2">
      <c r="A11195" s="2" t="s">
        <v>20337</v>
      </c>
      <c r="B11195" s="1" t="s">
        <v>20338</v>
      </c>
      <c r="C11195" s="1" t="s">
        <v>39</v>
      </c>
      <c r="D11195" s="10" t="s">
        <v>5270</v>
      </c>
    </row>
    <row r="11196" spans="1:4" s="9" customFormat="1" x14ac:dyDescent="0.2">
      <c r="A11196" s="2" t="s">
        <v>20339</v>
      </c>
      <c r="B11196" s="1" t="s">
        <v>20340</v>
      </c>
      <c r="C11196" s="1" t="s">
        <v>3996</v>
      </c>
      <c r="D11196" s="10" t="s">
        <v>5270</v>
      </c>
    </row>
    <row r="11197" spans="1:4" s="9" customFormat="1" x14ac:dyDescent="0.2">
      <c r="A11197" s="2" t="s">
        <v>20341</v>
      </c>
      <c r="B11197" s="1" t="s">
        <v>20342</v>
      </c>
      <c r="C11197" s="1" t="s">
        <v>22</v>
      </c>
      <c r="D11197" s="10" t="s">
        <v>5270</v>
      </c>
    </row>
    <row r="11198" spans="1:4" s="9" customFormat="1" x14ac:dyDescent="0.2">
      <c r="A11198" s="2" t="s">
        <v>20343</v>
      </c>
      <c r="B11198" s="1" t="s">
        <v>20344</v>
      </c>
      <c r="C11198" s="1" t="s">
        <v>20051</v>
      </c>
      <c r="D11198" s="3">
        <v>200</v>
      </c>
    </row>
    <row r="11199" spans="1:4" s="9" customFormat="1" x14ac:dyDescent="0.2">
      <c r="A11199" s="2" t="s">
        <v>20345</v>
      </c>
      <c r="B11199" s="1" t="s">
        <v>20346</v>
      </c>
      <c r="C11199" s="1" t="s">
        <v>39</v>
      </c>
      <c r="D11199" s="10" t="s">
        <v>5270</v>
      </c>
    </row>
    <row r="11200" spans="1:4" s="9" customFormat="1" x14ac:dyDescent="0.2">
      <c r="A11200" s="2" t="s">
        <v>20347</v>
      </c>
      <c r="B11200" s="1" t="s">
        <v>20348</v>
      </c>
      <c r="C11200" s="1" t="s">
        <v>39</v>
      </c>
      <c r="D11200" s="3">
        <v>2500</v>
      </c>
    </row>
    <row r="11201" spans="1:4" s="9" customFormat="1" x14ac:dyDescent="0.2">
      <c r="A11201" s="2" t="s">
        <v>20349</v>
      </c>
      <c r="B11201" s="1" t="s">
        <v>20350</v>
      </c>
      <c r="C11201" s="1" t="s">
        <v>39</v>
      </c>
      <c r="D11201" s="3">
        <v>500</v>
      </c>
    </row>
    <row r="11202" spans="1:4" s="9" customFormat="1" x14ac:dyDescent="0.2">
      <c r="A11202" s="2" t="s">
        <v>20351</v>
      </c>
      <c r="B11202" s="1" t="s">
        <v>20352</v>
      </c>
      <c r="C11202" s="1" t="s">
        <v>86</v>
      </c>
      <c r="D11202" s="3">
        <v>2000</v>
      </c>
    </row>
    <row r="11203" spans="1:4" s="9" customFormat="1" x14ac:dyDescent="0.2">
      <c r="A11203" s="2" t="s">
        <v>20353</v>
      </c>
      <c r="B11203" s="1" t="s">
        <v>20354</v>
      </c>
      <c r="C11203" s="1" t="s">
        <v>89</v>
      </c>
      <c r="D11203" s="3">
        <v>5000</v>
      </c>
    </row>
    <row r="11204" spans="1:4" s="9" customFormat="1" x14ac:dyDescent="0.2">
      <c r="A11204" s="2" t="s">
        <v>20355</v>
      </c>
      <c r="B11204" s="1" t="s">
        <v>20356</v>
      </c>
      <c r="C11204" s="1" t="s">
        <v>20051</v>
      </c>
      <c r="D11204" s="10" t="s">
        <v>5270</v>
      </c>
    </row>
    <row r="11205" spans="1:4" s="9" customFormat="1" x14ac:dyDescent="0.2">
      <c r="A11205" s="2" t="s">
        <v>20357</v>
      </c>
      <c r="B11205" s="1" t="s">
        <v>20358</v>
      </c>
      <c r="C11205" s="1" t="s">
        <v>20051</v>
      </c>
      <c r="D11205" s="3">
        <v>1000</v>
      </c>
    </row>
    <row r="11206" spans="1:4" s="9" customFormat="1" x14ac:dyDescent="0.2">
      <c r="A11206" s="2" t="s">
        <v>20359</v>
      </c>
      <c r="B11206" s="1" t="s">
        <v>20360</v>
      </c>
      <c r="C11206" s="1" t="s">
        <v>54</v>
      </c>
      <c r="D11206" s="10" t="s">
        <v>5270</v>
      </c>
    </row>
    <row r="11207" spans="1:4" s="9" customFormat="1" x14ac:dyDescent="0.2">
      <c r="A11207" s="2" t="s">
        <v>20361</v>
      </c>
      <c r="B11207" s="1" t="s">
        <v>20362</v>
      </c>
      <c r="C11207" s="1" t="s">
        <v>20051</v>
      </c>
      <c r="D11207" s="3">
        <v>1000</v>
      </c>
    </row>
    <row r="11208" spans="1:4" s="9" customFormat="1" x14ac:dyDescent="0.2">
      <c r="A11208" s="2" t="s">
        <v>20363</v>
      </c>
      <c r="B11208" s="1" t="s">
        <v>20364</v>
      </c>
      <c r="C11208" s="1" t="s">
        <v>20051</v>
      </c>
      <c r="D11208" s="3">
        <v>2000</v>
      </c>
    </row>
    <row r="11209" spans="1:4" s="9" customFormat="1" x14ac:dyDescent="0.2">
      <c r="A11209" s="2" t="s">
        <v>20365</v>
      </c>
      <c r="B11209" s="1" t="s">
        <v>20366</v>
      </c>
      <c r="C11209" s="1" t="s">
        <v>20051</v>
      </c>
      <c r="D11209" s="3">
        <v>200</v>
      </c>
    </row>
    <row r="11210" spans="1:4" s="9" customFormat="1" x14ac:dyDescent="0.2">
      <c r="A11210" s="2" t="s">
        <v>20367</v>
      </c>
      <c r="B11210" s="1" t="s">
        <v>20368</v>
      </c>
      <c r="C11210" s="1" t="s">
        <v>20051</v>
      </c>
      <c r="D11210" s="10" t="s">
        <v>5270</v>
      </c>
    </row>
    <row r="11211" spans="1:4" s="9" customFormat="1" x14ac:dyDescent="0.2">
      <c r="A11211" s="2" t="s">
        <v>20369</v>
      </c>
      <c r="B11211" s="1" t="s">
        <v>20370</v>
      </c>
      <c r="C11211" s="1" t="s">
        <v>20051</v>
      </c>
      <c r="D11211" s="3">
        <v>1000</v>
      </c>
    </row>
    <row r="11212" spans="1:4" s="9" customFormat="1" x14ac:dyDescent="0.2">
      <c r="A11212" s="2" t="s">
        <v>20371</v>
      </c>
      <c r="B11212" s="1" t="s">
        <v>20372</v>
      </c>
      <c r="C11212" s="1" t="s">
        <v>295</v>
      </c>
      <c r="D11212" s="3">
        <v>100</v>
      </c>
    </row>
    <row r="11213" spans="1:4" s="9" customFormat="1" x14ac:dyDescent="0.2">
      <c r="A11213" s="2" t="s">
        <v>20373</v>
      </c>
      <c r="B11213" s="1" t="s">
        <v>20374</v>
      </c>
      <c r="C11213" s="1" t="s">
        <v>39</v>
      </c>
      <c r="D11213" s="10" t="s">
        <v>5270</v>
      </c>
    </row>
    <row r="11214" spans="1:4" s="9" customFormat="1" x14ac:dyDescent="0.2">
      <c r="A11214" s="2" t="s">
        <v>20375</v>
      </c>
      <c r="B11214" s="1" t="s">
        <v>20376</v>
      </c>
      <c r="C11214" s="1" t="s">
        <v>20051</v>
      </c>
      <c r="D11214" s="3">
        <v>2000</v>
      </c>
    </row>
    <row r="11215" spans="1:4" s="9" customFormat="1" x14ac:dyDescent="0.2">
      <c r="A11215" s="2" t="s">
        <v>20377</v>
      </c>
      <c r="B11215" s="1" t="s">
        <v>20378</v>
      </c>
      <c r="C11215" s="1" t="s">
        <v>89</v>
      </c>
      <c r="D11215" s="10" t="s">
        <v>5270</v>
      </c>
    </row>
    <row r="11216" spans="1:4" s="9" customFormat="1" x14ac:dyDescent="0.2">
      <c r="A11216" s="2" t="s">
        <v>20379</v>
      </c>
      <c r="B11216" s="1" t="s">
        <v>20380</v>
      </c>
      <c r="C11216" s="1" t="s">
        <v>20051</v>
      </c>
      <c r="D11216" s="10" t="s">
        <v>5270</v>
      </c>
    </row>
    <row r="11217" spans="1:4" s="9" customFormat="1" x14ac:dyDescent="0.2">
      <c r="A11217" s="2" t="s">
        <v>20381</v>
      </c>
      <c r="B11217" s="1" t="s">
        <v>20382</v>
      </c>
      <c r="C11217" s="1" t="s">
        <v>89</v>
      </c>
      <c r="D11217" s="3">
        <v>100</v>
      </c>
    </row>
    <row r="11218" spans="1:4" s="9" customFormat="1" x14ac:dyDescent="0.2">
      <c r="A11218" s="2" t="s">
        <v>20383</v>
      </c>
      <c r="B11218" s="1" t="s">
        <v>20384</v>
      </c>
      <c r="C11218" s="1" t="s">
        <v>39</v>
      </c>
      <c r="D11218" s="10" t="s">
        <v>5270</v>
      </c>
    </row>
    <row r="11219" spans="1:4" s="9" customFormat="1" x14ac:dyDescent="0.2">
      <c r="A11219" s="2" t="s">
        <v>20385</v>
      </c>
      <c r="B11219" s="1" t="s">
        <v>20386</v>
      </c>
      <c r="C11219" s="1" t="s">
        <v>2328</v>
      </c>
      <c r="D11219" s="10" t="s">
        <v>5270</v>
      </c>
    </row>
    <row r="11220" spans="1:4" s="9" customFormat="1" x14ac:dyDescent="0.2">
      <c r="A11220" s="2" t="s">
        <v>20387</v>
      </c>
      <c r="B11220" s="1" t="s">
        <v>20388</v>
      </c>
      <c r="C11220" s="1" t="s">
        <v>2328</v>
      </c>
      <c r="D11220" s="3">
        <v>100</v>
      </c>
    </row>
    <row r="11221" spans="1:4" s="9" customFormat="1" x14ac:dyDescent="0.2">
      <c r="A11221" s="2" t="s">
        <v>20389</v>
      </c>
      <c r="B11221" s="1" t="s">
        <v>20390</v>
      </c>
      <c r="C11221" s="1" t="s">
        <v>2328</v>
      </c>
      <c r="D11221" s="10" t="s">
        <v>5270</v>
      </c>
    </row>
    <row r="11222" spans="1:4" s="9" customFormat="1" x14ac:dyDescent="0.2">
      <c r="A11222" s="2" t="s">
        <v>20391</v>
      </c>
      <c r="B11222" s="1" t="s">
        <v>20392</v>
      </c>
      <c r="C11222" s="1" t="s">
        <v>22</v>
      </c>
      <c r="D11222" s="10" t="s">
        <v>5270</v>
      </c>
    </row>
    <row r="11223" spans="1:4" s="9" customFormat="1" x14ac:dyDescent="0.2">
      <c r="A11223" s="2" t="s">
        <v>20393</v>
      </c>
      <c r="B11223" s="1" t="s">
        <v>20394</v>
      </c>
      <c r="C11223" s="1" t="s">
        <v>22</v>
      </c>
      <c r="D11223" s="10" t="s">
        <v>5270</v>
      </c>
    </row>
    <row r="11224" spans="1:4" s="9" customFormat="1" x14ac:dyDescent="0.2">
      <c r="A11224" s="2" t="s">
        <v>20395</v>
      </c>
      <c r="B11224" s="1" t="s">
        <v>20396</v>
      </c>
      <c r="C11224" s="1" t="s">
        <v>86</v>
      </c>
      <c r="D11224" s="10" t="s">
        <v>5270</v>
      </c>
    </row>
    <row r="11225" spans="1:4" s="9" customFormat="1" x14ac:dyDescent="0.2">
      <c r="A11225" s="2" t="s">
        <v>20397</v>
      </c>
      <c r="B11225" s="1" t="s">
        <v>20398</v>
      </c>
      <c r="C11225" s="1" t="s">
        <v>2345</v>
      </c>
      <c r="D11225" s="10" t="s">
        <v>5270</v>
      </c>
    </row>
    <row r="11226" spans="1:4" s="9" customFormat="1" x14ac:dyDescent="0.2">
      <c r="A11226" s="2" t="s">
        <v>20399</v>
      </c>
      <c r="B11226" s="1" t="s">
        <v>20400</v>
      </c>
      <c r="C11226" s="1" t="s">
        <v>2345</v>
      </c>
      <c r="D11226" s="10" t="s">
        <v>5270</v>
      </c>
    </row>
    <row r="11227" spans="1:4" s="9" customFormat="1" x14ac:dyDescent="0.2">
      <c r="A11227" s="2" t="s">
        <v>20401</v>
      </c>
      <c r="B11227" s="1" t="s">
        <v>20402</v>
      </c>
      <c r="C11227" s="1" t="s">
        <v>39</v>
      </c>
      <c r="D11227" s="10" t="s">
        <v>5270</v>
      </c>
    </row>
    <row r="11228" spans="1:4" s="9" customFormat="1" x14ac:dyDescent="0.2">
      <c r="A11228" s="2" t="s">
        <v>20403</v>
      </c>
      <c r="B11228" s="1" t="s">
        <v>20404</v>
      </c>
      <c r="C11228" s="1" t="s">
        <v>86</v>
      </c>
      <c r="D11228" s="10" t="s">
        <v>5270</v>
      </c>
    </row>
    <row r="11229" spans="1:4" s="9" customFormat="1" x14ac:dyDescent="0.2">
      <c r="A11229" s="2" t="s">
        <v>20405</v>
      </c>
      <c r="B11229" s="1" t="s">
        <v>20406</v>
      </c>
      <c r="C11229" s="1" t="s">
        <v>22</v>
      </c>
      <c r="D11229" s="10" t="s">
        <v>5270</v>
      </c>
    </row>
    <row r="11230" spans="1:4" s="9" customFormat="1" x14ac:dyDescent="0.2">
      <c r="A11230" s="2" t="s">
        <v>20407</v>
      </c>
      <c r="B11230" s="1" t="s">
        <v>20408</v>
      </c>
      <c r="C11230" s="1" t="s">
        <v>20051</v>
      </c>
      <c r="D11230" s="10" t="s">
        <v>5270</v>
      </c>
    </row>
    <row r="11231" spans="1:4" s="9" customFormat="1" x14ac:dyDescent="0.2">
      <c r="A11231" s="2" t="s">
        <v>20409</v>
      </c>
      <c r="B11231" s="1" t="s">
        <v>20410</v>
      </c>
      <c r="C11231" s="1" t="s">
        <v>20051</v>
      </c>
      <c r="D11231" s="3">
        <v>500</v>
      </c>
    </row>
    <row r="11232" spans="1:4" s="9" customFormat="1" x14ac:dyDescent="0.2">
      <c r="A11232" s="2" t="s">
        <v>20411</v>
      </c>
      <c r="B11232" s="1" t="s">
        <v>20412</v>
      </c>
      <c r="C11232" s="1" t="s">
        <v>20051</v>
      </c>
      <c r="D11232" s="3">
        <v>500</v>
      </c>
    </row>
    <row r="11233" spans="1:4" s="9" customFormat="1" x14ac:dyDescent="0.2">
      <c r="A11233" s="2" t="s">
        <v>20413</v>
      </c>
      <c r="B11233" s="1" t="s">
        <v>20414</v>
      </c>
      <c r="C11233" s="1" t="s">
        <v>20051</v>
      </c>
      <c r="D11233" s="10" t="s">
        <v>5270</v>
      </c>
    </row>
    <row r="11234" spans="1:4" s="9" customFormat="1" x14ac:dyDescent="0.2">
      <c r="A11234" s="2" t="s">
        <v>20415</v>
      </c>
      <c r="B11234" s="1" t="s">
        <v>20416</v>
      </c>
      <c r="C11234" s="1" t="s">
        <v>20051</v>
      </c>
      <c r="D11234" s="3">
        <v>500</v>
      </c>
    </row>
    <row r="11235" spans="1:4" s="9" customFormat="1" x14ac:dyDescent="0.2">
      <c r="A11235" s="2" t="s">
        <v>20417</v>
      </c>
      <c r="B11235" s="1" t="s">
        <v>20418</v>
      </c>
      <c r="C11235" s="1" t="s">
        <v>20419</v>
      </c>
      <c r="D11235" s="10" t="s">
        <v>5270</v>
      </c>
    </row>
    <row r="11236" spans="1:4" s="9" customFormat="1" x14ac:dyDescent="0.2">
      <c r="A11236" s="2" t="s">
        <v>20420</v>
      </c>
      <c r="B11236" s="1" t="s">
        <v>20421</v>
      </c>
      <c r="C11236" s="1" t="s">
        <v>20051</v>
      </c>
      <c r="D11236" s="3">
        <v>200</v>
      </c>
    </row>
    <row r="11237" spans="1:4" s="9" customFormat="1" x14ac:dyDescent="0.2">
      <c r="A11237" s="2" t="s">
        <v>20422</v>
      </c>
      <c r="B11237" s="1" t="s">
        <v>20423</v>
      </c>
      <c r="C11237" s="1" t="s">
        <v>22</v>
      </c>
      <c r="D11237" s="10" t="s">
        <v>5270</v>
      </c>
    </row>
    <row r="11238" spans="1:4" s="9" customFormat="1" x14ac:dyDescent="0.2">
      <c r="A11238" s="2" t="s">
        <v>20424</v>
      </c>
      <c r="B11238" s="1" t="s">
        <v>20425</v>
      </c>
      <c r="C11238" s="1" t="s">
        <v>20051</v>
      </c>
      <c r="D11238" s="3">
        <v>100</v>
      </c>
    </row>
    <row r="11239" spans="1:4" s="9" customFormat="1" x14ac:dyDescent="0.2">
      <c r="A11239" s="2" t="s">
        <v>20426</v>
      </c>
      <c r="B11239" s="1" t="s">
        <v>20427</v>
      </c>
      <c r="C11239" s="1" t="s">
        <v>39</v>
      </c>
      <c r="D11239" s="10" t="s">
        <v>5270</v>
      </c>
    </row>
    <row r="11240" spans="1:4" s="9" customFormat="1" x14ac:dyDescent="0.2">
      <c r="A11240" s="2" t="s">
        <v>20428</v>
      </c>
      <c r="B11240" s="1" t="s">
        <v>20429</v>
      </c>
      <c r="C11240" s="1" t="s">
        <v>287</v>
      </c>
      <c r="D11240" s="10" t="s">
        <v>5270</v>
      </c>
    </row>
    <row r="11241" spans="1:4" s="9" customFormat="1" x14ac:dyDescent="0.2">
      <c r="A11241" s="2" t="s">
        <v>20430</v>
      </c>
      <c r="B11241" s="1" t="s">
        <v>20431</v>
      </c>
      <c r="C11241" s="1" t="s">
        <v>39</v>
      </c>
      <c r="D11241" s="10" t="s">
        <v>5270</v>
      </c>
    </row>
    <row r="11242" spans="1:4" s="9" customFormat="1" x14ac:dyDescent="0.2">
      <c r="A11242" s="2" t="s">
        <v>20432</v>
      </c>
      <c r="B11242" s="1" t="s">
        <v>20433</v>
      </c>
      <c r="C11242" s="1" t="s">
        <v>39</v>
      </c>
      <c r="D11242" s="3">
        <v>3000</v>
      </c>
    </row>
    <row r="11243" spans="1:4" s="9" customFormat="1" x14ac:dyDescent="0.2">
      <c r="A11243" s="2" t="s">
        <v>20434</v>
      </c>
      <c r="B11243" s="1" t="s">
        <v>20433</v>
      </c>
      <c r="C11243" s="1" t="s">
        <v>377</v>
      </c>
      <c r="D11243" s="10" t="s">
        <v>5270</v>
      </c>
    </row>
    <row r="11244" spans="1:4" s="9" customFormat="1" x14ac:dyDescent="0.2">
      <c r="A11244" s="2" t="s">
        <v>20435</v>
      </c>
      <c r="B11244" s="1" t="s">
        <v>20436</v>
      </c>
      <c r="C11244" s="1" t="s">
        <v>39</v>
      </c>
      <c r="D11244" s="10" t="s">
        <v>5270</v>
      </c>
    </row>
    <row r="11245" spans="1:4" s="9" customFormat="1" x14ac:dyDescent="0.2">
      <c r="A11245" s="2" t="s">
        <v>20437</v>
      </c>
      <c r="B11245" s="1" t="s">
        <v>20438</v>
      </c>
      <c r="C11245" s="1" t="s">
        <v>19928</v>
      </c>
      <c r="D11245" s="10" t="s">
        <v>5270</v>
      </c>
    </row>
    <row r="11246" spans="1:4" s="9" customFormat="1" x14ac:dyDescent="0.2">
      <c r="A11246" s="2" t="s">
        <v>20439</v>
      </c>
      <c r="B11246" s="1" t="s">
        <v>20440</v>
      </c>
      <c r="C11246" s="1" t="s">
        <v>39</v>
      </c>
      <c r="D11246" s="10" t="s">
        <v>5270</v>
      </c>
    </row>
    <row r="11247" spans="1:4" s="9" customFormat="1" x14ac:dyDescent="0.2">
      <c r="A11247" s="2" t="s">
        <v>20441</v>
      </c>
      <c r="B11247" s="1" t="s">
        <v>20442</v>
      </c>
      <c r="C11247" s="1" t="s">
        <v>39</v>
      </c>
      <c r="D11247" s="3">
        <v>5000</v>
      </c>
    </row>
    <row r="11248" spans="1:4" s="9" customFormat="1" x14ac:dyDescent="0.2">
      <c r="A11248" s="2" t="s">
        <v>20443</v>
      </c>
      <c r="B11248" s="1" t="s">
        <v>20442</v>
      </c>
      <c r="C11248" s="1" t="s">
        <v>89</v>
      </c>
      <c r="D11248" s="10" t="s">
        <v>5270</v>
      </c>
    </row>
    <row r="11249" spans="1:4" s="9" customFormat="1" x14ac:dyDescent="0.2">
      <c r="A11249" s="2" t="s">
        <v>20444</v>
      </c>
      <c r="B11249" s="1" t="s">
        <v>20445</v>
      </c>
      <c r="C11249" s="1" t="s">
        <v>287</v>
      </c>
      <c r="D11249" s="10" t="s">
        <v>5270</v>
      </c>
    </row>
    <row r="11250" spans="1:4" s="9" customFormat="1" x14ac:dyDescent="0.2">
      <c r="A11250" s="2" t="s">
        <v>20446</v>
      </c>
      <c r="B11250" s="1" t="s">
        <v>20447</v>
      </c>
      <c r="C11250" s="1" t="s">
        <v>39</v>
      </c>
      <c r="D11250" s="10" t="s">
        <v>5270</v>
      </c>
    </row>
    <row r="11251" spans="1:4" s="9" customFormat="1" x14ac:dyDescent="0.2">
      <c r="A11251" s="2" t="s">
        <v>20448</v>
      </c>
      <c r="B11251" s="1" t="s">
        <v>20449</v>
      </c>
      <c r="C11251" s="1" t="s">
        <v>39</v>
      </c>
      <c r="D11251" s="10" t="s">
        <v>5270</v>
      </c>
    </row>
    <row r="11252" spans="1:4" s="9" customFormat="1" x14ac:dyDescent="0.2">
      <c r="A11252" s="2" t="s">
        <v>20450</v>
      </c>
      <c r="B11252" s="1" t="s">
        <v>20451</v>
      </c>
      <c r="C11252" s="1" t="s">
        <v>287</v>
      </c>
      <c r="D11252" s="10" t="s">
        <v>5270</v>
      </c>
    </row>
    <row r="11253" spans="1:4" s="9" customFormat="1" x14ac:dyDescent="0.2">
      <c r="A11253" s="2" t="s">
        <v>20452</v>
      </c>
      <c r="B11253" s="1" t="s">
        <v>20453</v>
      </c>
      <c r="C11253" s="1" t="s">
        <v>20051</v>
      </c>
      <c r="D11253" s="3">
        <v>2000</v>
      </c>
    </row>
    <row r="11254" spans="1:4" s="9" customFormat="1" x14ac:dyDescent="0.2">
      <c r="A11254" s="2" t="s">
        <v>20454</v>
      </c>
      <c r="B11254" s="1" t="s">
        <v>20455</v>
      </c>
      <c r="C11254" s="1" t="s">
        <v>39</v>
      </c>
      <c r="D11254" s="10" t="s">
        <v>5270</v>
      </c>
    </row>
    <row r="11255" spans="1:4" s="9" customFormat="1" x14ac:dyDescent="0.2">
      <c r="A11255" s="2" t="s">
        <v>20456</v>
      </c>
      <c r="B11255" s="1" t="s">
        <v>20457</v>
      </c>
      <c r="C11255" s="1" t="s">
        <v>89</v>
      </c>
      <c r="D11255" s="3">
        <v>5000</v>
      </c>
    </row>
    <row r="11256" spans="1:4" s="9" customFormat="1" x14ac:dyDescent="0.2">
      <c r="A11256" s="2" t="s">
        <v>20458</v>
      </c>
      <c r="B11256" s="1" t="s">
        <v>20459</v>
      </c>
      <c r="C11256" s="1" t="s">
        <v>20051</v>
      </c>
      <c r="D11256" s="3">
        <v>200</v>
      </c>
    </row>
    <row r="11257" spans="1:4" s="9" customFormat="1" x14ac:dyDescent="0.2">
      <c r="A11257" s="2" t="s">
        <v>20460</v>
      </c>
      <c r="B11257" s="1" t="s">
        <v>20461</v>
      </c>
      <c r="C11257" s="1" t="s">
        <v>25</v>
      </c>
      <c r="D11257" s="10" t="s">
        <v>5270</v>
      </c>
    </row>
    <row r="11258" spans="1:4" s="9" customFormat="1" x14ac:dyDescent="0.2">
      <c r="A11258" s="2" t="s">
        <v>20462</v>
      </c>
      <c r="B11258" s="1" t="s">
        <v>20463</v>
      </c>
      <c r="C11258" s="1" t="s">
        <v>39</v>
      </c>
      <c r="D11258" s="10" t="s">
        <v>5270</v>
      </c>
    </row>
    <row r="11259" spans="1:4" s="9" customFormat="1" x14ac:dyDescent="0.2">
      <c r="A11259" s="2" t="s">
        <v>20464</v>
      </c>
      <c r="B11259" s="1" t="s">
        <v>20465</v>
      </c>
      <c r="C11259" s="1" t="s">
        <v>20051</v>
      </c>
      <c r="D11259" s="3">
        <v>1000</v>
      </c>
    </row>
    <row r="11260" spans="1:4" s="9" customFormat="1" x14ac:dyDescent="0.2">
      <c r="A11260" s="2" t="s">
        <v>20466</v>
      </c>
      <c r="B11260" s="1" t="s">
        <v>20467</v>
      </c>
      <c r="C11260" s="1" t="s">
        <v>377</v>
      </c>
      <c r="D11260" s="10" t="s">
        <v>5270</v>
      </c>
    </row>
    <row r="11261" spans="1:4" s="9" customFormat="1" x14ac:dyDescent="0.2">
      <c r="A11261" s="2" t="s">
        <v>20468</v>
      </c>
      <c r="B11261" s="1" t="s">
        <v>20469</v>
      </c>
      <c r="C11261" s="1" t="s">
        <v>377</v>
      </c>
      <c r="D11261" s="10" t="s">
        <v>5270</v>
      </c>
    </row>
    <row r="11262" spans="1:4" s="9" customFormat="1" x14ac:dyDescent="0.2">
      <c r="A11262" s="2" t="s">
        <v>20470</v>
      </c>
      <c r="B11262" s="1" t="s">
        <v>20471</v>
      </c>
      <c r="C11262" s="1" t="s">
        <v>22</v>
      </c>
      <c r="D11262" s="10" t="s">
        <v>5270</v>
      </c>
    </row>
    <row r="11263" spans="1:4" s="9" customFormat="1" x14ac:dyDescent="0.2">
      <c r="A11263" s="2" t="s">
        <v>20472</v>
      </c>
      <c r="B11263" s="1" t="s">
        <v>20473</v>
      </c>
      <c r="C11263" s="1" t="s">
        <v>22</v>
      </c>
      <c r="D11263" s="10" t="s">
        <v>5270</v>
      </c>
    </row>
    <row r="11264" spans="1:4" s="9" customFormat="1" x14ac:dyDescent="0.2">
      <c r="A11264" s="2" t="s">
        <v>20474</v>
      </c>
      <c r="B11264" s="1" t="s">
        <v>20475</v>
      </c>
      <c r="C11264" s="1" t="s">
        <v>20476</v>
      </c>
      <c r="D11264" s="10" t="s">
        <v>5270</v>
      </c>
    </row>
    <row r="11265" spans="1:4" s="9" customFormat="1" x14ac:dyDescent="0.2">
      <c r="A11265" s="2" t="s">
        <v>20477</v>
      </c>
      <c r="B11265" s="1" t="s">
        <v>20478</v>
      </c>
      <c r="C11265" s="1" t="s">
        <v>20051</v>
      </c>
      <c r="D11265" s="3">
        <v>500</v>
      </c>
    </row>
    <row r="11266" spans="1:4" s="9" customFormat="1" x14ac:dyDescent="0.2">
      <c r="A11266" s="2" t="s">
        <v>20479</v>
      </c>
      <c r="B11266" s="1" t="s">
        <v>20480</v>
      </c>
      <c r="C11266" s="1" t="s">
        <v>295</v>
      </c>
      <c r="D11266" s="3">
        <v>100</v>
      </c>
    </row>
    <row r="11267" spans="1:4" s="9" customFormat="1" x14ac:dyDescent="0.2">
      <c r="A11267" s="2" t="s">
        <v>20481</v>
      </c>
      <c r="B11267" s="1" t="s">
        <v>20482</v>
      </c>
      <c r="C11267" s="1" t="s">
        <v>22</v>
      </c>
      <c r="D11267" s="3">
        <v>200</v>
      </c>
    </row>
    <row r="11268" spans="1:4" s="9" customFormat="1" x14ac:dyDescent="0.2">
      <c r="A11268" s="2" t="s">
        <v>20483</v>
      </c>
      <c r="B11268" s="1" t="s">
        <v>20484</v>
      </c>
      <c r="C11268" s="1" t="s">
        <v>39</v>
      </c>
      <c r="D11268" s="10" t="s">
        <v>5270</v>
      </c>
    </row>
    <row r="11269" spans="1:4" s="9" customFormat="1" x14ac:dyDescent="0.2">
      <c r="A11269" s="2" t="s">
        <v>20485</v>
      </c>
      <c r="B11269" s="1" t="s">
        <v>20486</v>
      </c>
      <c r="C11269" s="1" t="s">
        <v>22</v>
      </c>
      <c r="D11269" s="10" t="s">
        <v>5270</v>
      </c>
    </row>
    <row r="11270" spans="1:4" s="9" customFormat="1" x14ac:dyDescent="0.2">
      <c r="A11270" s="2" t="s">
        <v>20487</v>
      </c>
      <c r="B11270" s="1" t="s">
        <v>20488</v>
      </c>
      <c r="C11270" s="1" t="s">
        <v>19928</v>
      </c>
      <c r="D11270" s="3">
        <v>200</v>
      </c>
    </row>
    <row r="11271" spans="1:4" s="9" customFormat="1" x14ac:dyDescent="0.2">
      <c r="A11271" s="2" t="s">
        <v>20489</v>
      </c>
      <c r="B11271" s="1" t="s">
        <v>20490</v>
      </c>
      <c r="C11271" s="1" t="s">
        <v>19928</v>
      </c>
      <c r="D11271" s="10" t="s">
        <v>5270</v>
      </c>
    </row>
    <row r="11272" spans="1:4" s="9" customFormat="1" x14ac:dyDescent="0.2">
      <c r="A11272" s="2" t="s">
        <v>20491</v>
      </c>
      <c r="B11272" s="1" t="s">
        <v>20492</v>
      </c>
      <c r="C11272" s="1" t="s">
        <v>19928</v>
      </c>
      <c r="D11272" s="3">
        <v>3000</v>
      </c>
    </row>
    <row r="11273" spans="1:4" s="9" customFormat="1" x14ac:dyDescent="0.2">
      <c r="A11273" s="2" t="s">
        <v>20493</v>
      </c>
      <c r="B11273" s="1" t="s">
        <v>20494</v>
      </c>
      <c r="C11273" s="1" t="s">
        <v>20051</v>
      </c>
      <c r="D11273" s="3">
        <v>200</v>
      </c>
    </row>
    <row r="11274" spans="1:4" s="9" customFormat="1" x14ac:dyDescent="0.2">
      <c r="A11274" s="2" t="s">
        <v>20495</v>
      </c>
      <c r="B11274" s="1" t="s">
        <v>20496</v>
      </c>
      <c r="C11274" s="1" t="s">
        <v>39</v>
      </c>
      <c r="D11274" s="10" t="s">
        <v>5270</v>
      </c>
    </row>
    <row r="11275" spans="1:4" s="9" customFormat="1" x14ac:dyDescent="0.2">
      <c r="A11275" s="2" t="s">
        <v>20497</v>
      </c>
      <c r="B11275" s="1" t="s">
        <v>20498</v>
      </c>
      <c r="C11275" s="1" t="s">
        <v>20051</v>
      </c>
      <c r="D11275" s="10" t="s">
        <v>5270</v>
      </c>
    </row>
    <row r="11276" spans="1:4" s="9" customFormat="1" x14ac:dyDescent="0.2">
      <c r="A11276" s="2" t="s">
        <v>20499</v>
      </c>
      <c r="B11276" s="1" t="s">
        <v>20500</v>
      </c>
      <c r="C11276" s="1" t="s">
        <v>54</v>
      </c>
      <c r="D11276" s="3">
        <v>200</v>
      </c>
    </row>
    <row r="11277" spans="1:4" s="9" customFormat="1" x14ac:dyDescent="0.2">
      <c r="A11277" s="2" t="s">
        <v>20501</v>
      </c>
      <c r="B11277" s="1" t="s">
        <v>20502</v>
      </c>
      <c r="C11277" s="1" t="s">
        <v>39</v>
      </c>
      <c r="D11277" s="10" t="s">
        <v>5270</v>
      </c>
    </row>
    <row r="11278" spans="1:4" s="9" customFormat="1" x14ac:dyDescent="0.2">
      <c r="A11278" s="2" t="s">
        <v>20503</v>
      </c>
      <c r="B11278" s="1" t="s">
        <v>20504</v>
      </c>
      <c r="C11278" s="1" t="s">
        <v>377</v>
      </c>
      <c r="D11278" s="10" t="s">
        <v>5270</v>
      </c>
    </row>
    <row r="11279" spans="1:4" s="9" customFormat="1" x14ac:dyDescent="0.2">
      <c r="A11279" s="2" t="s">
        <v>20505</v>
      </c>
      <c r="B11279" s="1" t="s">
        <v>20506</v>
      </c>
      <c r="C11279" s="1" t="s">
        <v>22</v>
      </c>
      <c r="D11279" s="3">
        <v>1000</v>
      </c>
    </row>
    <row r="11280" spans="1:4" s="9" customFormat="1" x14ac:dyDescent="0.2">
      <c r="A11280" s="2" t="s">
        <v>20507</v>
      </c>
      <c r="B11280" s="1" t="s">
        <v>20508</v>
      </c>
      <c r="C11280" s="1" t="s">
        <v>39</v>
      </c>
      <c r="D11280" s="3">
        <v>200</v>
      </c>
    </row>
    <row r="11281" spans="1:4" s="9" customFormat="1" x14ac:dyDescent="0.2">
      <c r="A11281" s="2" t="s">
        <v>20509</v>
      </c>
      <c r="B11281" s="1" t="s">
        <v>20510</v>
      </c>
      <c r="C11281" s="1" t="s">
        <v>39</v>
      </c>
      <c r="D11281" s="3">
        <v>1000</v>
      </c>
    </row>
    <row r="11282" spans="1:4" s="9" customFormat="1" x14ac:dyDescent="0.2">
      <c r="A11282" s="2" t="s">
        <v>20511</v>
      </c>
      <c r="B11282" s="1" t="s">
        <v>20512</v>
      </c>
      <c r="C11282" s="1" t="s">
        <v>39</v>
      </c>
      <c r="D11282" s="10" t="s">
        <v>5270</v>
      </c>
    </row>
    <row r="11283" spans="1:4" s="9" customFormat="1" x14ac:dyDescent="0.2">
      <c r="A11283" s="2" t="s">
        <v>20513</v>
      </c>
      <c r="B11283" s="1" t="s">
        <v>20514</v>
      </c>
      <c r="C11283" s="1" t="s">
        <v>39</v>
      </c>
      <c r="D11283" s="10" t="s">
        <v>5270</v>
      </c>
    </row>
    <row r="11284" spans="1:4" s="9" customFormat="1" x14ac:dyDescent="0.2">
      <c r="A11284" s="2" t="s">
        <v>20515</v>
      </c>
      <c r="B11284" s="1" t="s">
        <v>20516</v>
      </c>
      <c r="C11284" s="1" t="s">
        <v>39</v>
      </c>
      <c r="D11284" s="3">
        <v>100</v>
      </c>
    </row>
    <row r="11285" spans="1:4" s="9" customFormat="1" x14ac:dyDescent="0.2">
      <c r="A11285" s="2" t="s">
        <v>20517</v>
      </c>
      <c r="B11285" s="1" t="s">
        <v>20516</v>
      </c>
      <c r="C11285" s="1" t="s">
        <v>2328</v>
      </c>
      <c r="D11285" s="10" t="s">
        <v>5270</v>
      </c>
    </row>
    <row r="11286" spans="1:4" s="9" customFormat="1" x14ac:dyDescent="0.2">
      <c r="A11286" s="2" t="s">
        <v>20518</v>
      </c>
      <c r="B11286" s="1" t="s">
        <v>20519</v>
      </c>
      <c r="C11286" s="1" t="s">
        <v>3169</v>
      </c>
      <c r="D11286" s="10" t="s">
        <v>5270</v>
      </c>
    </row>
    <row r="11287" spans="1:4" s="9" customFormat="1" x14ac:dyDescent="0.2">
      <c r="A11287" s="2" t="s">
        <v>20520</v>
      </c>
      <c r="B11287" s="1" t="s">
        <v>20521</v>
      </c>
      <c r="C11287" s="1" t="s">
        <v>3210</v>
      </c>
      <c r="D11287" s="10" t="s">
        <v>5270</v>
      </c>
    </row>
    <row r="11288" spans="1:4" s="9" customFormat="1" x14ac:dyDescent="0.2">
      <c r="A11288" s="2" t="s">
        <v>20522</v>
      </c>
      <c r="B11288" s="1" t="s">
        <v>20523</v>
      </c>
      <c r="C11288" s="1" t="s">
        <v>20051</v>
      </c>
      <c r="D11288" s="3">
        <v>2000</v>
      </c>
    </row>
    <row r="11289" spans="1:4" s="9" customFormat="1" x14ac:dyDescent="0.2">
      <c r="A11289" s="2" t="s">
        <v>20524</v>
      </c>
      <c r="B11289" s="1" t="s">
        <v>20525</v>
      </c>
      <c r="C11289" s="1" t="s">
        <v>39</v>
      </c>
      <c r="D11289" s="10" t="s">
        <v>5270</v>
      </c>
    </row>
    <row r="11290" spans="1:4" s="9" customFormat="1" x14ac:dyDescent="0.2">
      <c r="A11290" s="2" t="s">
        <v>20526</v>
      </c>
      <c r="B11290" s="1" t="s">
        <v>20527</v>
      </c>
      <c r="C11290" s="1" t="s">
        <v>39</v>
      </c>
      <c r="D11290" s="10" t="s">
        <v>5270</v>
      </c>
    </row>
    <row r="11291" spans="1:4" s="9" customFormat="1" x14ac:dyDescent="0.2">
      <c r="A11291" s="2" t="s">
        <v>20528</v>
      </c>
      <c r="B11291" s="1" t="s">
        <v>20529</v>
      </c>
      <c r="C11291" s="1" t="s">
        <v>20051</v>
      </c>
      <c r="D11291" s="3">
        <v>2000</v>
      </c>
    </row>
    <row r="11292" spans="1:4" s="9" customFormat="1" x14ac:dyDescent="0.2">
      <c r="A11292" s="2" t="s">
        <v>20530</v>
      </c>
      <c r="B11292" s="1" t="s">
        <v>20531</v>
      </c>
      <c r="C11292" s="1" t="s">
        <v>20051</v>
      </c>
      <c r="D11292" s="10" t="s">
        <v>5270</v>
      </c>
    </row>
    <row r="11293" spans="1:4" s="9" customFormat="1" x14ac:dyDescent="0.2">
      <c r="A11293" s="2" t="s">
        <v>20532</v>
      </c>
      <c r="B11293" s="1" t="s">
        <v>20533</v>
      </c>
      <c r="C11293" s="1" t="s">
        <v>22</v>
      </c>
      <c r="D11293" s="10" t="s">
        <v>5270</v>
      </c>
    </row>
    <row r="11294" spans="1:4" s="9" customFormat="1" x14ac:dyDescent="0.2">
      <c r="A11294" s="2" t="s">
        <v>20534</v>
      </c>
      <c r="B11294" s="1" t="s">
        <v>20533</v>
      </c>
      <c r="C11294" s="1" t="s">
        <v>3169</v>
      </c>
      <c r="D11294" s="10" t="s">
        <v>5270</v>
      </c>
    </row>
    <row r="11295" spans="1:4" s="9" customFormat="1" x14ac:dyDescent="0.2">
      <c r="A11295" s="2" t="s">
        <v>20535</v>
      </c>
      <c r="B11295" s="1" t="s">
        <v>20536</v>
      </c>
      <c r="C11295" s="1" t="s">
        <v>39</v>
      </c>
      <c r="D11295" s="10" t="s">
        <v>5270</v>
      </c>
    </row>
    <row r="11296" spans="1:4" s="9" customFormat="1" x14ac:dyDescent="0.2">
      <c r="A11296" s="2" t="s">
        <v>20537</v>
      </c>
      <c r="B11296" s="1" t="s">
        <v>20538</v>
      </c>
      <c r="C11296" s="1" t="s">
        <v>89</v>
      </c>
      <c r="D11296" s="10" t="s">
        <v>5270</v>
      </c>
    </row>
    <row r="11297" spans="1:4" s="9" customFormat="1" x14ac:dyDescent="0.2">
      <c r="A11297" s="2" t="s">
        <v>20539</v>
      </c>
      <c r="B11297" s="1" t="s">
        <v>20540</v>
      </c>
      <c r="C11297" s="1" t="s">
        <v>39</v>
      </c>
      <c r="D11297" s="10" t="s">
        <v>5270</v>
      </c>
    </row>
    <row r="11298" spans="1:4" s="9" customFormat="1" x14ac:dyDescent="0.2">
      <c r="A11298" s="2" t="s">
        <v>20541</v>
      </c>
      <c r="B11298" s="1" t="s">
        <v>20542</v>
      </c>
      <c r="C11298" s="1" t="s">
        <v>54</v>
      </c>
      <c r="D11298" s="10" t="s">
        <v>5270</v>
      </c>
    </row>
    <row r="11299" spans="1:4" s="9" customFormat="1" x14ac:dyDescent="0.2">
      <c r="A11299" s="2" t="s">
        <v>20543</v>
      </c>
      <c r="B11299" s="1" t="s">
        <v>20544</v>
      </c>
      <c r="C11299" s="1" t="s">
        <v>54</v>
      </c>
      <c r="D11299" s="10" t="s">
        <v>5270</v>
      </c>
    </row>
    <row r="11300" spans="1:4" s="9" customFormat="1" x14ac:dyDescent="0.2">
      <c r="A11300" s="2" t="s">
        <v>20545</v>
      </c>
      <c r="B11300" s="1" t="s">
        <v>20546</v>
      </c>
      <c r="C11300" s="1" t="s">
        <v>54</v>
      </c>
      <c r="D11300" s="10" t="s">
        <v>5270</v>
      </c>
    </row>
    <row r="11301" spans="1:4" s="9" customFormat="1" x14ac:dyDescent="0.2">
      <c r="A11301" s="2" t="s">
        <v>20547</v>
      </c>
      <c r="B11301" s="1" t="s">
        <v>20548</v>
      </c>
      <c r="C11301" s="1" t="s">
        <v>54</v>
      </c>
      <c r="D11301" s="10" t="s">
        <v>5270</v>
      </c>
    </row>
    <row r="11302" spans="1:4" s="9" customFormat="1" x14ac:dyDescent="0.2">
      <c r="A11302" s="2" t="s">
        <v>20549</v>
      </c>
      <c r="B11302" s="1" t="s">
        <v>20550</v>
      </c>
      <c r="C11302" s="1" t="s">
        <v>39</v>
      </c>
      <c r="D11302" s="3">
        <v>100</v>
      </c>
    </row>
    <row r="11303" spans="1:4" s="9" customFormat="1" x14ac:dyDescent="0.2">
      <c r="A11303" s="2" t="s">
        <v>20551</v>
      </c>
      <c r="B11303" s="1" t="s">
        <v>20552</v>
      </c>
      <c r="C11303" s="1" t="s">
        <v>54</v>
      </c>
      <c r="D11303" s="10" t="s">
        <v>5270</v>
      </c>
    </row>
    <row r="11304" spans="1:4" s="9" customFormat="1" x14ac:dyDescent="0.2">
      <c r="A11304" s="2" t="s">
        <v>20553</v>
      </c>
      <c r="B11304" s="1" t="s">
        <v>20554</v>
      </c>
      <c r="C11304" s="1" t="s">
        <v>39</v>
      </c>
      <c r="D11304" s="10" t="s">
        <v>5270</v>
      </c>
    </row>
    <row r="11305" spans="1:4" s="9" customFormat="1" x14ac:dyDescent="0.2">
      <c r="A11305" s="2" t="s">
        <v>20555</v>
      </c>
      <c r="B11305" s="1" t="s">
        <v>20556</v>
      </c>
      <c r="C11305" s="1" t="s">
        <v>2345</v>
      </c>
      <c r="D11305" s="10" t="s">
        <v>5270</v>
      </c>
    </row>
    <row r="11306" spans="1:4" s="9" customFormat="1" x14ac:dyDescent="0.2">
      <c r="A11306" s="2" t="s">
        <v>20557</v>
      </c>
      <c r="B11306" s="1" t="s">
        <v>20558</v>
      </c>
      <c r="C11306" s="1" t="s">
        <v>39</v>
      </c>
      <c r="D11306" s="3">
        <v>500</v>
      </c>
    </row>
    <row r="11307" spans="1:4" s="9" customFormat="1" x14ac:dyDescent="0.2">
      <c r="A11307" s="2" t="s">
        <v>20559</v>
      </c>
      <c r="B11307" s="1" t="s">
        <v>20560</v>
      </c>
      <c r="C11307" s="1" t="s">
        <v>54</v>
      </c>
      <c r="D11307" s="3">
        <v>200</v>
      </c>
    </row>
    <row r="11308" spans="1:4" s="9" customFormat="1" x14ac:dyDescent="0.2">
      <c r="A11308" s="2" t="s">
        <v>20561</v>
      </c>
      <c r="B11308" s="1" t="s">
        <v>20562</v>
      </c>
      <c r="C11308" s="1" t="s">
        <v>39</v>
      </c>
      <c r="D11308" s="10" t="s">
        <v>5270</v>
      </c>
    </row>
    <row r="11309" spans="1:4" s="9" customFormat="1" x14ac:dyDescent="0.2">
      <c r="A11309" s="2" t="s">
        <v>20563</v>
      </c>
      <c r="B11309" s="1" t="s">
        <v>20564</v>
      </c>
      <c r="C11309" s="1" t="s">
        <v>39</v>
      </c>
      <c r="D11309" s="3">
        <v>500</v>
      </c>
    </row>
    <row r="11310" spans="1:4" s="9" customFormat="1" x14ac:dyDescent="0.2">
      <c r="A11310" s="2" t="s">
        <v>20565</v>
      </c>
      <c r="B11310" s="1" t="s">
        <v>20566</v>
      </c>
      <c r="C11310" s="1" t="s">
        <v>295</v>
      </c>
      <c r="D11310" s="3">
        <v>100</v>
      </c>
    </row>
    <row r="11311" spans="1:4" s="9" customFormat="1" x14ac:dyDescent="0.2">
      <c r="A11311" s="2" t="s">
        <v>20567</v>
      </c>
      <c r="B11311" s="1" t="s">
        <v>20568</v>
      </c>
      <c r="C11311" s="1" t="s">
        <v>39</v>
      </c>
      <c r="D11311" s="10" t="s">
        <v>5270</v>
      </c>
    </row>
    <row r="11312" spans="1:4" s="9" customFormat="1" x14ac:dyDescent="0.2">
      <c r="A11312" s="2" t="s">
        <v>20569</v>
      </c>
      <c r="B11312" s="1" t="s">
        <v>20570</v>
      </c>
      <c r="C11312" s="1" t="s">
        <v>39</v>
      </c>
      <c r="D11312" s="10" t="s">
        <v>5270</v>
      </c>
    </row>
    <row r="11313" spans="1:4" s="9" customFormat="1" x14ac:dyDescent="0.2">
      <c r="A11313" s="2" t="s">
        <v>20571</v>
      </c>
      <c r="B11313" s="1" t="s">
        <v>20572</v>
      </c>
      <c r="C11313" s="1" t="s">
        <v>9453</v>
      </c>
      <c r="D11313" s="10" t="s">
        <v>5270</v>
      </c>
    </row>
    <row r="11314" spans="1:4" s="9" customFormat="1" x14ac:dyDescent="0.2">
      <c r="A11314" s="2" t="s">
        <v>20573</v>
      </c>
      <c r="B11314" s="1" t="s">
        <v>20574</v>
      </c>
      <c r="C11314" s="1" t="s">
        <v>20051</v>
      </c>
      <c r="D11314" s="10" t="s">
        <v>5270</v>
      </c>
    </row>
    <row r="11315" spans="1:4" s="9" customFormat="1" x14ac:dyDescent="0.2">
      <c r="A11315" s="2" t="s">
        <v>20575</v>
      </c>
      <c r="B11315" s="1" t="s">
        <v>20576</v>
      </c>
      <c r="C11315" s="1" t="s">
        <v>39</v>
      </c>
      <c r="D11315" s="10" t="s">
        <v>5270</v>
      </c>
    </row>
    <row r="11316" spans="1:4" s="9" customFormat="1" x14ac:dyDescent="0.2">
      <c r="A11316" s="2" t="s">
        <v>20577</v>
      </c>
      <c r="B11316" s="1" t="s">
        <v>20578</v>
      </c>
      <c r="C11316" s="1" t="s">
        <v>20051</v>
      </c>
      <c r="D11316" s="3">
        <v>200</v>
      </c>
    </row>
    <row r="11317" spans="1:4" s="9" customFormat="1" x14ac:dyDescent="0.2">
      <c r="A11317" s="2" t="s">
        <v>20579</v>
      </c>
      <c r="B11317" s="1" t="s">
        <v>20580</v>
      </c>
      <c r="C11317" s="1" t="s">
        <v>20051</v>
      </c>
      <c r="D11317" s="10" t="s">
        <v>5270</v>
      </c>
    </row>
    <row r="11318" spans="1:4" s="9" customFormat="1" x14ac:dyDescent="0.2">
      <c r="A11318" s="2" t="s">
        <v>20581</v>
      </c>
      <c r="B11318" s="1" t="s">
        <v>20582</v>
      </c>
      <c r="C11318" s="1" t="s">
        <v>20051</v>
      </c>
      <c r="D11318" s="3">
        <v>200</v>
      </c>
    </row>
    <row r="11319" spans="1:4" s="9" customFormat="1" x14ac:dyDescent="0.2">
      <c r="A11319" s="2" t="s">
        <v>20583</v>
      </c>
      <c r="B11319" s="1" t="s">
        <v>20584</v>
      </c>
      <c r="C11319" s="1" t="s">
        <v>20051</v>
      </c>
      <c r="D11319" s="3">
        <v>100</v>
      </c>
    </row>
    <row r="11320" spans="1:4" s="9" customFormat="1" x14ac:dyDescent="0.2">
      <c r="A11320" s="2" t="s">
        <v>20585</v>
      </c>
      <c r="B11320" s="1" t="s">
        <v>20586</v>
      </c>
      <c r="C11320" s="1" t="s">
        <v>20476</v>
      </c>
      <c r="D11320" s="3">
        <v>50</v>
      </c>
    </row>
    <row r="11321" spans="1:4" s="9" customFormat="1" x14ac:dyDescent="0.2">
      <c r="A11321" s="2" t="s">
        <v>20587</v>
      </c>
      <c r="B11321" s="1" t="s">
        <v>20588</v>
      </c>
      <c r="C11321" s="1" t="s">
        <v>20051</v>
      </c>
      <c r="D11321" s="3">
        <v>2000</v>
      </c>
    </row>
    <row r="11322" spans="1:4" s="9" customFormat="1" x14ac:dyDescent="0.2">
      <c r="A11322" s="2" t="s">
        <v>20589</v>
      </c>
      <c r="B11322" s="1" t="s">
        <v>20590</v>
      </c>
      <c r="C11322" s="1" t="s">
        <v>54</v>
      </c>
      <c r="D11322" s="3">
        <v>100</v>
      </c>
    </row>
    <row r="11323" spans="1:4" s="9" customFormat="1" x14ac:dyDescent="0.2">
      <c r="A11323" s="2" t="s">
        <v>20591</v>
      </c>
      <c r="B11323" s="1" t="s">
        <v>20592</v>
      </c>
      <c r="C11323" s="1" t="s">
        <v>22</v>
      </c>
      <c r="D11323" s="3">
        <v>50</v>
      </c>
    </row>
    <row r="11324" spans="1:4" s="9" customFormat="1" x14ac:dyDescent="0.2">
      <c r="A11324" s="2" t="s">
        <v>20593</v>
      </c>
      <c r="B11324" s="1" t="s">
        <v>20594</v>
      </c>
      <c r="C11324" s="1" t="s">
        <v>2328</v>
      </c>
      <c r="D11324" s="10" t="s">
        <v>5270</v>
      </c>
    </row>
    <row r="11325" spans="1:4" s="9" customFormat="1" x14ac:dyDescent="0.2">
      <c r="A11325" s="2" t="s">
        <v>20595</v>
      </c>
      <c r="B11325" s="1" t="s">
        <v>20596</v>
      </c>
      <c r="C11325" s="1" t="s">
        <v>39</v>
      </c>
      <c r="D11325" s="3">
        <v>100</v>
      </c>
    </row>
    <row r="11326" spans="1:4" s="9" customFormat="1" x14ac:dyDescent="0.2">
      <c r="A11326" s="2" t="s">
        <v>20597</v>
      </c>
      <c r="B11326" s="1" t="s">
        <v>20598</v>
      </c>
      <c r="C11326" s="1" t="s">
        <v>39</v>
      </c>
      <c r="D11326" s="10" t="s">
        <v>5270</v>
      </c>
    </row>
    <row r="11327" spans="1:4" s="9" customFormat="1" x14ac:dyDescent="0.2">
      <c r="A11327" s="2" t="s">
        <v>20599</v>
      </c>
      <c r="B11327" s="1" t="s">
        <v>20600</v>
      </c>
      <c r="C11327" s="1" t="s">
        <v>54</v>
      </c>
      <c r="D11327" s="10" t="s">
        <v>5270</v>
      </c>
    </row>
    <row r="11328" spans="1:4" s="9" customFormat="1" x14ac:dyDescent="0.2">
      <c r="A11328" s="2" t="s">
        <v>20601</v>
      </c>
      <c r="B11328" s="1" t="s">
        <v>20602</v>
      </c>
      <c r="C11328" s="1" t="s">
        <v>89</v>
      </c>
      <c r="D11328" s="10" t="s">
        <v>5270</v>
      </c>
    </row>
    <row r="11329" spans="1:4" s="9" customFormat="1" x14ac:dyDescent="0.2">
      <c r="A11329" s="2" t="s">
        <v>20603</v>
      </c>
      <c r="B11329" s="1" t="s">
        <v>20604</v>
      </c>
      <c r="C11329" s="1" t="s">
        <v>19928</v>
      </c>
      <c r="D11329" s="3">
        <v>50</v>
      </c>
    </row>
    <row r="11330" spans="1:4" s="9" customFormat="1" x14ac:dyDescent="0.2">
      <c r="A11330" s="2" t="s">
        <v>20605</v>
      </c>
      <c r="B11330" s="1" t="s">
        <v>20606</v>
      </c>
      <c r="C11330" s="1" t="s">
        <v>20051</v>
      </c>
      <c r="D11330" s="10" t="s">
        <v>5270</v>
      </c>
    </row>
    <row r="11331" spans="1:4" s="9" customFormat="1" x14ac:dyDescent="0.2">
      <c r="A11331" s="2" t="s">
        <v>20607</v>
      </c>
      <c r="B11331" s="1" t="s">
        <v>20608</v>
      </c>
      <c r="C11331" s="1" t="s">
        <v>2328</v>
      </c>
      <c r="D11331" s="10" t="s">
        <v>5270</v>
      </c>
    </row>
    <row r="11332" spans="1:4" s="9" customFormat="1" x14ac:dyDescent="0.2">
      <c r="A11332" s="2" t="s">
        <v>20609</v>
      </c>
      <c r="B11332" s="1" t="s">
        <v>20610</v>
      </c>
      <c r="C11332" s="1" t="s">
        <v>20051</v>
      </c>
      <c r="D11332" s="3">
        <v>100</v>
      </c>
    </row>
    <row r="11333" spans="1:4" s="9" customFormat="1" x14ac:dyDescent="0.2">
      <c r="A11333" s="2" t="s">
        <v>20611</v>
      </c>
      <c r="B11333" s="1" t="s">
        <v>20612</v>
      </c>
      <c r="C11333" s="1" t="s">
        <v>20051</v>
      </c>
      <c r="D11333" s="10" t="s">
        <v>5270</v>
      </c>
    </row>
    <row r="11334" spans="1:4" s="9" customFormat="1" x14ac:dyDescent="0.2">
      <c r="A11334" s="2" t="s">
        <v>20613</v>
      </c>
      <c r="B11334" s="1" t="s">
        <v>20614</v>
      </c>
      <c r="C11334" s="1" t="s">
        <v>39</v>
      </c>
      <c r="D11334" s="10" t="s">
        <v>5270</v>
      </c>
    </row>
    <row r="11335" spans="1:4" s="9" customFormat="1" x14ac:dyDescent="0.2">
      <c r="A11335" s="2" t="s">
        <v>20615</v>
      </c>
      <c r="B11335" s="1" t="s">
        <v>20616</v>
      </c>
      <c r="C11335" s="1" t="s">
        <v>2328</v>
      </c>
      <c r="D11335" s="10" t="s">
        <v>5270</v>
      </c>
    </row>
    <row r="11336" spans="1:4" s="9" customFormat="1" x14ac:dyDescent="0.2">
      <c r="A11336" s="2" t="s">
        <v>20617</v>
      </c>
      <c r="B11336" s="1" t="s">
        <v>20618</v>
      </c>
      <c r="C11336" s="1" t="s">
        <v>2328</v>
      </c>
      <c r="D11336" s="3">
        <v>100</v>
      </c>
    </row>
    <row r="11337" spans="1:4" s="9" customFormat="1" x14ac:dyDescent="0.2">
      <c r="A11337" s="2" t="s">
        <v>20619</v>
      </c>
      <c r="B11337" s="1" t="s">
        <v>20620</v>
      </c>
      <c r="C11337" s="1" t="s">
        <v>20051</v>
      </c>
      <c r="D11337" s="3">
        <v>500</v>
      </c>
    </row>
    <row r="11338" spans="1:4" s="9" customFormat="1" x14ac:dyDescent="0.2">
      <c r="A11338" s="2" t="s">
        <v>20621</v>
      </c>
      <c r="B11338" s="1" t="s">
        <v>20622</v>
      </c>
      <c r="C11338" s="1" t="s">
        <v>20051</v>
      </c>
      <c r="D11338" s="3">
        <v>1000</v>
      </c>
    </row>
    <row r="11339" spans="1:4" s="9" customFormat="1" x14ac:dyDescent="0.2">
      <c r="A11339" s="2" t="s">
        <v>20623</v>
      </c>
      <c r="B11339" s="1" t="s">
        <v>20624</v>
      </c>
      <c r="C11339" s="1" t="s">
        <v>20051</v>
      </c>
      <c r="D11339" s="10" t="s">
        <v>5270</v>
      </c>
    </row>
    <row r="11340" spans="1:4" s="9" customFormat="1" x14ac:dyDescent="0.2">
      <c r="A11340" s="2" t="s">
        <v>20625</v>
      </c>
      <c r="B11340" s="1" t="s">
        <v>20626</v>
      </c>
      <c r="C11340" s="1" t="s">
        <v>20051</v>
      </c>
      <c r="D11340" s="10" t="s">
        <v>5270</v>
      </c>
    </row>
    <row r="11341" spans="1:4" s="9" customFormat="1" x14ac:dyDescent="0.2">
      <c r="A11341" s="2" t="s">
        <v>20627</v>
      </c>
      <c r="B11341" s="1" t="s">
        <v>20628</v>
      </c>
      <c r="C11341" s="1" t="s">
        <v>20051</v>
      </c>
      <c r="D11341" s="10" t="s">
        <v>5270</v>
      </c>
    </row>
    <row r="11342" spans="1:4" s="9" customFormat="1" x14ac:dyDescent="0.2">
      <c r="A11342" s="2" t="s">
        <v>20629</v>
      </c>
      <c r="B11342" s="1" t="s">
        <v>20630</v>
      </c>
      <c r="C11342" s="1" t="s">
        <v>54</v>
      </c>
      <c r="D11342" s="10" t="s">
        <v>5270</v>
      </c>
    </row>
    <row r="11343" spans="1:4" s="9" customFormat="1" x14ac:dyDescent="0.2">
      <c r="A11343" s="2" t="s">
        <v>20631</v>
      </c>
      <c r="B11343" s="1" t="s">
        <v>20632</v>
      </c>
      <c r="C11343" s="1" t="s">
        <v>20051</v>
      </c>
      <c r="D11343" s="10" t="s">
        <v>5270</v>
      </c>
    </row>
    <row r="11344" spans="1:4" s="9" customFormat="1" x14ac:dyDescent="0.2">
      <c r="A11344" s="2" t="s">
        <v>20633</v>
      </c>
      <c r="B11344" s="1" t="s">
        <v>20634</v>
      </c>
      <c r="C11344" s="1" t="s">
        <v>20051</v>
      </c>
      <c r="D11344" s="3">
        <v>1000</v>
      </c>
    </row>
    <row r="11345" spans="1:4" s="9" customFormat="1" x14ac:dyDescent="0.2">
      <c r="A11345" s="2" t="s">
        <v>20635</v>
      </c>
      <c r="B11345" s="1" t="s">
        <v>20636</v>
      </c>
      <c r="C11345" s="1" t="s">
        <v>20051</v>
      </c>
      <c r="D11345" s="3">
        <v>1000</v>
      </c>
    </row>
    <row r="11346" spans="1:4" s="9" customFormat="1" x14ac:dyDescent="0.2">
      <c r="A11346" s="2" t="s">
        <v>20637</v>
      </c>
      <c r="B11346" s="1" t="s">
        <v>20638</v>
      </c>
      <c r="C11346" s="1" t="s">
        <v>39</v>
      </c>
      <c r="D11346" s="10" t="s">
        <v>5270</v>
      </c>
    </row>
    <row r="11347" spans="1:4" s="9" customFormat="1" x14ac:dyDescent="0.2">
      <c r="A11347" s="2" t="s">
        <v>20639</v>
      </c>
      <c r="B11347" s="1" t="s">
        <v>20640</v>
      </c>
      <c r="C11347" s="1" t="s">
        <v>39</v>
      </c>
      <c r="D11347" s="10" t="s">
        <v>5270</v>
      </c>
    </row>
    <row r="11348" spans="1:4" s="9" customFormat="1" x14ac:dyDescent="0.2">
      <c r="A11348" s="2" t="s">
        <v>20641</v>
      </c>
      <c r="B11348" s="1" t="s">
        <v>20642</v>
      </c>
      <c r="C11348" s="1" t="s">
        <v>39</v>
      </c>
      <c r="D11348" s="10" t="s">
        <v>5270</v>
      </c>
    </row>
    <row r="11349" spans="1:4" s="9" customFormat="1" x14ac:dyDescent="0.2">
      <c r="A11349" s="2" t="s">
        <v>20643</v>
      </c>
      <c r="B11349" s="1" t="s">
        <v>20644</v>
      </c>
      <c r="C11349" s="1" t="s">
        <v>54</v>
      </c>
      <c r="D11349" s="10" t="s">
        <v>5270</v>
      </c>
    </row>
    <row r="11350" spans="1:4" s="9" customFormat="1" x14ac:dyDescent="0.2">
      <c r="A11350" s="2" t="s">
        <v>20645</v>
      </c>
      <c r="B11350" s="1" t="s">
        <v>20646</v>
      </c>
      <c r="C11350" s="1" t="s">
        <v>39</v>
      </c>
      <c r="D11350" s="10" t="s">
        <v>5270</v>
      </c>
    </row>
    <row r="11351" spans="1:4" s="9" customFormat="1" x14ac:dyDescent="0.2">
      <c r="A11351" s="2" t="s">
        <v>20647</v>
      </c>
      <c r="B11351" s="1" t="s">
        <v>20646</v>
      </c>
      <c r="C11351" s="1" t="s">
        <v>22</v>
      </c>
      <c r="D11351" s="10" t="s">
        <v>5270</v>
      </c>
    </row>
    <row r="11352" spans="1:4" s="9" customFormat="1" x14ac:dyDescent="0.2">
      <c r="A11352" s="2" t="s">
        <v>20648</v>
      </c>
      <c r="B11352" s="1" t="s">
        <v>20649</v>
      </c>
      <c r="C11352" s="1" t="s">
        <v>54</v>
      </c>
      <c r="D11352" s="10" t="s">
        <v>5270</v>
      </c>
    </row>
    <row r="11353" spans="1:4" s="9" customFormat="1" x14ac:dyDescent="0.2">
      <c r="A11353" s="2" t="s">
        <v>20650</v>
      </c>
      <c r="B11353" s="1" t="s">
        <v>20651</v>
      </c>
      <c r="C11353" s="1" t="s">
        <v>39</v>
      </c>
      <c r="D11353" s="10" t="s">
        <v>5270</v>
      </c>
    </row>
    <row r="11354" spans="1:4" s="9" customFormat="1" x14ac:dyDescent="0.2">
      <c r="A11354" s="2" t="s">
        <v>20652</v>
      </c>
      <c r="B11354" s="1" t="s">
        <v>20653</v>
      </c>
      <c r="C11354" s="1" t="s">
        <v>2124</v>
      </c>
      <c r="D11354" s="10" t="s">
        <v>5270</v>
      </c>
    </row>
    <row r="11355" spans="1:4" s="9" customFormat="1" x14ac:dyDescent="0.2">
      <c r="A11355" s="2" t="s">
        <v>20654</v>
      </c>
      <c r="B11355" s="1" t="s">
        <v>20655</v>
      </c>
      <c r="C11355" s="1" t="s">
        <v>54</v>
      </c>
      <c r="D11355" s="10" t="s">
        <v>5270</v>
      </c>
    </row>
    <row r="11356" spans="1:4" s="9" customFormat="1" x14ac:dyDescent="0.2">
      <c r="A11356" s="2" t="s">
        <v>20656</v>
      </c>
      <c r="B11356" s="1" t="s">
        <v>20657</v>
      </c>
      <c r="C11356" s="1" t="s">
        <v>54</v>
      </c>
      <c r="D11356" s="3">
        <v>200</v>
      </c>
    </row>
    <row r="11357" spans="1:4" s="9" customFormat="1" x14ac:dyDescent="0.2">
      <c r="A11357" s="2" t="s">
        <v>20658</v>
      </c>
      <c r="B11357" s="1" t="s">
        <v>20659</v>
      </c>
      <c r="C11357" s="1" t="s">
        <v>39</v>
      </c>
      <c r="D11357" s="3">
        <v>50</v>
      </c>
    </row>
    <row r="11358" spans="1:4" s="9" customFormat="1" x14ac:dyDescent="0.2">
      <c r="A11358" s="2" t="s">
        <v>20660</v>
      </c>
      <c r="B11358" s="1" t="s">
        <v>20661</v>
      </c>
      <c r="C11358" s="1" t="s">
        <v>39</v>
      </c>
      <c r="D11358" s="10" t="s">
        <v>5270</v>
      </c>
    </row>
    <row r="11359" spans="1:4" s="9" customFormat="1" x14ac:dyDescent="0.2">
      <c r="A11359" s="2" t="s">
        <v>20662</v>
      </c>
      <c r="B11359" s="1" t="s">
        <v>20663</v>
      </c>
      <c r="C11359" s="1" t="s">
        <v>39</v>
      </c>
      <c r="D11359" s="3">
        <v>1000</v>
      </c>
    </row>
    <row r="11360" spans="1:4" s="9" customFormat="1" x14ac:dyDescent="0.2">
      <c r="A11360" s="2" t="s">
        <v>20664</v>
      </c>
      <c r="B11360" s="1" t="s">
        <v>20665</v>
      </c>
      <c r="C11360" s="1" t="s">
        <v>3210</v>
      </c>
      <c r="D11360" s="10" t="s">
        <v>5270</v>
      </c>
    </row>
    <row r="11361" spans="1:4" s="9" customFormat="1" x14ac:dyDescent="0.2">
      <c r="A11361" s="2" t="s">
        <v>20666</v>
      </c>
      <c r="B11361" s="1" t="s">
        <v>20667</v>
      </c>
      <c r="C11361" s="1" t="s">
        <v>16</v>
      </c>
      <c r="D11361" s="10" t="s">
        <v>5270</v>
      </c>
    </row>
    <row r="11362" spans="1:4" s="9" customFormat="1" x14ac:dyDescent="0.2">
      <c r="A11362" s="2" t="s">
        <v>20668</v>
      </c>
      <c r="B11362" s="1" t="s">
        <v>20669</v>
      </c>
      <c r="C11362" s="1" t="s">
        <v>25</v>
      </c>
      <c r="D11362" s="10" t="s">
        <v>5270</v>
      </c>
    </row>
    <row r="11363" spans="1:4" s="9" customFormat="1" x14ac:dyDescent="0.2">
      <c r="A11363" s="2" t="s">
        <v>20670</v>
      </c>
      <c r="B11363" s="1" t="s">
        <v>20671</v>
      </c>
      <c r="C11363" s="1" t="s">
        <v>16</v>
      </c>
      <c r="D11363" s="10" t="s">
        <v>5270</v>
      </c>
    </row>
    <row r="11364" spans="1:4" s="9" customFormat="1" x14ac:dyDescent="0.2">
      <c r="A11364" s="2" t="s">
        <v>20672</v>
      </c>
      <c r="B11364" s="1" t="s">
        <v>20673</v>
      </c>
      <c r="C11364" s="1" t="s">
        <v>4888</v>
      </c>
      <c r="D11364" s="10" t="s">
        <v>5270</v>
      </c>
    </row>
    <row r="11365" spans="1:4" s="9" customFormat="1" x14ac:dyDescent="0.2">
      <c r="A11365" s="2" t="s">
        <v>20674</v>
      </c>
      <c r="B11365" s="1" t="s">
        <v>20675</v>
      </c>
      <c r="C11365" s="1" t="s">
        <v>66</v>
      </c>
      <c r="D11365" s="3">
        <v>1000</v>
      </c>
    </row>
    <row r="11366" spans="1:4" s="9" customFormat="1" x14ac:dyDescent="0.2">
      <c r="A11366" s="2" t="s">
        <v>20676</v>
      </c>
      <c r="B11366" s="1" t="s">
        <v>20677</v>
      </c>
      <c r="C11366" s="1" t="s">
        <v>39</v>
      </c>
      <c r="D11366" s="3">
        <v>30</v>
      </c>
    </row>
    <row r="11367" spans="1:4" s="9" customFormat="1" x14ac:dyDescent="0.2">
      <c r="A11367" s="2" t="s">
        <v>20678</v>
      </c>
      <c r="B11367" s="1" t="s">
        <v>20679</v>
      </c>
      <c r="C11367" s="1" t="s">
        <v>16</v>
      </c>
      <c r="D11367" s="10" t="s">
        <v>5270</v>
      </c>
    </row>
    <row r="11368" spans="1:4" s="9" customFormat="1" x14ac:dyDescent="0.2">
      <c r="A11368" s="2" t="s">
        <v>20680</v>
      </c>
      <c r="B11368" s="1" t="s">
        <v>20681</v>
      </c>
      <c r="C11368" s="1" t="s">
        <v>39</v>
      </c>
      <c r="D11368" s="10" t="s">
        <v>5270</v>
      </c>
    </row>
    <row r="11369" spans="1:4" s="9" customFormat="1" x14ac:dyDescent="0.2">
      <c r="A11369" s="2" t="s">
        <v>20682</v>
      </c>
      <c r="B11369" s="1" t="s">
        <v>20683</v>
      </c>
      <c r="C11369" s="1" t="s">
        <v>287</v>
      </c>
      <c r="D11369" s="10" t="s">
        <v>5270</v>
      </c>
    </row>
    <row r="11370" spans="1:4" s="9" customFormat="1" x14ac:dyDescent="0.2">
      <c r="A11370" s="2" t="s">
        <v>20684</v>
      </c>
      <c r="B11370" s="1" t="s">
        <v>20685</v>
      </c>
      <c r="C11370" s="1" t="s">
        <v>2237</v>
      </c>
      <c r="D11370" s="10" t="s">
        <v>5270</v>
      </c>
    </row>
    <row r="11371" spans="1:4" s="9" customFormat="1" x14ac:dyDescent="0.2">
      <c r="A11371" s="2" t="s">
        <v>20686</v>
      </c>
      <c r="B11371" s="1" t="s">
        <v>20687</v>
      </c>
      <c r="C11371" s="1" t="s">
        <v>295</v>
      </c>
      <c r="D11371" s="3">
        <v>2000</v>
      </c>
    </row>
    <row r="11372" spans="1:4" s="9" customFormat="1" x14ac:dyDescent="0.2">
      <c r="A11372" s="2" t="s">
        <v>20688</v>
      </c>
      <c r="B11372" s="1" t="s">
        <v>20689</v>
      </c>
      <c r="C11372" s="1" t="s">
        <v>2242</v>
      </c>
      <c r="D11372" s="10" t="s">
        <v>5270</v>
      </c>
    </row>
    <row r="11373" spans="1:4" s="9" customFormat="1" x14ac:dyDescent="0.2">
      <c r="A11373" s="2" t="s">
        <v>20690</v>
      </c>
      <c r="B11373" s="1" t="s">
        <v>20691</v>
      </c>
      <c r="C11373" s="1" t="s">
        <v>39</v>
      </c>
      <c r="D11373" s="3">
        <v>15</v>
      </c>
    </row>
    <row r="11374" spans="1:4" s="9" customFormat="1" x14ac:dyDescent="0.2">
      <c r="A11374" s="2" t="s">
        <v>20692</v>
      </c>
      <c r="B11374" s="1" t="s">
        <v>20693</v>
      </c>
      <c r="C11374" s="1" t="s">
        <v>39</v>
      </c>
      <c r="D11374" s="3">
        <v>50</v>
      </c>
    </row>
    <row r="11375" spans="1:4" s="9" customFormat="1" x14ac:dyDescent="0.2">
      <c r="A11375" s="2" t="s">
        <v>20694</v>
      </c>
      <c r="B11375" s="1" t="s">
        <v>20695</v>
      </c>
      <c r="C11375" s="1" t="s">
        <v>20696</v>
      </c>
      <c r="D11375" s="10" t="s">
        <v>5270</v>
      </c>
    </row>
    <row r="11376" spans="1:4" s="9" customFormat="1" x14ac:dyDescent="0.2">
      <c r="A11376" s="2" t="s">
        <v>20697</v>
      </c>
      <c r="B11376" s="1" t="s">
        <v>20698</v>
      </c>
      <c r="C11376" s="1" t="s">
        <v>39</v>
      </c>
      <c r="D11376" s="10" t="s">
        <v>5270</v>
      </c>
    </row>
    <row r="11377" spans="1:4" s="9" customFormat="1" x14ac:dyDescent="0.2">
      <c r="A11377" s="2" t="s">
        <v>20699</v>
      </c>
      <c r="B11377" s="1" t="s">
        <v>20700</v>
      </c>
      <c r="C11377" s="1" t="s">
        <v>39</v>
      </c>
      <c r="D11377" s="10" t="s">
        <v>5270</v>
      </c>
    </row>
    <row r="11378" spans="1:4" s="9" customFormat="1" x14ac:dyDescent="0.2">
      <c r="A11378" s="2" t="s">
        <v>20701</v>
      </c>
      <c r="B11378" s="1" t="s">
        <v>20702</v>
      </c>
      <c r="C11378" s="1" t="s">
        <v>20703</v>
      </c>
      <c r="D11378" s="10" t="s">
        <v>5270</v>
      </c>
    </row>
    <row r="11379" spans="1:4" s="9" customFormat="1" x14ac:dyDescent="0.2">
      <c r="A11379" s="2" t="s">
        <v>20704</v>
      </c>
      <c r="B11379" s="1" t="s">
        <v>20705</v>
      </c>
      <c r="C11379" s="1" t="s">
        <v>39</v>
      </c>
      <c r="D11379" s="10" t="s">
        <v>5270</v>
      </c>
    </row>
    <row r="11380" spans="1:4" s="9" customFormat="1" x14ac:dyDescent="0.2">
      <c r="A11380" s="2" t="s">
        <v>20706</v>
      </c>
      <c r="B11380" s="1" t="s">
        <v>20707</v>
      </c>
      <c r="C11380" s="1" t="s">
        <v>39</v>
      </c>
      <c r="D11380" s="10" t="s">
        <v>5270</v>
      </c>
    </row>
    <row r="11381" spans="1:4" s="9" customFormat="1" x14ac:dyDescent="0.2">
      <c r="A11381" s="2" t="s">
        <v>20708</v>
      </c>
      <c r="B11381" s="1" t="s">
        <v>20709</v>
      </c>
      <c r="C11381" s="1" t="s">
        <v>20710</v>
      </c>
      <c r="D11381" s="10" t="s">
        <v>5270</v>
      </c>
    </row>
    <row r="11382" spans="1:4" s="9" customFormat="1" x14ac:dyDescent="0.2">
      <c r="A11382" s="2" t="s">
        <v>20711</v>
      </c>
      <c r="B11382" s="1" t="s">
        <v>20712</v>
      </c>
      <c r="C11382" s="1" t="s">
        <v>20703</v>
      </c>
      <c r="D11382" s="3">
        <v>30</v>
      </c>
    </row>
    <row r="11383" spans="1:4" s="9" customFormat="1" x14ac:dyDescent="0.2">
      <c r="A11383" s="2" t="s">
        <v>20713</v>
      </c>
      <c r="B11383" s="1" t="s">
        <v>20714</v>
      </c>
      <c r="C11383" s="1" t="s">
        <v>20703</v>
      </c>
      <c r="D11383" s="10" t="s">
        <v>5270</v>
      </c>
    </row>
    <row r="11384" spans="1:4" s="9" customFormat="1" x14ac:dyDescent="0.2">
      <c r="A11384" s="2" t="s">
        <v>20715</v>
      </c>
      <c r="B11384" s="1" t="s">
        <v>20716</v>
      </c>
      <c r="C11384" s="1" t="s">
        <v>39</v>
      </c>
      <c r="D11384" s="10" t="s">
        <v>5270</v>
      </c>
    </row>
    <row r="11385" spans="1:4" s="9" customFormat="1" x14ac:dyDescent="0.2">
      <c r="A11385" s="2" t="s">
        <v>20717</v>
      </c>
      <c r="B11385" s="1" t="s">
        <v>20718</v>
      </c>
      <c r="C11385" s="1" t="s">
        <v>20703</v>
      </c>
      <c r="D11385" s="10" t="s">
        <v>5270</v>
      </c>
    </row>
    <row r="11386" spans="1:4" s="9" customFormat="1" x14ac:dyDescent="0.2">
      <c r="A11386" s="2" t="s">
        <v>20719</v>
      </c>
      <c r="B11386" s="1" t="s">
        <v>20720</v>
      </c>
      <c r="C11386" s="1" t="s">
        <v>66</v>
      </c>
      <c r="D11386" s="3">
        <v>50</v>
      </c>
    </row>
    <row r="11387" spans="1:4" s="9" customFormat="1" x14ac:dyDescent="0.2">
      <c r="A11387" s="2" t="s">
        <v>20721</v>
      </c>
      <c r="B11387" s="1" t="s">
        <v>20722</v>
      </c>
      <c r="C11387" s="1" t="s">
        <v>22</v>
      </c>
      <c r="D11387" s="3">
        <v>50</v>
      </c>
    </row>
    <row r="11388" spans="1:4" s="9" customFormat="1" x14ac:dyDescent="0.2">
      <c r="A11388" s="2" t="s">
        <v>20723</v>
      </c>
      <c r="B11388" s="1" t="s">
        <v>20724</v>
      </c>
      <c r="C11388" s="1" t="s">
        <v>39</v>
      </c>
      <c r="D11388" s="3">
        <v>50</v>
      </c>
    </row>
    <row r="11389" spans="1:4" s="9" customFormat="1" x14ac:dyDescent="0.2">
      <c r="A11389" s="2" t="s">
        <v>20725</v>
      </c>
      <c r="B11389" s="1" t="s">
        <v>20726</v>
      </c>
      <c r="C11389" s="1" t="s">
        <v>20710</v>
      </c>
      <c r="D11389" s="10" t="s">
        <v>5270</v>
      </c>
    </row>
    <row r="11390" spans="1:4" s="9" customFormat="1" x14ac:dyDescent="0.2">
      <c r="A11390" s="2" t="s">
        <v>20727</v>
      </c>
      <c r="B11390" s="1" t="s">
        <v>20728</v>
      </c>
      <c r="C11390" s="1" t="s">
        <v>308</v>
      </c>
      <c r="D11390" s="10" t="s">
        <v>5270</v>
      </c>
    </row>
    <row r="11391" spans="1:4" s="9" customFormat="1" x14ac:dyDescent="0.2">
      <c r="A11391" s="2" t="s">
        <v>20729</v>
      </c>
      <c r="B11391" s="1" t="s">
        <v>20730</v>
      </c>
      <c r="C11391" s="1" t="s">
        <v>39</v>
      </c>
      <c r="D11391" s="10" t="s">
        <v>5270</v>
      </c>
    </row>
    <row r="11392" spans="1:4" s="9" customFormat="1" x14ac:dyDescent="0.2">
      <c r="A11392" s="2" t="s">
        <v>20731</v>
      </c>
      <c r="B11392" s="1" t="s">
        <v>20732</v>
      </c>
      <c r="C11392" s="1" t="s">
        <v>20051</v>
      </c>
      <c r="D11392" s="10" t="s">
        <v>5270</v>
      </c>
    </row>
    <row r="11393" spans="1:4" s="9" customFormat="1" x14ac:dyDescent="0.2">
      <c r="A11393" s="2" t="s">
        <v>20733</v>
      </c>
      <c r="B11393" s="1" t="s">
        <v>20734</v>
      </c>
      <c r="C11393" s="1" t="s">
        <v>20051</v>
      </c>
      <c r="D11393" s="3">
        <v>1000</v>
      </c>
    </row>
    <row r="11394" spans="1:4" s="9" customFormat="1" x14ac:dyDescent="0.2">
      <c r="A11394" s="2" t="s">
        <v>20735</v>
      </c>
      <c r="B11394" s="1" t="s">
        <v>20736</v>
      </c>
      <c r="C11394" s="1" t="s">
        <v>20051</v>
      </c>
      <c r="D11394" s="10" t="s">
        <v>5270</v>
      </c>
    </row>
    <row r="11395" spans="1:4" s="9" customFormat="1" x14ac:dyDescent="0.2">
      <c r="A11395" s="2" t="s">
        <v>20737</v>
      </c>
      <c r="B11395" s="1" t="s">
        <v>20738</v>
      </c>
      <c r="C11395" s="1" t="s">
        <v>287</v>
      </c>
      <c r="D11395" s="3">
        <v>1000</v>
      </c>
    </row>
    <row r="11396" spans="1:4" s="9" customFormat="1" x14ac:dyDescent="0.2">
      <c r="A11396" s="2" t="s">
        <v>20739</v>
      </c>
      <c r="B11396" s="1" t="s">
        <v>20740</v>
      </c>
      <c r="C11396" s="1" t="s">
        <v>39</v>
      </c>
      <c r="D11396" s="10" t="s">
        <v>5270</v>
      </c>
    </row>
    <row r="11397" spans="1:4" s="9" customFormat="1" x14ac:dyDescent="0.2">
      <c r="A11397" s="2" t="s">
        <v>20741</v>
      </c>
      <c r="B11397" s="1" t="s">
        <v>20742</v>
      </c>
      <c r="C11397" s="1" t="s">
        <v>1872</v>
      </c>
      <c r="D11397" s="3">
        <v>2000</v>
      </c>
    </row>
    <row r="11398" spans="1:4" s="9" customFormat="1" x14ac:dyDescent="0.2">
      <c r="A11398" s="2" t="s">
        <v>20745</v>
      </c>
      <c r="B11398" s="1" t="s">
        <v>20744</v>
      </c>
      <c r="C11398" s="1" t="s">
        <v>287</v>
      </c>
      <c r="D11398" s="3">
        <v>2000</v>
      </c>
    </row>
    <row r="11399" spans="1:4" s="9" customFormat="1" x14ac:dyDescent="0.2">
      <c r="A11399" s="2" t="s">
        <v>20743</v>
      </c>
      <c r="B11399" s="1" t="s">
        <v>20744</v>
      </c>
      <c r="C11399" s="1" t="s">
        <v>39</v>
      </c>
      <c r="D11399" s="10" t="s">
        <v>5270</v>
      </c>
    </row>
    <row r="11400" spans="1:4" s="9" customFormat="1" x14ac:dyDescent="0.2">
      <c r="A11400" s="2" t="s">
        <v>20746</v>
      </c>
      <c r="B11400" s="1" t="s">
        <v>20747</v>
      </c>
      <c r="C11400" s="1" t="s">
        <v>287</v>
      </c>
      <c r="D11400" s="10" t="s">
        <v>5270</v>
      </c>
    </row>
    <row r="11401" spans="1:4" s="9" customFormat="1" x14ac:dyDescent="0.2">
      <c r="A11401" s="2" t="s">
        <v>20748</v>
      </c>
      <c r="B11401" s="1" t="s">
        <v>20749</v>
      </c>
      <c r="C11401" s="1" t="s">
        <v>39</v>
      </c>
      <c r="D11401" s="10" t="s">
        <v>5270</v>
      </c>
    </row>
    <row r="11402" spans="1:4" s="9" customFormat="1" x14ac:dyDescent="0.2">
      <c r="A11402" s="2" t="s">
        <v>20750</v>
      </c>
      <c r="B11402" s="1" t="s">
        <v>20749</v>
      </c>
      <c r="C11402" s="1" t="s">
        <v>86</v>
      </c>
      <c r="D11402" s="10" t="s">
        <v>5270</v>
      </c>
    </row>
    <row r="11403" spans="1:4" s="9" customFormat="1" x14ac:dyDescent="0.2">
      <c r="A11403" s="2" t="s">
        <v>20751</v>
      </c>
      <c r="B11403" s="1" t="s">
        <v>20752</v>
      </c>
      <c r="C11403" s="1" t="s">
        <v>39</v>
      </c>
      <c r="D11403" s="10" t="s">
        <v>5270</v>
      </c>
    </row>
    <row r="11404" spans="1:4" s="9" customFormat="1" x14ac:dyDescent="0.2">
      <c r="A11404" s="2" t="s">
        <v>20753</v>
      </c>
      <c r="B11404" s="1" t="s">
        <v>20754</v>
      </c>
      <c r="C11404" s="1" t="s">
        <v>86</v>
      </c>
      <c r="D11404" s="3">
        <v>1000</v>
      </c>
    </row>
    <row r="11405" spans="1:4" s="9" customFormat="1" x14ac:dyDescent="0.2">
      <c r="A11405" s="2" t="s">
        <v>20755</v>
      </c>
      <c r="B11405" s="1" t="s">
        <v>20756</v>
      </c>
      <c r="C11405" s="1" t="s">
        <v>86</v>
      </c>
      <c r="D11405" s="3">
        <v>2000</v>
      </c>
    </row>
    <row r="11406" spans="1:4" s="9" customFormat="1" x14ac:dyDescent="0.2">
      <c r="A11406" s="2" t="s">
        <v>20759</v>
      </c>
      <c r="B11406" s="1" t="s">
        <v>20758</v>
      </c>
      <c r="C11406" s="1" t="s">
        <v>1872</v>
      </c>
      <c r="D11406" s="3">
        <v>4000</v>
      </c>
    </row>
    <row r="11407" spans="1:4" s="9" customFormat="1" x14ac:dyDescent="0.2">
      <c r="A11407" s="2" t="s">
        <v>20757</v>
      </c>
      <c r="B11407" s="1" t="s">
        <v>20758</v>
      </c>
      <c r="C11407" s="1" t="s">
        <v>287</v>
      </c>
      <c r="D11407" s="10" t="s">
        <v>5270</v>
      </c>
    </row>
    <row r="11408" spans="1:4" s="9" customFormat="1" x14ac:dyDescent="0.2">
      <c r="A11408" s="2" t="s">
        <v>20760</v>
      </c>
      <c r="B11408" s="1" t="s">
        <v>20761</v>
      </c>
      <c r="C11408" s="1" t="s">
        <v>20051</v>
      </c>
      <c r="D11408" s="3">
        <v>1000</v>
      </c>
    </row>
    <row r="11409" spans="1:4" s="9" customFormat="1" x14ac:dyDescent="0.2">
      <c r="A11409" s="2" t="s">
        <v>20762</v>
      </c>
      <c r="B11409" s="1" t="s">
        <v>20763</v>
      </c>
      <c r="C11409" s="1" t="s">
        <v>86</v>
      </c>
      <c r="D11409" s="3">
        <v>1000</v>
      </c>
    </row>
    <row r="11410" spans="1:4" s="9" customFormat="1" x14ac:dyDescent="0.2">
      <c r="A11410" s="2" t="s">
        <v>20764</v>
      </c>
      <c r="B11410" s="1" t="s">
        <v>20763</v>
      </c>
      <c r="C11410" s="1" t="s">
        <v>287</v>
      </c>
      <c r="D11410" s="10" t="s">
        <v>5270</v>
      </c>
    </row>
    <row r="11411" spans="1:4" s="9" customFormat="1" x14ac:dyDescent="0.2">
      <c r="A11411" s="2" t="s">
        <v>20767</v>
      </c>
      <c r="B11411" s="1" t="s">
        <v>20766</v>
      </c>
      <c r="C11411" s="1" t="s">
        <v>1872</v>
      </c>
      <c r="D11411" s="10" t="s">
        <v>5270</v>
      </c>
    </row>
    <row r="11412" spans="1:4" s="9" customFormat="1" x14ac:dyDescent="0.2">
      <c r="A11412" s="2" t="s">
        <v>20765</v>
      </c>
      <c r="B11412" s="1" t="s">
        <v>20766</v>
      </c>
      <c r="C11412" s="1" t="s">
        <v>39</v>
      </c>
      <c r="D11412" s="10" t="s">
        <v>5270</v>
      </c>
    </row>
    <row r="11413" spans="1:4" s="9" customFormat="1" x14ac:dyDescent="0.2">
      <c r="A11413" s="2" t="s">
        <v>20768</v>
      </c>
      <c r="B11413" s="1" t="s">
        <v>20769</v>
      </c>
      <c r="C11413" s="1" t="s">
        <v>86</v>
      </c>
      <c r="D11413" s="10" t="s">
        <v>5270</v>
      </c>
    </row>
    <row r="11414" spans="1:4" s="9" customFormat="1" x14ac:dyDescent="0.2">
      <c r="A11414" s="2" t="s">
        <v>20770</v>
      </c>
      <c r="B11414" s="1" t="s">
        <v>20771</v>
      </c>
      <c r="C11414" s="1" t="s">
        <v>1087</v>
      </c>
      <c r="D11414" s="3">
        <v>1000</v>
      </c>
    </row>
    <row r="11415" spans="1:4" s="9" customFormat="1" x14ac:dyDescent="0.2">
      <c r="A11415" s="2" t="s">
        <v>20774</v>
      </c>
      <c r="B11415" s="1" t="s">
        <v>20773</v>
      </c>
      <c r="C11415" s="1" t="s">
        <v>39</v>
      </c>
      <c r="D11415" s="3">
        <v>100</v>
      </c>
    </row>
    <row r="11416" spans="1:4" s="9" customFormat="1" x14ac:dyDescent="0.2">
      <c r="A11416" s="2" t="s">
        <v>20775</v>
      </c>
      <c r="B11416" s="1" t="s">
        <v>20773</v>
      </c>
      <c r="C11416" s="1" t="s">
        <v>287</v>
      </c>
      <c r="D11416" s="10" t="s">
        <v>5270</v>
      </c>
    </row>
    <row r="11417" spans="1:4" s="9" customFormat="1" x14ac:dyDescent="0.2">
      <c r="A11417" s="2" t="s">
        <v>20772</v>
      </c>
      <c r="B11417" s="1" t="s">
        <v>20773</v>
      </c>
      <c r="C11417" s="1" t="s">
        <v>20051</v>
      </c>
      <c r="D11417" s="10" t="s">
        <v>5270</v>
      </c>
    </row>
    <row r="11418" spans="1:4" s="9" customFormat="1" x14ac:dyDescent="0.2">
      <c r="A11418" s="2" t="s">
        <v>20776</v>
      </c>
      <c r="B11418" s="1" t="s">
        <v>20777</v>
      </c>
      <c r="C11418" s="1" t="s">
        <v>1012</v>
      </c>
      <c r="D11418" s="10" t="s">
        <v>5270</v>
      </c>
    </row>
    <row r="11419" spans="1:4" s="9" customFormat="1" x14ac:dyDescent="0.2">
      <c r="A11419" s="2" t="s">
        <v>20778</v>
      </c>
      <c r="B11419" s="1" t="s">
        <v>20779</v>
      </c>
      <c r="C11419" s="1" t="s">
        <v>15030</v>
      </c>
      <c r="D11419" s="10" t="s">
        <v>5270</v>
      </c>
    </row>
    <row r="11420" spans="1:4" s="9" customFormat="1" x14ac:dyDescent="0.2">
      <c r="A11420" s="2" t="s">
        <v>20780</v>
      </c>
      <c r="B11420" s="1" t="s">
        <v>20781</v>
      </c>
      <c r="C11420" s="1" t="s">
        <v>86</v>
      </c>
      <c r="D11420" s="10" t="s">
        <v>5270</v>
      </c>
    </row>
    <row r="11421" spans="1:4" s="9" customFormat="1" x14ac:dyDescent="0.2">
      <c r="A11421" s="2" t="s">
        <v>20782</v>
      </c>
      <c r="B11421" s="1" t="s">
        <v>20783</v>
      </c>
      <c r="C11421" s="1" t="s">
        <v>39</v>
      </c>
      <c r="D11421" s="10" t="s">
        <v>5270</v>
      </c>
    </row>
    <row r="11422" spans="1:4" s="9" customFormat="1" x14ac:dyDescent="0.2">
      <c r="A11422" s="2" t="s">
        <v>20784</v>
      </c>
      <c r="B11422" s="1" t="s">
        <v>20785</v>
      </c>
      <c r="C11422" s="1" t="s">
        <v>39</v>
      </c>
      <c r="D11422" s="3">
        <v>1000</v>
      </c>
    </row>
    <row r="11423" spans="1:4" s="9" customFormat="1" x14ac:dyDescent="0.2">
      <c r="A11423" s="2" t="s">
        <v>20788</v>
      </c>
      <c r="B11423" s="1" t="s">
        <v>20787</v>
      </c>
      <c r="C11423" s="1" t="s">
        <v>1087</v>
      </c>
      <c r="D11423" s="10" t="s">
        <v>5270</v>
      </c>
    </row>
    <row r="11424" spans="1:4" s="9" customFormat="1" x14ac:dyDescent="0.2">
      <c r="A11424" s="2" t="s">
        <v>20786</v>
      </c>
      <c r="B11424" s="1" t="s">
        <v>20787</v>
      </c>
      <c r="C11424" s="1" t="s">
        <v>86</v>
      </c>
      <c r="D11424" s="10" t="s">
        <v>5270</v>
      </c>
    </row>
    <row r="11425" spans="1:4" s="9" customFormat="1" x14ac:dyDescent="0.2">
      <c r="A11425" s="2" t="s">
        <v>20789</v>
      </c>
      <c r="B11425" s="1" t="s">
        <v>20790</v>
      </c>
      <c r="C11425" s="1" t="s">
        <v>1087</v>
      </c>
      <c r="D11425" s="10" t="s">
        <v>5270</v>
      </c>
    </row>
    <row r="11426" spans="1:4" s="9" customFormat="1" x14ac:dyDescent="0.2">
      <c r="A11426" s="2" t="s">
        <v>20791</v>
      </c>
      <c r="B11426" s="1" t="s">
        <v>20792</v>
      </c>
      <c r="C11426" s="1" t="s">
        <v>39</v>
      </c>
      <c r="D11426" s="10" t="s">
        <v>5270</v>
      </c>
    </row>
    <row r="11427" spans="1:4" s="9" customFormat="1" x14ac:dyDescent="0.2">
      <c r="A11427" s="2" t="s">
        <v>20793</v>
      </c>
      <c r="B11427" s="1" t="s">
        <v>20794</v>
      </c>
      <c r="C11427" s="1" t="s">
        <v>86</v>
      </c>
      <c r="D11427" s="10" t="s">
        <v>5270</v>
      </c>
    </row>
    <row r="11428" spans="1:4" s="9" customFormat="1" x14ac:dyDescent="0.2">
      <c r="A11428" s="2" t="s">
        <v>20797</v>
      </c>
      <c r="B11428" s="1" t="s">
        <v>20796</v>
      </c>
      <c r="C11428" s="1" t="s">
        <v>86</v>
      </c>
      <c r="D11428" s="3">
        <v>2000</v>
      </c>
    </row>
    <row r="11429" spans="1:4" s="9" customFormat="1" x14ac:dyDescent="0.2">
      <c r="A11429" s="2" t="s">
        <v>20795</v>
      </c>
      <c r="B11429" s="1" t="s">
        <v>20796</v>
      </c>
      <c r="C11429" s="1" t="s">
        <v>39</v>
      </c>
      <c r="D11429" s="10" t="s">
        <v>5270</v>
      </c>
    </row>
    <row r="11430" spans="1:4" s="9" customFormat="1" x14ac:dyDescent="0.2">
      <c r="A11430" s="2" t="s">
        <v>20798</v>
      </c>
      <c r="B11430" s="1" t="s">
        <v>20799</v>
      </c>
      <c r="C11430" s="1" t="s">
        <v>86</v>
      </c>
      <c r="D11430" s="10" t="s">
        <v>5270</v>
      </c>
    </row>
    <row r="11431" spans="1:4" s="9" customFormat="1" x14ac:dyDescent="0.2">
      <c r="A11431" s="2" t="s">
        <v>20802</v>
      </c>
      <c r="B11431" s="1" t="s">
        <v>20801</v>
      </c>
      <c r="C11431" s="1" t="s">
        <v>86</v>
      </c>
      <c r="D11431" s="10" t="s">
        <v>5270</v>
      </c>
    </row>
    <row r="11432" spans="1:4" s="9" customFormat="1" x14ac:dyDescent="0.2">
      <c r="A11432" s="2" t="s">
        <v>20800</v>
      </c>
      <c r="B11432" s="1" t="s">
        <v>20801</v>
      </c>
      <c r="C11432" s="1" t="s">
        <v>39</v>
      </c>
      <c r="D11432" s="10" t="s">
        <v>5270</v>
      </c>
    </row>
    <row r="11433" spans="1:4" s="9" customFormat="1" x14ac:dyDescent="0.2">
      <c r="A11433" s="2" t="s">
        <v>20804</v>
      </c>
      <c r="B11433" s="1" t="s">
        <v>20801</v>
      </c>
      <c r="C11433" s="1" t="s">
        <v>33</v>
      </c>
      <c r="D11433" s="10" t="s">
        <v>5270</v>
      </c>
    </row>
    <row r="11434" spans="1:4" s="9" customFormat="1" x14ac:dyDescent="0.2">
      <c r="A11434" s="2" t="s">
        <v>20805</v>
      </c>
      <c r="B11434" s="1" t="s">
        <v>20801</v>
      </c>
      <c r="C11434" s="1" t="s">
        <v>1872</v>
      </c>
      <c r="D11434" s="10" t="s">
        <v>5270</v>
      </c>
    </row>
    <row r="11435" spans="1:4" s="9" customFormat="1" x14ac:dyDescent="0.2">
      <c r="A11435" s="2" t="s">
        <v>20803</v>
      </c>
      <c r="B11435" s="1" t="s">
        <v>20801</v>
      </c>
      <c r="C11435" s="1" t="s">
        <v>16</v>
      </c>
      <c r="D11435" s="10" t="s">
        <v>5270</v>
      </c>
    </row>
    <row r="11436" spans="1:4" s="9" customFormat="1" x14ac:dyDescent="0.2">
      <c r="A11436" s="2" t="s">
        <v>20806</v>
      </c>
      <c r="B11436" s="1" t="s">
        <v>20807</v>
      </c>
      <c r="C11436" s="1" t="s">
        <v>86</v>
      </c>
      <c r="D11436" s="10" t="s">
        <v>5270</v>
      </c>
    </row>
    <row r="11437" spans="1:4" s="9" customFormat="1" x14ac:dyDescent="0.2">
      <c r="A11437" s="2" t="s">
        <v>20810</v>
      </c>
      <c r="B11437" s="1" t="s">
        <v>20809</v>
      </c>
      <c r="C11437" s="1" t="s">
        <v>1087</v>
      </c>
      <c r="D11437" s="10" t="s">
        <v>5270</v>
      </c>
    </row>
    <row r="11438" spans="1:4" s="9" customFormat="1" x14ac:dyDescent="0.2">
      <c r="A11438" s="2" t="s">
        <v>20808</v>
      </c>
      <c r="B11438" s="1" t="s">
        <v>20809</v>
      </c>
      <c r="C11438" s="1" t="s">
        <v>86</v>
      </c>
      <c r="D11438" s="10" t="s">
        <v>5270</v>
      </c>
    </row>
    <row r="11439" spans="1:4" s="9" customFormat="1" x14ac:dyDescent="0.2">
      <c r="A11439" s="2" t="s">
        <v>20811</v>
      </c>
      <c r="B11439" s="1" t="s">
        <v>20812</v>
      </c>
      <c r="C11439" s="1" t="s">
        <v>39</v>
      </c>
      <c r="D11439" s="10" t="s">
        <v>5270</v>
      </c>
    </row>
    <row r="11440" spans="1:4" s="9" customFormat="1" x14ac:dyDescent="0.2">
      <c r="A11440" s="2" t="s">
        <v>20813</v>
      </c>
      <c r="B11440" s="1" t="s">
        <v>20814</v>
      </c>
      <c r="C11440" s="1" t="s">
        <v>39</v>
      </c>
      <c r="D11440" s="10" t="s">
        <v>5270</v>
      </c>
    </row>
    <row r="11441" spans="1:4" s="9" customFormat="1" x14ac:dyDescent="0.2">
      <c r="A11441" s="2" t="s">
        <v>20815</v>
      </c>
      <c r="B11441" s="1" t="s">
        <v>20816</v>
      </c>
      <c r="C11441" s="1" t="s">
        <v>33</v>
      </c>
      <c r="D11441" s="10" t="s">
        <v>5270</v>
      </c>
    </row>
    <row r="11442" spans="1:4" s="9" customFormat="1" x14ac:dyDescent="0.2">
      <c r="A11442" s="2" t="s">
        <v>20817</v>
      </c>
      <c r="B11442" s="1" t="s">
        <v>20818</v>
      </c>
      <c r="C11442" s="1" t="s">
        <v>39</v>
      </c>
      <c r="D11442" s="3">
        <v>1000</v>
      </c>
    </row>
    <row r="11443" spans="1:4" s="9" customFormat="1" x14ac:dyDescent="0.2">
      <c r="A11443" s="2" t="s">
        <v>20819</v>
      </c>
      <c r="B11443" s="1" t="s">
        <v>20818</v>
      </c>
      <c r="C11443" s="1" t="s">
        <v>86</v>
      </c>
      <c r="D11443" s="10" t="s">
        <v>5270</v>
      </c>
    </row>
    <row r="11444" spans="1:4" s="9" customFormat="1" x14ac:dyDescent="0.2">
      <c r="A11444" s="2" t="s">
        <v>20820</v>
      </c>
      <c r="B11444" s="1" t="s">
        <v>20821</v>
      </c>
      <c r="C11444" s="1" t="s">
        <v>86</v>
      </c>
      <c r="D11444" s="10" t="s">
        <v>5270</v>
      </c>
    </row>
    <row r="11445" spans="1:4" s="9" customFormat="1" x14ac:dyDescent="0.2">
      <c r="A11445" s="2" t="s">
        <v>20822</v>
      </c>
      <c r="B11445" s="1" t="s">
        <v>20823</v>
      </c>
      <c r="C11445" s="1" t="s">
        <v>39</v>
      </c>
      <c r="D11445" s="10" t="s">
        <v>5270</v>
      </c>
    </row>
    <row r="11446" spans="1:4" s="9" customFormat="1" x14ac:dyDescent="0.2">
      <c r="A11446" s="2" t="s">
        <v>20824</v>
      </c>
      <c r="B11446" s="1" t="s">
        <v>20825</v>
      </c>
      <c r="C11446" s="1" t="s">
        <v>1872</v>
      </c>
      <c r="D11446" s="3">
        <v>1000</v>
      </c>
    </row>
    <row r="11447" spans="1:4" s="9" customFormat="1" x14ac:dyDescent="0.2">
      <c r="A11447" s="2" t="s">
        <v>20826</v>
      </c>
      <c r="B11447" s="1" t="s">
        <v>20827</v>
      </c>
      <c r="C11447" s="1" t="s">
        <v>86</v>
      </c>
      <c r="D11447" s="10" t="s">
        <v>5270</v>
      </c>
    </row>
    <row r="11448" spans="1:4" s="9" customFormat="1" x14ac:dyDescent="0.2">
      <c r="A11448" s="2" t="s">
        <v>20828</v>
      </c>
      <c r="B11448" s="1" t="s">
        <v>20829</v>
      </c>
      <c r="C11448" s="1" t="s">
        <v>1087</v>
      </c>
      <c r="D11448" s="10" t="s">
        <v>5270</v>
      </c>
    </row>
    <row r="11449" spans="1:4" s="9" customFormat="1" x14ac:dyDescent="0.2">
      <c r="A11449" s="2" t="s">
        <v>20830</v>
      </c>
      <c r="B11449" s="1" t="s">
        <v>20831</v>
      </c>
      <c r="C11449" s="1" t="s">
        <v>39</v>
      </c>
      <c r="D11449" s="3">
        <v>100</v>
      </c>
    </row>
    <row r="11450" spans="1:4" s="9" customFormat="1" x14ac:dyDescent="0.2">
      <c r="A11450" s="2" t="s">
        <v>20832</v>
      </c>
      <c r="B11450" s="1" t="s">
        <v>20833</v>
      </c>
      <c r="C11450" s="1" t="s">
        <v>295</v>
      </c>
      <c r="D11450" s="3">
        <v>100</v>
      </c>
    </row>
    <row r="11451" spans="1:4" s="9" customFormat="1" x14ac:dyDescent="0.2">
      <c r="A11451" s="2" t="s">
        <v>20834</v>
      </c>
      <c r="B11451" s="1" t="s">
        <v>20835</v>
      </c>
      <c r="C11451" s="1" t="s">
        <v>20051</v>
      </c>
      <c r="D11451" s="3">
        <v>1000</v>
      </c>
    </row>
    <row r="11452" spans="1:4" s="9" customFormat="1" x14ac:dyDescent="0.2">
      <c r="A11452" s="2" t="s">
        <v>20836</v>
      </c>
      <c r="B11452" s="1" t="s">
        <v>20837</v>
      </c>
      <c r="C11452" s="1" t="s">
        <v>1012</v>
      </c>
      <c r="D11452" s="10" t="s">
        <v>5270</v>
      </c>
    </row>
    <row r="11453" spans="1:4" s="9" customFormat="1" x14ac:dyDescent="0.2">
      <c r="A11453" s="2" t="s">
        <v>20838</v>
      </c>
      <c r="B11453" s="1" t="s">
        <v>20837</v>
      </c>
      <c r="C11453" s="1" t="s">
        <v>287</v>
      </c>
      <c r="D11453" s="10" t="s">
        <v>5270</v>
      </c>
    </row>
    <row r="11454" spans="1:4" s="9" customFormat="1" x14ac:dyDescent="0.2">
      <c r="A11454" s="2" t="s">
        <v>20839</v>
      </c>
      <c r="B11454" s="1" t="s">
        <v>20840</v>
      </c>
      <c r="C11454" s="1" t="s">
        <v>308</v>
      </c>
      <c r="D11454" s="10" t="s">
        <v>5270</v>
      </c>
    </row>
    <row r="11455" spans="1:4" s="9" customFormat="1" x14ac:dyDescent="0.2">
      <c r="A11455" s="2" t="s">
        <v>20841</v>
      </c>
      <c r="B11455" s="1" t="s">
        <v>20842</v>
      </c>
      <c r="C11455" s="1" t="s">
        <v>86</v>
      </c>
      <c r="D11455" s="3">
        <v>2000</v>
      </c>
    </row>
    <row r="11456" spans="1:4" s="9" customFormat="1" x14ac:dyDescent="0.2">
      <c r="A11456" s="2" t="s">
        <v>20843</v>
      </c>
      <c r="B11456" s="1" t="s">
        <v>20842</v>
      </c>
      <c r="C11456" s="1" t="s">
        <v>1087</v>
      </c>
      <c r="D11456" s="10" t="s">
        <v>5270</v>
      </c>
    </row>
    <row r="11457" spans="1:4" s="9" customFormat="1" x14ac:dyDescent="0.2">
      <c r="A11457" s="2" t="s">
        <v>20846</v>
      </c>
      <c r="B11457" s="1" t="s">
        <v>20845</v>
      </c>
      <c r="C11457" s="1" t="s">
        <v>308</v>
      </c>
      <c r="D11457" s="3">
        <v>1000</v>
      </c>
    </row>
    <row r="11458" spans="1:4" s="9" customFormat="1" x14ac:dyDescent="0.2">
      <c r="A11458" s="2" t="s">
        <v>20844</v>
      </c>
      <c r="B11458" s="1" t="s">
        <v>20845</v>
      </c>
      <c r="C11458" s="1" t="s">
        <v>39</v>
      </c>
      <c r="D11458" s="10" t="s">
        <v>5270</v>
      </c>
    </row>
    <row r="11459" spans="1:4" s="9" customFormat="1" x14ac:dyDescent="0.2">
      <c r="A11459" s="2" t="s">
        <v>20847</v>
      </c>
      <c r="B11459" s="1" t="s">
        <v>20848</v>
      </c>
      <c r="C11459" s="1" t="s">
        <v>16</v>
      </c>
      <c r="D11459" s="10" t="s">
        <v>5270</v>
      </c>
    </row>
    <row r="11460" spans="1:4" s="9" customFormat="1" x14ac:dyDescent="0.2">
      <c r="A11460" s="2" t="s">
        <v>20849</v>
      </c>
      <c r="B11460" s="1" t="s">
        <v>20850</v>
      </c>
      <c r="C11460" s="1" t="s">
        <v>20051</v>
      </c>
      <c r="D11460" s="10" t="s">
        <v>5270</v>
      </c>
    </row>
    <row r="11461" spans="1:4" s="9" customFormat="1" x14ac:dyDescent="0.2">
      <c r="A11461" s="2" t="s">
        <v>20851</v>
      </c>
      <c r="B11461" s="1" t="s">
        <v>20852</v>
      </c>
      <c r="C11461" s="1" t="s">
        <v>287</v>
      </c>
      <c r="D11461" s="10" t="s">
        <v>5270</v>
      </c>
    </row>
    <row r="11462" spans="1:4" s="9" customFormat="1" x14ac:dyDescent="0.2">
      <c r="A11462" s="2" t="s">
        <v>20853</v>
      </c>
      <c r="B11462" s="1" t="s">
        <v>20854</v>
      </c>
      <c r="C11462" s="1" t="s">
        <v>86</v>
      </c>
      <c r="D11462" s="10" t="s">
        <v>5270</v>
      </c>
    </row>
    <row r="11463" spans="1:4" s="9" customFormat="1" x14ac:dyDescent="0.2">
      <c r="A11463" s="2" t="s">
        <v>20855</v>
      </c>
      <c r="B11463" s="1" t="s">
        <v>20856</v>
      </c>
      <c r="C11463" s="1" t="s">
        <v>20051</v>
      </c>
      <c r="D11463" s="10" t="s">
        <v>5270</v>
      </c>
    </row>
    <row r="11464" spans="1:4" s="9" customFormat="1" x14ac:dyDescent="0.2">
      <c r="A11464" s="2" t="s">
        <v>20857</v>
      </c>
      <c r="B11464" s="1" t="s">
        <v>20858</v>
      </c>
      <c r="C11464" s="1" t="s">
        <v>20051</v>
      </c>
      <c r="D11464" s="10" t="s">
        <v>5270</v>
      </c>
    </row>
    <row r="11465" spans="1:4" s="9" customFormat="1" x14ac:dyDescent="0.2">
      <c r="A11465" s="2" t="s">
        <v>20859</v>
      </c>
      <c r="B11465" s="1" t="s">
        <v>20858</v>
      </c>
      <c r="C11465" s="1" t="s">
        <v>287</v>
      </c>
      <c r="D11465" s="10" t="s">
        <v>5270</v>
      </c>
    </row>
    <row r="11466" spans="1:4" s="9" customFormat="1" x14ac:dyDescent="0.2">
      <c r="A11466" s="2" t="s">
        <v>20860</v>
      </c>
      <c r="B11466" s="1" t="s">
        <v>20861</v>
      </c>
      <c r="C11466" s="1" t="s">
        <v>287</v>
      </c>
      <c r="D11466" s="10" t="s">
        <v>5270</v>
      </c>
    </row>
    <row r="11467" spans="1:4" s="9" customFormat="1" x14ac:dyDescent="0.2">
      <c r="A11467" s="2" t="s">
        <v>20862</v>
      </c>
      <c r="B11467" s="1" t="s">
        <v>20863</v>
      </c>
      <c r="C11467" s="1" t="s">
        <v>39</v>
      </c>
      <c r="D11467" s="10" t="s">
        <v>5270</v>
      </c>
    </row>
    <row r="11468" spans="1:4" s="9" customFormat="1" x14ac:dyDescent="0.2">
      <c r="A11468" s="2" t="s">
        <v>20864</v>
      </c>
      <c r="B11468" s="1" t="s">
        <v>20865</v>
      </c>
      <c r="C11468" s="1" t="s">
        <v>39</v>
      </c>
      <c r="D11468" s="3">
        <v>100</v>
      </c>
    </row>
    <row r="11469" spans="1:4" s="9" customFormat="1" x14ac:dyDescent="0.2">
      <c r="A11469" s="2" t="s">
        <v>20866</v>
      </c>
      <c r="B11469" s="1" t="s">
        <v>20867</v>
      </c>
      <c r="C11469" s="1" t="s">
        <v>30</v>
      </c>
      <c r="D11469" s="10" t="s">
        <v>5270</v>
      </c>
    </row>
    <row r="11470" spans="1:4" s="9" customFormat="1" x14ac:dyDescent="0.2">
      <c r="A11470" s="2" t="s">
        <v>20868</v>
      </c>
      <c r="B11470" s="1" t="s">
        <v>20869</v>
      </c>
      <c r="C11470" s="1" t="s">
        <v>20051</v>
      </c>
      <c r="D11470" s="10" t="s">
        <v>5270</v>
      </c>
    </row>
    <row r="11471" spans="1:4" s="9" customFormat="1" x14ac:dyDescent="0.2">
      <c r="A11471" s="2" t="s">
        <v>20870</v>
      </c>
      <c r="B11471" s="1" t="s">
        <v>20871</v>
      </c>
      <c r="C11471" s="1" t="s">
        <v>20051</v>
      </c>
      <c r="D11471" s="10" t="s">
        <v>5270</v>
      </c>
    </row>
    <row r="11472" spans="1:4" s="9" customFormat="1" x14ac:dyDescent="0.2">
      <c r="A11472" s="2" t="s">
        <v>20875</v>
      </c>
      <c r="B11472" s="1" t="s">
        <v>20873</v>
      </c>
      <c r="C11472" s="1" t="s">
        <v>1087</v>
      </c>
      <c r="D11472" s="3">
        <v>200</v>
      </c>
    </row>
    <row r="11473" spans="1:4" s="9" customFormat="1" x14ac:dyDescent="0.2">
      <c r="A11473" s="2" t="s">
        <v>20876</v>
      </c>
      <c r="B11473" s="1" t="s">
        <v>20873</v>
      </c>
      <c r="C11473" s="1" t="s">
        <v>1012</v>
      </c>
      <c r="D11473" s="10" t="s">
        <v>5270</v>
      </c>
    </row>
    <row r="11474" spans="1:4" s="9" customFormat="1" x14ac:dyDescent="0.2">
      <c r="A11474" s="2" t="s">
        <v>20874</v>
      </c>
      <c r="B11474" s="1" t="s">
        <v>20873</v>
      </c>
      <c r="C11474" s="1" t="s">
        <v>18056</v>
      </c>
      <c r="D11474" s="10" t="s">
        <v>5270</v>
      </c>
    </row>
    <row r="11475" spans="1:4" s="9" customFormat="1" x14ac:dyDescent="0.2">
      <c r="A11475" s="2" t="s">
        <v>20872</v>
      </c>
      <c r="B11475" s="1" t="s">
        <v>20873</v>
      </c>
      <c r="C11475" s="1" t="s">
        <v>20051</v>
      </c>
      <c r="D11475" s="10" t="s">
        <v>5270</v>
      </c>
    </row>
    <row r="11476" spans="1:4" s="9" customFormat="1" x14ac:dyDescent="0.2">
      <c r="A11476" s="2" t="s">
        <v>20877</v>
      </c>
      <c r="B11476" s="1" t="s">
        <v>20878</v>
      </c>
      <c r="C11476" s="1" t="s">
        <v>20051</v>
      </c>
      <c r="D11476" s="10" t="s">
        <v>5270</v>
      </c>
    </row>
    <row r="11477" spans="1:4" s="9" customFormat="1" x14ac:dyDescent="0.2">
      <c r="A11477" s="2" t="s">
        <v>20879</v>
      </c>
      <c r="B11477" s="1" t="s">
        <v>20880</v>
      </c>
      <c r="C11477" s="1" t="s">
        <v>1087</v>
      </c>
      <c r="D11477" s="3">
        <v>200</v>
      </c>
    </row>
    <row r="11478" spans="1:4" s="9" customFormat="1" x14ac:dyDescent="0.2">
      <c r="A11478" s="2" t="s">
        <v>20883</v>
      </c>
      <c r="B11478" s="1" t="s">
        <v>20882</v>
      </c>
      <c r="C11478" s="1" t="s">
        <v>1087</v>
      </c>
      <c r="D11478" s="3">
        <v>200</v>
      </c>
    </row>
    <row r="11479" spans="1:4" s="9" customFormat="1" x14ac:dyDescent="0.2">
      <c r="A11479" s="2" t="s">
        <v>20881</v>
      </c>
      <c r="B11479" s="1" t="s">
        <v>20882</v>
      </c>
      <c r="C11479" s="1" t="s">
        <v>39</v>
      </c>
      <c r="D11479" s="10" t="s">
        <v>5270</v>
      </c>
    </row>
    <row r="11480" spans="1:4" s="9" customFormat="1" x14ac:dyDescent="0.2">
      <c r="A11480" s="2" t="s">
        <v>20884</v>
      </c>
      <c r="B11480" s="1" t="s">
        <v>20885</v>
      </c>
      <c r="C11480" s="1" t="s">
        <v>20051</v>
      </c>
      <c r="D11480" s="10" t="s">
        <v>5270</v>
      </c>
    </row>
    <row r="11481" spans="1:4" s="9" customFormat="1" x14ac:dyDescent="0.2">
      <c r="A11481" s="2" t="s">
        <v>20886</v>
      </c>
      <c r="B11481" s="1" t="s">
        <v>20887</v>
      </c>
      <c r="C11481" s="1" t="s">
        <v>16</v>
      </c>
      <c r="D11481" s="10" t="s">
        <v>5270</v>
      </c>
    </row>
    <row r="11482" spans="1:4" s="9" customFormat="1" x14ac:dyDescent="0.2">
      <c r="A11482" s="2" t="s">
        <v>20888</v>
      </c>
      <c r="B11482" s="1" t="s">
        <v>20889</v>
      </c>
      <c r="C11482" s="1" t="s">
        <v>20051</v>
      </c>
      <c r="D11482" s="10" t="s">
        <v>5270</v>
      </c>
    </row>
    <row r="11483" spans="1:4" s="9" customFormat="1" x14ac:dyDescent="0.2">
      <c r="A11483" s="2" t="s">
        <v>20890</v>
      </c>
      <c r="B11483" s="1" t="s">
        <v>20891</v>
      </c>
      <c r="C11483" s="1" t="s">
        <v>20051</v>
      </c>
      <c r="D11483" s="3">
        <v>500</v>
      </c>
    </row>
    <row r="11484" spans="1:4" s="9" customFormat="1" x14ac:dyDescent="0.2">
      <c r="A11484" s="2" t="s">
        <v>20892</v>
      </c>
      <c r="B11484" s="1" t="s">
        <v>20893</v>
      </c>
      <c r="C11484" s="1" t="s">
        <v>20051</v>
      </c>
      <c r="D11484" s="3">
        <v>500</v>
      </c>
    </row>
    <row r="11485" spans="1:4" s="9" customFormat="1" x14ac:dyDescent="0.2">
      <c r="A11485" s="2" t="s">
        <v>20894</v>
      </c>
      <c r="B11485" s="1" t="s">
        <v>20895</v>
      </c>
      <c r="C11485" s="1" t="s">
        <v>20051</v>
      </c>
      <c r="D11485" s="10" t="s">
        <v>5270</v>
      </c>
    </row>
    <row r="11486" spans="1:4" s="9" customFormat="1" x14ac:dyDescent="0.2">
      <c r="A11486" s="2" t="s">
        <v>20896</v>
      </c>
      <c r="B11486" s="1" t="s">
        <v>20897</v>
      </c>
      <c r="C11486" s="1" t="s">
        <v>20051</v>
      </c>
      <c r="D11486" s="10" t="s">
        <v>5270</v>
      </c>
    </row>
    <row r="11487" spans="1:4" s="9" customFormat="1" x14ac:dyDescent="0.2">
      <c r="A11487" s="2" t="s">
        <v>20898</v>
      </c>
      <c r="B11487" s="1" t="s">
        <v>20899</v>
      </c>
      <c r="C11487" s="1" t="s">
        <v>20051</v>
      </c>
      <c r="D11487" s="3">
        <v>100</v>
      </c>
    </row>
    <row r="11488" spans="1:4" s="9" customFormat="1" x14ac:dyDescent="0.2">
      <c r="A11488" s="2" t="s">
        <v>20900</v>
      </c>
      <c r="B11488" s="1" t="s">
        <v>20901</v>
      </c>
      <c r="C11488" s="1" t="s">
        <v>20902</v>
      </c>
      <c r="D11488" s="10" t="s">
        <v>5270</v>
      </c>
    </row>
    <row r="11489" spans="1:4" s="9" customFormat="1" x14ac:dyDescent="0.2">
      <c r="A11489" s="2" t="s">
        <v>20903</v>
      </c>
      <c r="B11489" s="1" t="s">
        <v>20904</v>
      </c>
      <c r="C11489" s="1" t="s">
        <v>20051</v>
      </c>
      <c r="D11489" s="3">
        <v>250</v>
      </c>
    </row>
    <row r="11490" spans="1:4" s="9" customFormat="1" x14ac:dyDescent="0.2">
      <c r="A11490" s="2" t="s">
        <v>20905</v>
      </c>
      <c r="B11490" s="1" t="s">
        <v>20906</v>
      </c>
      <c r="C11490" s="1" t="s">
        <v>39</v>
      </c>
      <c r="D11490" s="10" t="s">
        <v>5270</v>
      </c>
    </row>
    <row r="11491" spans="1:4" s="9" customFormat="1" x14ac:dyDescent="0.2">
      <c r="A11491" s="2" t="s">
        <v>20907</v>
      </c>
      <c r="B11491" s="1" t="s">
        <v>20908</v>
      </c>
      <c r="C11491" s="1" t="s">
        <v>39</v>
      </c>
      <c r="D11491" s="10" t="s">
        <v>5270</v>
      </c>
    </row>
    <row r="11492" spans="1:4" s="9" customFormat="1" x14ac:dyDescent="0.2">
      <c r="A11492" s="2" t="s">
        <v>20909</v>
      </c>
      <c r="B11492" s="1" t="s">
        <v>20910</v>
      </c>
      <c r="C11492" s="1" t="s">
        <v>20051</v>
      </c>
      <c r="D11492" s="3">
        <v>200</v>
      </c>
    </row>
    <row r="11493" spans="1:4" s="9" customFormat="1" x14ac:dyDescent="0.2">
      <c r="A11493" s="2" t="s">
        <v>20911</v>
      </c>
      <c r="B11493" s="1" t="s">
        <v>20912</v>
      </c>
      <c r="C11493" s="1" t="s">
        <v>20051</v>
      </c>
      <c r="D11493" s="3">
        <v>500</v>
      </c>
    </row>
    <row r="11494" spans="1:4" s="9" customFormat="1" x14ac:dyDescent="0.2">
      <c r="A11494" s="2" t="s">
        <v>20913</v>
      </c>
      <c r="B11494" s="1" t="s">
        <v>20914</v>
      </c>
      <c r="C11494" s="1" t="s">
        <v>20051</v>
      </c>
      <c r="D11494" s="10" t="s">
        <v>5270</v>
      </c>
    </row>
    <row r="11495" spans="1:4" s="9" customFormat="1" x14ac:dyDescent="0.2">
      <c r="A11495" s="2" t="s">
        <v>20915</v>
      </c>
      <c r="B11495" s="1" t="s">
        <v>20916</v>
      </c>
      <c r="C11495" s="1" t="s">
        <v>20051</v>
      </c>
      <c r="D11495" s="3">
        <v>500</v>
      </c>
    </row>
    <row r="11496" spans="1:4" s="9" customFormat="1" x14ac:dyDescent="0.2">
      <c r="A11496" s="2" t="s">
        <v>20917</v>
      </c>
      <c r="B11496" s="1" t="s">
        <v>20918</v>
      </c>
      <c r="C11496" s="1" t="s">
        <v>20051</v>
      </c>
      <c r="D11496" s="10" t="s">
        <v>5270</v>
      </c>
    </row>
    <row r="11497" spans="1:4" s="9" customFormat="1" x14ac:dyDescent="0.2">
      <c r="A11497" s="2" t="s">
        <v>20919</v>
      </c>
      <c r="B11497" s="1" t="s">
        <v>20920</v>
      </c>
      <c r="C11497" s="1" t="s">
        <v>66</v>
      </c>
      <c r="D11497" s="3">
        <v>500</v>
      </c>
    </row>
    <row r="11498" spans="1:4" s="9" customFormat="1" x14ac:dyDescent="0.2">
      <c r="A11498" s="2" t="s">
        <v>20921</v>
      </c>
      <c r="B11498" s="1" t="s">
        <v>20922</v>
      </c>
      <c r="C11498" s="1" t="s">
        <v>66</v>
      </c>
      <c r="D11498" s="10" t="s">
        <v>5270</v>
      </c>
    </row>
    <row r="11499" spans="1:4" s="9" customFormat="1" x14ac:dyDescent="0.2">
      <c r="A11499" s="2" t="s">
        <v>20923</v>
      </c>
      <c r="B11499" s="1" t="s">
        <v>20924</v>
      </c>
      <c r="C11499" s="1" t="s">
        <v>20051</v>
      </c>
      <c r="D11499" s="10" t="s">
        <v>5270</v>
      </c>
    </row>
    <row r="11500" spans="1:4" s="9" customFormat="1" x14ac:dyDescent="0.2">
      <c r="A11500" s="2" t="s">
        <v>20925</v>
      </c>
      <c r="B11500" s="1" t="s">
        <v>20926</v>
      </c>
      <c r="C11500" s="1" t="s">
        <v>39</v>
      </c>
      <c r="D11500" s="10" t="s">
        <v>5270</v>
      </c>
    </row>
    <row r="11501" spans="1:4" s="9" customFormat="1" x14ac:dyDescent="0.2">
      <c r="A11501" s="2" t="s">
        <v>20927</v>
      </c>
      <c r="B11501" s="1" t="s">
        <v>20928</v>
      </c>
      <c r="C11501" s="1" t="s">
        <v>66</v>
      </c>
      <c r="D11501" s="3">
        <v>50</v>
      </c>
    </row>
    <row r="11502" spans="1:4" s="9" customFormat="1" x14ac:dyDescent="0.2">
      <c r="A11502" s="2" t="s">
        <v>20929</v>
      </c>
      <c r="B11502" s="1" t="s">
        <v>20930</v>
      </c>
      <c r="C11502" s="1" t="s">
        <v>66</v>
      </c>
      <c r="D11502" s="10" t="s">
        <v>5270</v>
      </c>
    </row>
    <row r="11503" spans="1:4" s="9" customFormat="1" x14ac:dyDescent="0.2">
      <c r="A11503" s="2" t="s">
        <v>20931</v>
      </c>
      <c r="B11503" s="1" t="s">
        <v>20932</v>
      </c>
      <c r="C11503" s="1" t="s">
        <v>20051</v>
      </c>
      <c r="D11503" s="3">
        <v>200</v>
      </c>
    </row>
    <row r="11504" spans="1:4" s="9" customFormat="1" x14ac:dyDescent="0.2">
      <c r="A11504" s="2" t="s">
        <v>20933</v>
      </c>
      <c r="B11504" s="1" t="s">
        <v>20934</v>
      </c>
      <c r="C11504" s="1" t="s">
        <v>66</v>
      </c>
      <c r="D11504" s="10" t="s">
        <v>5270</v>
      </c>
    </row>
    <row r="11505" spans="1:4" s="9" customFormat="1" x14ac:dyDescent="0.2">
      <c r="A11505" s="2" t="s">
        <v>20935</v>
      </c>
      <c r="B11505" s="1" t="s">
        <v>20936</v>
      </c>
      <c r="C11505" s="1" t="s">
        <v>39</v>
      </c>
      <c r="D11505" s="10" t="s">
        <v>5270</v>
      </c>
    </row>
    <row r="11506" spans="1:4" s="9" customFormat="1" x14ac:dyDescent="0.2">
      <c r="A11506" s="2" t="s">
        <v>20937</v>
      </c>
      <c r="B11506" s="1" t="s">
        <v>20938</v>
      </c>
      <c r="C11506" s="1" t="s">
        <v>287</v>
      </c>
      <c r="D11506" s="3">
        <v>50</v>
      </c>
    </row>
    <row r="11507" spans="1:4" s="9" customFormat="1" x14ac:dyDescent="0.2">
      <c r="A11507" s="2" t="s">
        <v>20939</v>
      </c>
      <c r="B11507" s="1" t="s">
        <v>20940</v>
      </c>
      <c r="C11507" s="1" t="s">
        <v>66</v>
      </c>
      <c r="D11507" s="3">
        <v>50</v>
      </c>
    </row>
    <row r="11508" spans="1:4" s="9" customFormat="1" x14ac:dyDescent="0.2">
      <c r="A11508" s="2" t="s">
        <v>20941</v>
      </c>
      <c r="B11508" s="1" t="s">
        <v>20942</v>
      </c>
      <c r="C11508" s="1" t="s">
        <v>1012</v>
      </c>
      <c r="D11508" s="3">
        <v>50</v>
      </c>
    </row>
    <row r="11509" spans="1:4" s="9" customFormat="1" x14ac:dyDescent="0.2">
      <c r="A11509" s="2" t="s">
        <v>20943</v>
      </c>
      <c r="B11509" s="1" t="s">
        <v>20944</v>
      </c>
      <c r="C11509" s="1" t="s">
        <v>66</v>
      </c>
      <c r="D11509" s="3">
        <v>50</v>
      </c>
    </row>
    <row r="11510" spans="1:4" s="9" customFormat="1" x14ac:dyDescent="0.2">
      <c r="A11510" s="2" t="s">
        <v>20945</v>
      </c>
      <c r="B11510" s="1" t="s">
        <v>20946</v>
      </c>
      <c r="C11510" s="1" t="s">
        <v>86</v>
      </c>
      <c r="D11510" s="3">
        <v>50</v>
      </c>
    </row>
    <row r="11511" spans="1:4" s="9" customFormat="1" x14ac:dyDescent="0.2">
      <c r="A11511" s="2" t="s">
        <v>20947</v>
      </c>
      <c r="B11511" s="1" t="s">
        <v>20948</v>
      </c>
      <c r="C11511" s="1" t="s">
        <v>66</v>
      </c>
      <c r="D11511" s="10" t="s">
        <v>5270</v>
      </c>
    </row>
    <row r="11512" spans="1:4" s="9" customFormat="1" x14ac:dyDescent="0.2">
      <c r="A11512" s="2" t="s">
        <v>20949</v>
      </c>
      <c r="B11512" s="1" t="s">
        <v>20950</v>
      </c>
      <c r="C11512" s="1" t="s">
        <v>20051</v>
      </c>
      <c r="D11512" s="10" t="s">
        <v>5270</v>
      </c>
    </row>
    <row r="11513" spans="1:4" s="9" customFormat="1" x14ac:dyDescent="0.2">
      <c r="A11513" s="2" t="s">
        <v>20951</v>
      </c>
      <c r="B11513" s="1" t="s">
        <v>20952</v>
      </c>
      <c r="C11513" s="1" t="s">
        <v>20051</v>
      </c>
      <c r="D11513" s="10" t="s">
        <v>5270</v>
      </c>
    </row>
    <row r="11514" spans="1:4" s="9" customFormat="1" x14ac:dyDescent="0.2">
      <c r="A11514" s="2" t="s">
        <v>20953</v>
      </c>
      <c r="B11514" s="1" t="s">
        <v>20954</v>
      </c>
      <c r="C11514" s="1" t="s">
        <v>39</v>
      </c>
      <c r="D11514" s="10" t="s">
        <v>5270</v>
      </c>
    </row>
    <row r="11515" spans="1:4" s="9" customFormat="1" x14ac:dyDescent="0.2">
      <c r="A11515" s="2" t="s">
        <v>20957</v>
      </c>
      <c r="B11515" s="1" t="s">
        <v>20956</v>
      </c>
      <c r="C11515" s="1" t="s">
        <v>287</v>
      </c>
      <c r="D11515" s="3">
        <v>1000</v>
      </c>
    </row>
    <row r="11516" spans="1:4" s="9" customFormat="1" x14ac:dyDescent="0.2">
      <c r="A11516" s="2" t="s">
        <v>20955</v>
      </c>
      <c r="B11516" s="1" t="s">
        <v>20956</v>
      </c>
      <c r="C11516" s="1" t="s">
        <v>20051</v>
      </c>
      <c r="D11516" s="10" t="s">
        <v>5270</v>
      </c>
    </row>
    <row r="11517" spans="1:4" s="9" customFormat="1" x14ac:dyDescent="0.2">
      <c r="A11517" s="2" t="s">
        <v>20958</v>
      </c>
      <c r="B11517" s="1" t="s">
        <v>20959</v>
      </c>
      <c r="C11517" s="1" t="s">
        <v>86</v>
      </c>
      <c r="D11517" s="10" t="s">
        <v>5270</v>
      </c>
    </row>
    <row r="11518" spans="1:4" s="9" customFormat="1" x14ac:dyDescent="0.2">
      <c r="A11518" s="2" t="s">
        <v>20960</v>
      </c>
      <c r="B11518" s="1" t="s">
        <v>20959</v>
      </c>
      <c r="C11518" s="1" t="s">
        <v>287</v>
      </c>
      <c r="D11518" s="10" t="s">
        <v>5270</v>
      </c>
    </row>
    <row r="11519" spans="1:4" s="9" customFormat="1" x14ac:dyDescent="0.2">
      <c r="A11519" s="2" t="s">
        <v>20961</v>
      </c>
      <c r="B11519" s="1" t="s">
        <v>20962</v>
      </c>
      <c r="C11519" s="1" t="s">
        <v>86</v>
      </c>
      <c r="D11519" s="10" t="s">
        <v>5270</v>
      </c>
    </row>
    <row r="11520" spans="1:4" s="9" customFormat="1" x14ac:dyDescent="0.2">
      <c r="A11520" s="2" t="s">
        <v>20963</v>
      </c>
      <c r="B11520" s="1" t="s">
        <v>20964</v>
      </c>
      <c r="C11520" s="1" t="s">
        <v>287</v>
      </c>
      <c r="D11520" s="10" t="s">
        <v>5270</v>
      </c>
    </row>
    <row r="11521" spans="1:4" s="9" customFormat="1" x14ac:dyDescent="0.2">
      <c r="A11521" s="2" t="s">
        <v>20965</v>
      </c>
      <c r="B11521" s="1" t="s">
        <v>20966</v>
      </c>
      <c r="C11521" s="1" t="s">
        <v>39</v>
      </c>
      <c r="D11521" s="10" t="s">
        <v>5270</v>
      </c>
    </row>
    <row r="11522" spans="1:4" s="9" customFormat="1" x14ac:dyDescent="0.2">
      <c r="A11522" s="2" t="s">
        <v>20967</v>
      </c>
      <c r="B11522" s="1" t="s">
        <v>20968</v>
      </c>
      <c r="C11522" s="1" t="s">
        <v>287</v>
      </c>
      <c r="D11522" s="3">
        <v>2000</v>
      </c>
    </row>
    <row r="11523" spans="1:4" s="9" customFormat="1" x14ac:dyDescent="0.2">
      <c r="A11523" s="2" t="s">
        <v>20969</v>
      </c>
      <c r="B11523" s="1" t="s">
        <v>20970</v>
      </c>
      <c r="C11523" s="1" t="s">
        <v>20051</v>
      </c>
      <c r="D11523" s="10" t="s">
        <v>5270</v>
      </c>
    </row>
    <row r="11524" spans="1:4" s="9" customFormat="1" x14ac:dyDescent="0.2">
      <c r="A11524" s="2" t="s">
        <v>20971</v>
      </c>
      <c r="B11524" s="1" t="s">
        <v>20972</v>
      </c>
      <c r="C11524" s="1" t="s">
        <v>39</v>
      </c>
      <c r="D11524" s="10" t="s">
        <v>5270</v>
      </c>
    </row>
    <row r="11525" spans="1:4" s="9" customFormat="1" x14ac:dyDescent="0.2">
      <c r="A11525" s="2" t="s">
        <v>20973</v>
      </c>
      <c r="B11525" s="1" t="s">
        <v>20974</v>
      </c>
      <c r="C11525" s="1" t="s">
        <v>287</v>
      </c>
      <c r="D11525" s="3">
        <v>50</v>
      </c>
    </row>
    <row r="11526" spans="1:4" s="9" customFormat="1" x14ac:dyDescent="0.2">
      <c r="A11526" s="2" t="s">
        <v>20975</v>
      </c>
      <c r="B11526" s="1" t="s">
        <v>20976</v>
      </c>
      <c r="C11526" s="1" t="s">
        <v>20051</v>
      </c>
      <c r="D11526" s="10" t="s">
        <v>5270</v>
      </c>
    </row>
    <row r="11527" spans="1:4" s="9" customFormat="1" x14ac:dyDescent="0.2">
      <c r="A11527" s="2" t="s">
        <v>20977</v>
      </c>
      <c r="B11527" s="1" t="s">
        <v>20978</v>
      </c>
      <c r="C11527" s="1" t="s">
        <v>20051</v>
      </c>
      <c r="D11527" s="10" t="s">
        <v>5270</v>
      </c>
    </row>
    <row r="11528" spans="1:4" s="9" customFormat="1" x14ac:dyDescent="0.2">
      <c r="A11528" s="2" t="s">
        <v>20979</v>
      </c>
      <c r="B11528" s="1" t="s">
        <v>20980</v>
      </c>
      <c r="C11528" s="1" t="s">
        <v>16</v>
      </c>
      <c r="D11528" s="10" t="s">
        <v>5270</v>
      </c>
    </row>
    <row r="11529" spans="1:4" s="9" customFormat="1" x14ac:dyDescent="0.2">
      <c r="A11529" s="2" t="s">
        <v>20981</v>
      </c>
      <c r="B11529" s="1" t="s">
        <v>20982</v>
      </c>
      <c r="C11529" s="1" t="s">
        <v>39</v>
      </c>
      <c r="D11529" s="3">
        <v>1000</v>
      </c>
    </row>
    <row r="11530" spans="1:4" s="9" customFormat="1" x14ac:dyDescent="0.2">
      <c r="A11530" s="2" t="s">
        <v>20983</v>
      </c>
      <c r="B11530" s="1" t="s">
        <v>20984</v>
      </c>
      <c r="C11530" s="1" t="s">
        <v>39</v>
      </c>
      <c r="D11530" s="3">
        <v>1000</v>
      </c>
    </row>
    <row r="11531" spans="1:4" s="9" customFormat="1" x14ac:dyDescent="0.2">
      <c r="A11531" s="2" t="s">
        <v>20985</v>
      </c>
      <c r="B11531" s="1" t="s">
        <v>20986</v>
      </c>
      <c r="C11531" s="1" t="s">
        <v>20051</v>
      </c>
      <c r="D11531" s="10" t="s">
        <v>5270</v>
      </c>
    </row>
    <row r="11532" spans="1:4" s="9" customFormat="1" x14ac:dyDescent="0.2">
      <c r="A11532" s="2" t="s">
        <v>20987</v>
      </c>
      <c r="B11532" s="1" t="s">
        <v>20988</v>
      </c>
      <c r="C11532" s="1" t="s">
        <v>20051</v>
      </c>
      <c r="D11532" s="10" t="s">
        <v>5270</v>
      </c>
    </row>
    <row r="11533" spans="1:4" s="9" customFormat="1" x14ac:dyDescent="0.2">
      <c r="A11533" s="2" t="s">
        <v>20989</v>
      </c>
      <c r="B11533" s="1" t="s">
        <v>20988</v>
      </c>
      <c r="C11533" s="1" t="s">
        <v>287</v>
      </c>
      <c r="D11533" s="10" t="s">
        <v>5270</v>
      </c>
    </row>
    <row r="11534" spans="1:4" s="9" customFormat="1" x14ac:dyDescent="0.2">
      <c r="A11534" s="2" t="s">
        <v>20990</v>
      </c>
      <c r="B11534" s="1" t="s">
        <v>20991</v>
      </c>
      <c r="C11534" s="1" t="s">
        <v>20051</v>
      </c>
      <c r="D11534" s="3">
        <v>1000</v>
      </c>
    </row>
    <row r="11535" spans="1:4" s="9" customFormat="1" x14ac:dyDescent="0.2">
      <c r="A11535" s="2" t="s">
        <v>20992</v>
      </c>
      <c r="B11535" s="1" t="s">
        <v>20993</v>
      </c>
      <c r="C11535" s="1" t="s">
        <v>20051</v>
      </c>
      <c r="D11535" s="10" t="s">
        <v>5270</v>
      </c>
    </row>
    <row r="11536" spans="1:4" s="9" customFormat="1" x14ac:dyDescent="0.2">
      <c r="A11536" s="2" t="s">
        <v>20994</v>
      </c>
      <c r="B11536" s="1" t="s">
        <v>20995</v>
      </c>
      <c r="C11536" s="1" t="s">
        <v>287</v>
      </c>
      <c r="D11536" s="3">
        <v>50</v>
      </c>
    </row>
    <row r="11537" spans="1:4" s="9" customFormat="1" x14ac:dyDescent="0.2">
      <c r="A11537" s="2" t="s">
        <v>20996</v>
      </c>
      <c r="B11537" s="1" t="s">
        <v>20997</v>
      </c>
      <c r="C11537" s="1" t="s">
        <v>287</v>
      </c>
      <c r="D11537" s="3">
        <v>50</v>
      </c>
    </row>
    <row r="11538" spans="1:4" s="9" customFormat="1" x14ac:dyDescent="0.2">
      <c r="A11538" s="2" t="s">
        <v>20998</v>
      </c>
      <c r="B11538" s="1" t="s">
        <v>20999</v>
      </c>
      <c r="C11538" s="1" t="s">
        <v>287</v>
      </c>
      <c r="D11538" s="10" t="s">
        <v>5270</v>
      </c>
    </row>
    <row r="11539" spans="1:4" s="9" customFormat="1" x14ac:dyDescent="0.2">
      <c r="A11539" s="2" t="s">
        <v>21000</v>
      </c>
      <c r="B11539" s="1" t="s">
        <v>21001</v>
      </c>
      <c r="C11539" s="1" t="s">
        <v>287</v>
      </c>
      <c r="D11539" s="10" t="s">
        <v>5270</v>
      </c>
    </row>
    <row r="11540" spans="1:4" s="9" customFormat="1" x14ac:dyDescent="0.2">
      <c r="A11540" s="2" t="s">
        <v>21002</v>
      </c>
      <c r="B11540" s="1" t="s">
        <v>21003</v>
      </c>
      <c r="C11540" s="1" t="s">
        <v>2752</v>
      </c>
      <c r="D11540" s="10" t="s">
        <v>5270</v>
      </c>
    </row>
    <row r="11541" spans="1:4" s="9" customFormat="1" x14ac:dyDescent="0.2">
      <c r="A11541" s="2" t="s">
        <v>21006</v>
      </c>
      <c r="B11541" s="1" t="s">
        <v>21005</v>
      </c>
      <c r="C11541" s="1" t="s">
        <v>287</v>
      </c>
      <c r="D11541" s="3">
        <v>50</v>
      </c>
    </row>
    <row r="11542" spans="1:4" s="9" customFormat="1" x14ac:dyDescent="0.2">
      <c r="A11542" s="2" t="s">
        <v>21007</v>
      </c>
      <c r="B11542" s="1" t="s">
        <v>21005</v>
      </c>
      <c r="C11542" s="1" t="s">
        <v>66</v>
      </c>
      <c r="D11542" s="3">
        <v>50</v>
      </c>
    </row>
    <row r="11543" spans="1:4" s="9" customFormat="1" x14ac:dyDescent="0.2">
      <c r="A11543" s="2" t="s">
        <v>21004</v>
      </c>
      <c r="B11543" s="1" t="s">
        <v>21005</v>
      </c>
      <c r="C11543" s="1" t="s">
        <v>39</v>
      </c>
      <c r="D11543" s="10" t="s">
        <v>5270</v>
      </c>
    </row>
    <row r="11544" spans="1:4" s="9" customFormat="1" x14ac:dyDescent="0.2">
      <c r="A11544" s="2" t="s">
        <v>21008</v>
      </c>
      <c r="B11544" s="1" t="s">
        <v>21009</v>
      </c>
      <c r="C11544" s="1" t="s">
        <v>66</v>
      </c>
      <c r="D11544" s="10" t="s">
        <v>5270</v>
      </c>
    </row>
    <row r="11545" spans="1:4" s="9" customFormat="1" x14ac:dyDescent="0.2">
      <c r="A11545" s="2" t="s">
        <v>21010</v>
      </c>
      <c r="B11545" s="1" t="s">
        <v>21009</v>
      </c>
      <c r="C11545" s="1" t="s">
        <v>6357</v>
      </c>
      <c r="D11545" s="10" t="s">
        <v>5270</v>
      </c>
    </row>
    <row r="11546" spans="1:4" s="9" customFormat="1" x14ac:dyDescent="0.2">
      <c r="A11546" s="2" t="s">
        <v>21011</v>
      </c>
      <c r="B11546" s="1" t="s">
        <v>21012</v>
      </c>
      <c r="C11546" s="1" t="s">
        <v>39</v>
      </c>
      <c r="D11546" s="10" t="s">
        <v>5270</v>
      </c>
    </row>
    <row r="11547" spans="1:4" s="9" customFormat="1" x14ac:dyDescent="0.2">
      <c r="A11547" s="2" t="s">
        <v>21013</v>
      </c>
      <c r="B11547" s="1" t="s">
        <v>21014</v>
      </c>
      <c r="C11547" s="1" t="s">
        <v>308</v>
      </c>
      <c r="D11547" s="10" t="s">
        <v>5270</v>
      </c>
    </row>
    <row r="11548" spans="1:4" s="9" customFormat="1" x14ac:dyDescent="0.2">
      <c r="A11548" s="2" t="s">
        <v>21015</v>
      </c>
      <c r="B11548" s="1" t="s">
        <v>21016</v>
      </c>
      <c r="C11548" s="1" t="s">
        <v>16</v>
      </c>
      <c r="D11548" s="10" t="s">
        <v>5270</v>
      </c>
    </row>
    <row r="11549" spans="1:4" s="9" customFormat="1" x14ac:dyDescent="0.2">
      <c r="A11549" s="2" t="s">
        <v>21019</v>
      </c>
      <c r="B11549" s="1" t="s">
        <v>21018</v>
      </c>
      <c r="C11549" s="1" t="s">
        <v>30</v>
      </c>
      <c r="D11549" s="10" t="s">
        <v>5270</v>
      </c>
    </row>
    <row r="11550" spans="1:4" s="9" customFormat="1" x14ac:dyDescent="0.2">
      <c r="A11550" s="2" t="s">
        <v>21020</v>
      </c>
      <c r="B11550" s="1" t="s">
        <v>21018</v>
      </c>
      <c r="C11550" s="1" t="s">
        <v>66</v>
      </c>
      <c r="D11550" s="10" t="s">
        <v>5270</v>
      </c>
    </row>
    <row r="11551" spans="1:4" s="9" customFormat="1" x14ac:dyDescent="0.2">
      <c r="A11551" s="2" t="s">
        <v>21017</v>
      </c>
      <c r="B11551" s="1" t="s">
        <v>21018</v>
      </c>
      <c r="C11551" s="1" t="s">
        <v>287</v>
      </c>
      <c r="D11551" s="10" t="s">
        <v>5270</v>
      </c>
    </row>
    <row r="11552" spans="1:4" s="9" customFormat="1" x14ac:dyDescent="0.2">
      <c r="A11552" s="2" t="s">
        <v>21021</v>
      </c>
      <c r="B11552" s="1" t="s">
        <v>21022</v>
      </c>
      <c r="C11552" s="1" t="s">
        <v>66</v>
      </c>
      <c r="D11552" s="10" t="s">
        <v>5270</v>
      </c>
    </row>
    <row r="11553" spans="1:4" s="9" customFormat="1" x14ac:dyDescent="0.2">
      <c r="A11553" s="2" t="s">
        <v>21023</v>
      </c>
      <c r="B11553" s="1" t="s">
        <v>21024</v>
      </c>
      <c r="C11553" s="1" t="s">
        <v>1087</v>
      </c>
      <c r="D11553" s="10" t="s">
        <v>5270</v>
      </c>
    </row>
    <row r="11554" spans="1:4" s="9" customFormat="1" x14ac:dyDescent="0.2">
      <c r="A11554" s="2" t="s">
        <v>21025</v>
      </c>
      <c r="B11554" s="1" t="s">
        <v>21026</v>
      </c>
      <c r="C11554" s="1" t="s">
        <v>1087</v>
      </c>
      <c r="D11554" s="10" t="s">
        <v>5270</v>
      </c>
    </row>
    <row r="11555" spans="1:4" s="9" customFormat="1" x14ac:dyDescent="0.2">
      <c r="A11555" s="2" t="s">
        <v>21027</v>
      </c>
      <c r="B11555" s="1" t="s">
        <v>21028</v>
      </c>
      <c r="C11555" s="1" t="s">
        <v>39</v>
      </c>
      <c r="D11555" s="10" t="s">
        <v>5270</v>
      </c>
    </row>
    <row r="11556" spans="1:4" s="9" customFormat="1" x14ac:dyDescent="0.2">
      <c r="A11556" s="2" t="s">
        <v>21029</v>
      </c>
      <c r="B11556" s="1" t="s">
        <v>21030</v>
      </c>
      <c r="C11556" s="1" t="s">
        <v>86</v>
      </c>
      <c r="D11556" s="3">
        <v>50</v>
      </c>
    </row>
    <row r="11557" spans="1:4" s="9" customFormat="1" x14ac:dyDescent="0.2">
      <c r="A11557" s="2" t="s">
        <v>21031</v>
      </c>
      <c r="B11557" s="1" t="s">
        <v>21032</v>
      </c>
      <c r="C11557" s="1" t="s">
        <v>308</v>
      </c>
      <c r="D11557" s="10" t="s">
        <v>5270</v>
      </c>
    </row>
    <row r="11558" spans="1:4" s="9" customFormat="1" x14ac:dyDescent="0.2">
      <c r="A11558" s="2" t="s">
        <v>21033</v>
      </c>
      <c r="B11558" s="1" t="s">
        <v>21034</v>
      </c>
      <c r="C11558" s="1" t="s">
        <v>39</v>
      </c>
      <c r="D11558" s="10" t="s">
        <v>5270</v>
      </c>
    </row>
    <row r="11559" spans="1:4" s="9" customFormat="1" x14ac:dyDescent="0.2">
      <c r="A11559" s="2" t="s">
        <v>21035</v>
      </c>
      <c r="B11559" s="1" t="s">
        <v>21036</v>
      </c>
      <c r="C11559" s="1" t="s">
        <v>287</v>
      </c>
      <c r="D11559" s="10" t="s">
        <v>5270</v>
      </c>
    </row>
    <row r="11560" spans="1:4" s="9" customFormat="1" x14ac:dyDescent="0.2">
      <c r="A11560" s="2" t="s">
        <v>21037</v>
      </c>
      <c r="B11560" s="1" t="s">
        <v>21038</v>
      </c>
      <c r="C11560" s="1" t="s">
        <v>287</v>
      </c>
      <c r="D11560" s="10" t="s">
        <v>5270</v>
      </c>
    </row>
    <row r="11561" spans="1:4" s="9" customFormat="1" x14ac:dyDescent="0.2">
      <c r="A11561" s="2" t="s">
        <v>21039</v>
      </c>
      <c r="B11561" s="1" t="s">
        <v>21040</v>
      </c>
      <c r="C11561" s="1" t="s">
        <v>287</v>
      </c>
      <c r="D11561" s="10" t="s">
        <v>5270</v>
      </c>
    </row>
    <row r="11562" spans="1:4" s="9" customFormat="1" x14ac:dyDescent="0.2">
      <c r="A11562" s="2" t="s">
        <v>21041</v>
      </c>
      <c r="B11562" s="1" t="s">
        <v>21042</v>
      </c>
      <c r="C11562" s="1" t="s">
        <v>86</v>
      </c>
      <c r="D11562" s="10" t="s">
        <v>5270</v>
      </c>
    </row>
    <row r="11563" spans="1:4" s="9" customFormat="1" x14ac:dyDescent="0.2">
      <c r="A11563" s="2" t="s">
        <v>21043</v>
      </c>
      <c r="B11563" s="1" t="s">
        <v>21044</v>
      </c>
      <c r="C11563" s="1" t="s">
        <v>287</v>
      </c>
      <c r="D11563" s="10" t="s">
        <v>5270</v>
      </c>
    </row>
    <row r="11564" spans="1:4" s="9" customFormat="1" x14ac:dyDescent="0.2">
      <c r="A11564" s="2" t="s">
        <v>21045</v>
      </c>
      <c r="B11564" s="1" t="s">
        <v>21046</v>
      </c>
      <c r="C11564" s="1" t="s">
        <v>287</v>
      </c>
      <c r="D11564" s="10" t="s">
        <v>5270</v>
      </c>
    </row>
    <row r="11565" spans="1:4" s="9" customFormat="1" x14ac:dyDescent="0.2">
      <c r="A11565" s="2" t="s">
        <v>21047</v>
      </c>
      <c r="B11565" s="1" t="s">
        <v>21048</v>
      </c>
      <c r="C11565" s="1" t="s">
        <v>86</v>
      </c>
      <c r="D11565" s="3">
        <v>2000</v>
      </c>
    </row>
    <row r="11566" spans="1:4" s="9" customFormat="1" x14ac:dyDescent="0.2">
      <c r="A11566" s="2" t="s">
        <v>21049</v>
      </c>
      <c r="B11566" s="1" t="s">
        <v>21050</v>
      </c>
      <c r="C11566" s="1" t="s">
        <v>308</v>
      </c>
      <c r="D11566" s="3">
        <v>100</v>
      </c>
    </row>
    <row r="11567" spans="1:4" s="9" customFormat="1" x14ac:dyDescent="0.2">
      <c r="A11567" s="2" t="s">
        <v>21051</v>
      </c>
      <c r="B11567" s="1" t="s">
        <v>21052</v>
      </c>
      <c r="C11567" s="1" t="s">
        <v>287</v>
      </c>
      <c r="D11567" s="10" t="s">
        <v>5270</v>
      </c>
    </row>
    <row r="11568" spans="1:4" s="9" customFormat="1" x14ac:dyDescent="0.2">
      <c r="A11568" s="2" t="s">
        <v>21053</v>
      </c>
      <c r="B11568" s="1" t="s">
        <v>21054</v>
      </c>
      <c r="C11568" s="1" t="s">
        <v>39</v>
      </c>
      <c r="D11568" s="10" t="s">
        <v>5270</v>
      </c>
    </row>
    <row r="11569" spans="1:4" s="9" customFormat="1" x14ac:dyDescent="0.2">
      <c r="A11569" s="2" t="s">
        <v>21055</v>
      </c>
      <c r="B11569" s="1" t="s">
        <v>21056</v>
      </c>
      <c r="C11569" s="1" t="s">
        <v>287</v>
      </c>
      <c r="D11569" s="10" t="s">
        <v>5270</v>
      </c>
    </row>
    <row r="11570" spans="1:4" s="9" customFormat="1" x14ac:dyDescent="0.2">
      <c r="A11570" s="2" t="s">
        <v>21057</v>
      </c>
      <c r="B11570" s="1" t="s">
        <v>21058</v>
      </c>
      <c r="C11570" s="1" t="s">
        <v>66</v>
      </c>
      <c r="D11570" s="10" t="s">
        <v>5270</v>
      </c>
    </row>
    <row r="11571" spans="1:4" s="9" customFormat="1" x14ac:dyDescent="0.2">
      <c r="A11571" s="2" t="s">
        <v>21059</v>
      </c>
      <c r="B11571" s="1" t="s">
        <v>21060</v>
      </c>
      <c r="C11571" s="1" t="s">
        <v>66</v>
      </c>
      <c r="D11571" s="10" t="s">
        <v>5270</v>
      </c>
    </row>
    <row r="11572" spans="1:4" s="9" customFormat="1" x14ac:dyDescent="0.2">
      <c r="A11572" s="2" t="s">
        <v>21061</v>
      </c>
      <c r="B11572" s="1" t="s">
        <v>21062</v>
      </c>
      <c r="C11572" s="1" t="s">
        <v>2139</v>
      </c>
      <c r="D11572" s="10" t="s">
        <v>5270</v>
      </c>
    </row>
    <row r="11573" spans="1:4" s="9" customFormat="1" x14ac:dyDescent="0.2">
      <c r="A11573" s="2" t="s">
        <v>21063</v>
      </c>
      <c r="B11573" s="1" t="s">
        <v>21064</v>
      </c>
      <c r="C11573" s="1" t="s">
        <v>66</v>
      </c>
      <c r="D11573" s="10" t="s">
        <v>5270</v>
      </c>
    </row>
    <row r="11574" spans="1:4" s="9" customFormat="1" x14ac:dyDescent="0.2">
      <c r="A11574" s="2" t="s">
        <v>21065</v>
      </c>
      <c r="B11574" s="1" t="s">
        <v>21066</v>
      </c>
      <c r="C11574" s="1" t="s">
        <v>39</v>
      </c>
      <c r="D11574" s="10" t="s">
        <v>5270</v>
      </c>
    </row>
    <row r="11575" spans="1:4" s="9" customFormat="1" x14ac:dyDescent="0.2">
      <c r="A11575" s="2" t="s">
        <v>21067</v>
      </c>
      <c r="B11575" s="1" t="s">
        <v>21066</v>
      </c>
      <c r="C11575" s="1" t="s">
        <v>287</v>
      </c>
      <c r="D11575" s="10" t="s">
        <v>5270</v>
      </c>
    </row>
    <row r="11576" spans="1:4" s="9" customFormat="1" x14ac:dyDescent="0.2">
      <c r="A11576" s="2" t="s">
        <v>21068</v>
      </c>
      <c r="B11576" s="1" t="s">
        <v>21069</v>
      </c>
      <c r="C11576" s="1" t="s">
        <v>39</v>
      </c>
      <c r="D11576" s="10" t="s">
        <v>5270</v>
      </c>
    </row>
    <row r="11577" spans="1:4" s="9" customFormat="1" x14ac:dyDescent="0.2">
      <c r="A11577" s="2" t="s">
        <v>21070</v>
      </c>
      <c r="B11577" s="1" t="s">
        <v>21071</v>
      </c>
      <c r="C11577" s="1" t="s">
        <v>287</v>
      </c>
      <c r="D11577" s="10" t="s">
        <v>5270</v>
      </c>
    </row>
    <row r="11578" spans="1:4" s="9" customFormat="1" x14ac:dyDescent="0.2">
      <c r="A11578" s="2" t="s">
        <v>21072</v>
      </c>
      <c r="B11578" s="1" t="s">
        <v>21073</v>
      </c>
      <c r="C11578" s="1" t="s">
        <v>39</v>
      </c>
      <c r="D11578" s="10" t="s">
        <v>5270</v>
      </c>
    </row>
    <row r="11579" spans="1:4" s="9" customFormat="1" x14ac:dyDescent="0.2">
      <c r="A11579" s="2" t="s">
        <v>21074</v>
      </c>
      <c r="B11579" s="1" t="s">
        <v>21075</v>
      </c>
      <c r="C11579" s="1" t="s">
        <v>39</v>
      </c>
      <c r="D11579" s="10" t="s">
        <v>5270</v>
      </c>
    </row>
    <row r="11580" spans="1:4" s="9" customFormat="1" x14ac:dyDescent="0.2">
      <c r="A11580" s="2" t="s">
        <v>21076</v>
      </c>
      <c r="B11580" s="1" t="s">
        <v>21077</v>
      </c>
      <c r="C11580" s="1" t="s">
        <v>39</v>
      </c>
      <c r="D11580" s="3">
        <v>100</v>
      </c>
    </row>
    <row r="11581" spans="1:4" s="9" customFormat="1" x14ac:dyDescent="0.2">
      <c r="A11581" s="2" t="s">
        <v>21078</v>
      </c>
      <c r="B11581" s="1" t="s">
        <v>21079</v>
      </c>
      <c r="C11581" s="1" t="s">
        <v>39</v>
      </c>
      <c r="D11581" s="10" t="s">
        <v>5270</v>
      </c>
    </row>
    <row r="11582" spans="1:4" s="9" customFormat="1" x14ac:dyDescent="0.2">
      <c r="A11582" s="2" t="s">
        <v>21080</v>
      </c>
      <c r="B11582" s="1" t="s">
        <v>21081</v>
      </c>
      <c r="C11582" s="1" t="s">
        <v>39</v>
      </c>
      <c r="D11582" s="3">
        <v>100</v>
      </c>
    </row>
    <row r="11583" spans="1:4" s="9" customFormat="1" x14ac:dyDescent="0.2">
      <c r="A11583" s="2" t="s">
        <v>21082</v>
      </c>
      <c r="B11583" s="1" t="s">
        <v>21083</v>
      </c>
      <c r="C11583" s="1" t="s">
        <v>39</v>
      </c>
      <c r="D11583" s="3">
        <v>100</v>
      </c>
    </row>
    <row r="11584" spans="1:4" s="9" customFormat="1" x14ac:dyDescent="0.2">
      <c r="A11584" s="2" t="s">
        <v>21084</v>
      </c>
      <c r="B11584" s="1" t="s">
        <v>21085</v>
      </c>
      <c r="C11584" s="1" t="s">
        <v>39</v>
      </c>
      <c r="D11584" s="3">
        <v>100</v>
      </c>
    </row>
    <row r="11585" spans="1:4" s="9" customFormat="1" x14ac:dyDescent="0.2">
      <c r="A11585" s="2" t="s">
        <v>21086</v>
      </c>
      <c r="B11585" s="1" t="s">
        <v>21087</v>
      </c>
      <c r="C11585" s="1" t="s">
        <v>39</v>
      </c>
      <c r="D11585" s="10" t="s">
        <v>5270</v>
      </c>
    </row>
    <row r="11586" spans="1:4" s="9" customFormat="1" x14ac:dyDescent="0.2">
      <c r="A11586" s="2" t="s">
        <v>21088</v>
      </c>
      <c r="B11586" s="1" t="s">
        <v>21089</v>
      </c>
      <c r="C11586" s="1" t="s">
        <v>287</v>
      </c>
      <c r="D11586" s="3">
        <v>20</v>
      </c>
    </row>
    <row r="11587" spans="1:4" s="9" customFormat="1" x14ac:dyDescent="0.2">
      <c r="A11587" s="2" t="s">
        <v>21090</v>
      </c>
      <c r="B11587" s="1" t="s">
        <v>21091</v>
      </c>
      <c r="C11587" s="1" t="s">
        <v>39</v>
      </c>
      <c r="D11587" s="3">
        <v>100</v>
      </c>
    </row>
    <row r="11588" spans="1:4" s="9" customFormat="1" x14ac:dyDescent="0.2">
      <c r="A11588" s="2" t="s">
        <v>21092</v>
      </c>
      <c r="B11588" s="1" t="s">
        <v>21093</v>
      </c>
      <c r="C11588" s="1" t="s">
        <v>20051</v>
      </c>
      <c r="D11588" s="3">
        <v>200</v>
      </c>
    </row>
    <row r="11589" spans="1:4" s="9" customFormat="1" x14ac:dyDescent="0.2">
      <c r="A11589" s="2" t="s">
        <v>21094</v>
      </c>
      <c r="B11589" s="1" t="s">
        <v>21093</v>
      </c>
      <c r="C11589" s="1" t="s">
        <v>287</v>
      </c>
      <c r="D11589" s="10" t="s">
        <v>5270</v>
      </c>
    </row>
    <row r="11590" spans="1:4" s="9" customFormat="1" x14ac:dyDescent="0.2">
      <c r="A11590" s="2" t="s">
        <v>21095</v>
      </c>
      <c r="B11590" s="1" t="s">
        <v>21096</v>
      </c>
      <c r="C11590" s="1" t="s">
        <v>287</v>
      </c>
      <c r="D11590" s="10" t="s">
        <v>5270</v>
      </c>
    </row>
    <row r="11591" spans="1:4" s="9" customFormat="1" x14ac:dyDescent="0.2">
      <c r="A11591" s="2" t="s">
        <v>21097</v>
      </c>
      <c r="B11591" s="1" t="s">
        <v>21098</v>
      </c>
      <c r="C11591" s="1" t="s">
        <v>66</v>
      </c>
      <c r="D11591" s="3">
        <v>30</v>
      </c>
    </row>
    <row r="11592" spans="1:4" s="9" customFormat="1" x14ac:dyDescent="0.2">
      <c r="A11592" s="2" t="s">
        <v>21099</v>
      </c>
      <c r="B11592" s="1" t="s">
        <v>21100</v>
      </c>
      <c r="C11592" s="1" t="s">
        <v>66</v>
      </c>
      <c r="D11592" s="10" t="s">
        <v>5270</v>
      </c>
    </row>
    <row r="11593" spans="1:4" s="9" customFormat="1" x14ac:dyDescent="0.2">
      <c r="A11593" s="2" t="s">
        <v>21101</v>
      </c>
      <c r="B11593" s="1" t="s">
        <v>21102</v>
      </c>
      <c r="C11593" s="1" t="s">
        <v>66</v>
      </c>
      <c r="D11593" s="3">
        <v>30</v>
      </c>
    </row>
    <row r="11594" spans="1:4" s="9" customFormat="1" x14ac:dyDescent="0.2">
      <c r="A11594" s="2" t="s">
        <v>21103</v>
      </c>
      <c r="B11594" s="1" t="s">
        <v>21104</v>
      </c>
      <c r="C11594" s="1" t="s">
        <v>287</v>
      </c>
      <c r="D11594" s="3">
        <v>50</v>
      </c>
    </row>
    <row r="11595" spans="1:4" s="9" customFormat="1" x14ac:dyDescent="0.2">
      <c r="A11595" s="2" t="s">
        <v>21105</v>
      </c>
      <c r="B11595" s="1" t="s">
        <v>21106</v>
      </c>
      <c r="C11595" s="1" t="s">
        <v>287</v>
      </c>
      <c r="D11595" s="3">
        <v>50</v>
      </c>
    </row>
    <row r="11596" spans="1:4" s="9" customFormat="1" x14ac:dyDescent="0.2">
      <c r="A11596" s="2" t="s">
        <v>21107</v>
      </c>
      <c r="B11596" s="1" t="s">
        <v>21108</v>
      </c>
      <c r="C11596" s="1" t="s">
        <v>287</v>
      </c>
      <c r="D11596" s="10" t="s">
        <v>5270</v>
      </c>
    </row>
    <row r="11597" spans="1:4" s="9" customFormat="1" x14ac:dyDescent="0.2">
      <c r="A11597" s="2" t="s">
        <v>21109</v>
      </c>
      <c r="B11597" s="1" t="s">
        <v>21110</v>
      </c>
      <c r="C11597" s="1" t="s">
        <v>287</v>
      </c>
      <c r="D11597" s="3">
        <v>50</v>
      </c>
    </row>
    <row r="11598" spans="1:4" s="9" customFormat="1" x14ac:dyDescent="0.2">
      <c r="A11598" s="2" t="s">
        <v>21111</v>
      </c>
      <c r="B11598" s="1" t="s">
        <v>21112</v>
      </c>
      <c r="C11598" s="1" t="s">
        <v>66</v>
      </c>
      <c r="D11598" s="3">
        <v>50</v>
      </c>
    </row>
    <row r="11599" spans="1:4" s="9" customFormat="1" x14ac:dyDescent="0.2">
      <c r="A11599" s="2" t="s">
        <v>21113</v>
      </c>
      <c r="B11599" s="1" t="s">
        <v>21114</v>
      </c>
      <c r="C11599" s="1" t="s">
        <v>66</v>
      </c>
      <c r="D11599" s="10" t="s">
        <v>5270</v>
      </c>
    </row>
    <row r="11600" spans="1:4" s="9" customFormat="1" x14ac:dyDescent="0.2">
      <c r="A11600" s="2" t="s">
        <v>21115</v>
      </c>
      <c r="B11600" s="1" t="s">
        <v>21116</v>
      </c>
      <c r="C11600" s="1" t="s">
        <v>287</v>
      </c>
      <c r="D11600" s="3">
        <v>50</v>
      </c>
    </row>
    <row r="11601" spans="1:4" s="9" customFormat="1" x14ac:dyDescent="0.2">
      <c r="A11601" s="2" t="s">
        <v>21117</v>
      </c>
      <c r="B11601" s="1" t="s">
        <v>21118</v>
      </c>
      <c r="C11601" s="1" t="s">
        <v>66</v>
      </c>
      <c r="D11601" s="10" t="s">
        <v>5270</v>
      </c>
    </row>
    <row r="11602" spans="1:4" s="9" customFormat="1" x14ac:dyDescent="0.2">
      <c r="A11602" s="2" t="s">
        <v>21119</v>
      </c>
      <c r="B11602" s="1" t="s">
        <v>21120</v>
      </c>
      <c r="C11602" s="1" t="s">
        <v>39</v>
      </c>
      <c r="D11602" s="3">
        <v>50</v>
      </c>
    </row>
    <row r="11603" spans="1:4" s="9" customFormat="1" x14ac:dyDescent="0.2">
      <c r="A11603" s="2" t="s">
        <v>21121</v>
      </c>
      <c r="B11603" s="1" t="s">
        <v>21122</v>
      </c>
      <c r="C11603" s="1" t="s">
        <v>287</v>
      </c>
      <c r="D11603" s="10" t="s">
        <v>5270</v>
      </c>
    </row>
    <row r="11604" spans="1:4" s="9" customFormat="1" x14ac:dyDescent="0.2">
      <c r="A11604" s="2" t="s">
        <v>21123</v>
      </c>
      <c r="B11604" s="1" t="s">
        <v>21124</v>
      </c>
      <c r="C11604" s="1" t="s">
        <v>39</v>
      </c>
      <c r="D11604" s="10" t="s">
        <v>5270</v>
      </c>
    </row>
    <row r="11605" spans="1:4" s="9" customFormat="1" x14ac:dyDescent="0.2">
      <c r="A11605" s="2" t="s">
        <v>21125</v>
      </c>
      <c r="B11605" s="1" t="s">
        <v>21126</v>
      </c>
      <c r="C11605" s="1" t="s">
        <v>66</v>
      </c>
      <c r="D11605" s="3">
        <v>50</v>
      </c>
    </row>
    <row r="11606" spans="1:4" s="9" customFormat="1" x14ac:dyDescent="0.2">
      <c r="A11606" s="2" t="s">
        <v>21127</v>
      </c>
      <c r="B11606" s="1" t="s">
        <v>21128</v>
      </c>
      <c r="C11606" s="1" t="s">
        <v>287</v>
      </c>
      <c r="D11606" s="3">
        <v>25</v>
      </c>
    </row>
    <row r="11607" spans="1:4" s="9" customFormat="1" x14ac:dyDescent="0.2">
      <c r="A11607" s="2" t="s">
        <v>21129</v>
      </c>
      <c r="B11607" s="1" t="s">
        <v>21130</v>
      </c>
      <c r="C11607" s="1" t="s">
        <v>124</v>
      </c>
      <c r="D11607" s="10" t="s">
        <v>5270</v>
      </c>
    </row>
    <row r="11608" spans="1:4" s="9" customFormat="1" x14ac:dyDescent="0.2">
      <c r="A11608" s="2" t="s">
        <v>21131</v>
      </c>
      <c r="B11608" s="1" t="s">
        <v>21132</v>
      </c>
      <c r="C11608" s="1" t="s">
        <v>469</v>
      </c>
      <c r="D11608" s="3">
        <v>50</v>
      </c>
    </row>
    <row r="11609" spans="1:4" s="9" customFormat="1" x14ac:dyDescent="0.2">
      <c r="A11609" s="2" t="s">
        <v>21133</v>
      </c>
      <c r="B11609" s="1" t="s">
        <v>21134</v>
      </c>
      <c r="C11609" s="1" t="s">
        <v>308</v>
      </c>
      <c r="D11609" s="3">
        <v>50</v>
      </c>
    </row>
    <row r="11610" spans="1:4" s="9" customFormat="1" x14ac:dyDescent="0.2">
      <c r="A11610" s="2" t="s">
        <v>21135</v>
      </c>
      <c r="B11610" s="1" t="s">
        <v>21136</v>
      </c>
      <c r="C11610" s="1" t="s">
        <v>66</v>
      </c>
      <c r="D11610" s="10" t="s">
        <v>5270</v>
      </c>
    </row>
    <row r="11611" spans="1:4" s="9" customFormat="1" x14ac:dyDescent="0.2">
      <c r="A11611" s="2" t="s">
        <v>21137</v>
      </c>
      <c r="B11611" s="1" t="s">
        <v>21138</v>
      </c>
      <c r="C11611" s="1" t="s">
        <v>308</v>
      </c>
      <c r="D11611" s="10" t="s">
        <v>5270</v>
      </c>
    </row>
    <row r="11612" spans="1:4" s="9" customFormat="1" x14ac:dyDescent="0.2">
      <c r="A11612" s="2" t="s">
        <v>21139</v>
      </c>
      <c r="B11612" s="1" t="s">
        <v>21140</v>
      </c>
      <c r="C11612" s="1" t="s">
        <v>16</v>
      </c>
      <c r="D11612" s="10" t="s">
        <v>5270</v>
      </c>
    </row>
    <row r="11613" spans="1:4" s="9" customFormat="1" x14ac:dyDescent="0.2">
      <c r="A11613" s="2" t="s">
        <v>21141</v>
      </c>
      <c r="B11613" s="1" t="s">
        <v>21142</v>
      </c>
      <c r="C11613" s="1" t="s">
        <v>353</v>
      </c>
      <c r="D11613" s="10" t="s">
        <v>5270</v>
      </c>
    </row>
    <row r="11614" spans="1:4" s="9" customFormat="1" x14ac:dyDescent="0.2">
      <c r="A11614" s="2" t="s">
        <v>21143</v>
      </c>
      <c r="B11614" s="1" t="s">
        <v>21144</v>
      </c>
      <c r="C11614" s="1" t="s">
        <v>39</v>
      </c>
      <c r="D11614" s="10" t="s">
        <v>5270</v>
      </c>
    </row>
    <row r="11615" spans="1:4" s="9" customFormat="1" x14ac:dyDescent="0.2">
      <c r="A11615" s="2" t="s">
        <v>21145</v>
      </c>
      <c r="B11615" s="1" t="s">
        <v>21146</v>
      </c>
      <c r="C11615" s="1" t="s">
        <v>16</v>
      </c>
      <c r="D11615" s="3">
        <v>500</v>
      </c>
    </row>
    <row r="11616" spans="1:4" s="9" customFormat="1" x14ac:dyDescent="0.2">
      <c r="A11616" s="2" t="s">
        <v>21147</v>
      </c>
      <c r="B11616" s="1" t="s">
        <v>21148</v>
      </c>
      <c r="C11616" s="1" t="s">
        <v>16</v>
      </c>
      <c r="D11616" s="10" t="s">
        <v>5270</v>
      </c>
    </row>
    <row r="11617" spans="1:4" s="9" customFormat="1" x14ac:dyDescent="0.2">
      <c r="A11617" s="2" t="s">
        <v>21149</v>
      </c>
      <c r="B11617" s="1" t="s">
        <v>21150</v>
      </c>
      <c r="C11617" s="1" t="s">
        <v>20051</v>
      </c>
      <c r="D11617" s="10" t="s">
        <v>5270</v>
      </c>
    </row>
    <row r="11618" spans="1:4" s="9" customFormat="1" x14ac:dyDescent="0.2">
      <c r="A11618" s="2" t="s">
        <v>21151</v>
      </c>
      <c r="B11618" s="1" t="s">
        <v>21152</v>
      </c>
      <c r="C11618" s="1" t="s">
        <v>21153</v>
      </c>
      <c r="D11618" s="3">
        <v>50</v>
      </c>
    </row>
    <row r="11619" spans="1:4" s="9" customFormat="1" x14ac:dyDescent="0.2">
      <c r="A11619" s="2" t="s">
        <v>21154</v>
      </c>
      <c r="B11619" s="1" t="s">
        <v>21155</v>
      </c>
      <c r="C11619" s="1" t="s">
        <v>21153</v>
      </c>
      <c r="D11619" s="3">
        <v>50</v>
      </c>
    </row>
    <row r="11620" spans="1:4" s="9" customFormat="1" x14ac:dyDescent="0.2">
      <c r="A11620" s="2" t="s">
        <v>21156</v>
      </c>
      <c r="B11620" s="1" t="s">
        <v>21157</v>
      </c>
      <c r="C11620" s="1" t="s">
        <v>20051</v>
      </c>
      <c r="D11620" s="3">
        <v>1000</v>
      </c>
    </row>
    <row r="11621" spans="1:4" s="9" customFormat="1" x14ac:dyDescent="0.2">
      <c r="A11621" s="2" t="s">
        <v>21158</v>
      </c>
      <c r="B11621" s="1" t="s">
        <v>21159</v>
      </c>
      <c r="C11621" s="1" t="s">
        <v>21160</v>
      </c>
      <c r="D11621" s="10" t="s">
        <v>5270</v>
      </c>
    </row>
    <row r="11622" spans="1:4" s="9" customFormat="1" x14ac:dyDescent="0.2">
      <c r="A11622" s="2" t="s">
        <v>21161</v>
      </c>
      <c r="B11622" s="1" t="s">
        <v>21162</v>
      </c>
      <c r="C11622" s="1" t="s">
        <v>66</v>
      </c>
      <c r="D11622" s="3">
        <v>50</v>
      </c>
    </row>
    <row r="11623" spans="1:4" s="9" customFormat="1" x14ac:dyDescent="0.2">
      <c r="A11623" s="2" t="s">
        <v>21163</v>
      </c>
      <c r="B11623" s="1" t="s">
        <v>21164</v>
      </c>
      <c r="C11623" s="1" t="s">
        <v>33</v>
      </c>
      <c r="D11623" s="3">
        <v>45</v>
      </c>
    </row>
    <row r="11624" spans="1:4" s="9" customFormat="1" x14ac:dyDescent="0.2">
      <c r="A11624" s="2" t="s">
        <v>21165</v>
      </c>
      <c r="B11624" s="1" t="s">
        <v>21166</v>
      </c>
      <c r="C11624" s="1" t="s">
        <v>86</v>
      </c>
      <c r="D11624" s="10" t="s">
        <v>5270</v>
      </c>
    </row>
    <row r="11625" spans="1:4" s="9" customFormat="1" x14ac:dyDescent="0.2">
      <c r="A11625" s="2" t="s">
        <v>21167</v>
      </c>
      <c r="B11625" s="1" t="s">
        <v>21168</v>
      </c>
      <c r="C11625" s="1" t="s">
        <v>9713</v>
      </c>
      <c r="D11625" s="10" t="s">
        <v>5270</v>
      </c>
    </row>
    <row r="11626" spans="1:4" s="9" customFormat="1" x14ac:dyDescent="0.2">
      <c r="A11626" s="2" t="s">
        <v>21169</v>
      </c>
      <c r="B11626" s="1" t="s">
        <v>21170</v>
      </c>
      <c r="C11626" s="1" t="s">
        <v>39</v>
      </c>
      <c r="D11626" s="10" t="s">
        <v>5270</v>
      </c>
    </row>
    <row r="11627" spans="1:4" s="9" customFormat="1" x14ac:dyDescent="0.2">
      <c r="A11627" s="2" t="s">
        <v>21171</v>
      </c>
      <c r="B11627" s="1" t="s">
        <v>21172</v>
      </c>
      <c r="C11627" s="1" t="s">
        <v>89</v>
      </c>
      <c r="D11627" s="3">
        <v>100</v>
      </c>
    </row>
    <row r="11628" spans="1:4" s="9" customFormat="1" x14ac:dyDescent="0.2">
      <c r="A11628" s="2" t="s">
        <v>21173</v>
      </c>
      <c r="B11628" s="1" t="s">
        <v>21174</v>
      </c>
      <c r="C11628" s="1" t="s">
        <v>39</v>
      </c>
      <c r="D11628" s="10" t="s">
        <v>5270</v>
      </c>
    </row>
    <row r="11629" spans="1:4" s="9" customFormat="1" x14ac:dyDescent="0.2">
      <c r="A11629" s="2" t="s">
        <v>21175</v>
      </c>
      <c r="B11629" s="1" t="s">
        <v>21176</v>
      </c>
      <c r="C11629" s="1" t="s">
        <v>39</v>
      </c>
      <c r="D11629" s="10" t="s">
        <v>5270</v>
      </c>
    </row>
    <row r="11630" spans="1:4" s="9" customFormat="1" x14ac:dyDescent="0.2">
      <c r="A11630" s="2" t="s">
        <v>21177</v>
      </c>
      <c r="B11630" s="1" t="s">
        <v>21178</v>
      </c>
      <c r="C11630" s="1" t="s">
        <v>39</v>
      </c>
      <c r="D11630" s="10" t="s">
        <v>5270</v>
      </c>
    </row>
    <row r="11631" spans="1:4" s="9" customFormat="1" x14ac:dyDescent="0.2">
      <c r="A11631" s="2" t="s">
        <v>21179</v>
      </c>
      <c r="B11631" s="1" t="s">
        <v>21180</v>
      </c>
      <c r="C11631" s="1" t="s">
        <v>86</v>
      </c>
      <c r="D11631" s="10" t="s">
        <v>5270</v>
      </c>
    </row>
    <row r="11632" spans="1:4" s="9" customFormat="1" x14ac:dyDescent="0.2">
      <c r="A11632" s="2" t="s">
        <v>21181</v>
      </c>
      <c r="B11632" s="1" t="s">
        <v>21182</v>
      </c>
      <c r="C11632" s="1" t="s">
        <v>86</v>
      </c>
      <c r="D11632" s="3">
        <v>30</v>
      </c>
    </row>
    <row r="11633" spans="1:4" s="9" customFormat="1" x14ac:dyDescent="0.2">
      <c r="A11633" s="2" t="s">
        <v>21183</v>
      </c>
      <c r="B11633" s="1" t="s">
        <v>21184</v>
      </c>
      <c r="C11633" s="1" t="s">
        <v>86</v>
      </c>
      <c r="D11633" s="3">
        <v>50</v>
      </c>
    </row>
    <row r="11634" spans="1:4" s="9" customFormat="1" x14ac:dyDescent="0.2">
      <c r="A11634" s="2" t="s">
        <v>21185</v>
      </c>
      <c r="B11634" s="1" t="s">
        <v>21186</v>
      </c>
      <c r="C11634" s="1" t="s">
        <v>86</v>
      </c>
      <c r="D11634" s="3">
        <v>50</v>
      </c>
    </row>
    <row r="11635" spans="1:4" s="9" customFormat="1" x14ac:dyDescent="0.2">
      <c r="A11635" s="2" t="s">
        <v>21187</v>
      </c>
      <c r="B11635" s="1" t="s">
        <v>21188</v>
      </c>
      <c r="C11635" s="1" t="s">
        <v>86</v>
      </c>
      <c r="D11635" s="3">
        <v>50</v>
      </c>
    </row>
    <row r="11636" spans="1:4" s="9" customFormat="1" x14ac:dyDescent="0.2">
      <c r="A11636" s="2" t="s">
        <v>21189</v>
      </c>
      <c r="B11636" s="1" t="s">
        <v>21190</v>
      </c>
      <c r="C11636" s="1" t="s">
        <v>86</v>
      </c>
      <c r="D11636" s="3">
        <v>30</v>
      </c>
    </row>
    <row r="11637" spans="1:4" s="9" customFormat="1" x14ac:dyDescent="0.2">
      <c r="A11637" s="2" t="s">
        <v>21191</v>
      </c>
      <c r="B11637" s="1" t="s">
        <v>21192</v>
      </c>
      <c r="C11637" s="1" t="s">
        <v>86</v>
      </c>
      <c r="D11637" s="3">
        <v>60</v>
      </c>
    </row>
    <row r="11638" spans="1:4" s="9" customFormat="1" x14ac:dyDescent="0.2">
      <c r="A11638" s="2" t="s">
        <v>21193</v>
      </c>
      <c r="B11638" s="1" t="s">
        <v>21194</v>
      </c>
      <c r="C11638" s="1" t="s">
        <v>86</v>
      </c>
      <c r="D11638" s="3">
        <v>60</v>
      </c>
    </row>
    <row r="11639" spans="1:4" s="9" customFormat="1" x14ac:dyDescent="0.2">
      <c r="A11639" s="2" t="s">
        <v>21195</v>
      </c>
      <c r="B11639" s="1" t="s">
        <v>21196</v>
      </c>
      <c r="C11639" s="1" t="s">
        <v>86</v>
      </c>
      <c r="D11639" s="10" t="s">
        <v>5270</v>
      </c>
    </row>
    <row r="11640" spans="1:4" s="9" customFormat="1" x14ac:dyDescent="0.2">
      <c r="A11640" s="2" t="s">
        <v>21197</v>
      </c>
      <c r="B11640" s="1" t="s">
        <v>21198</v>
      </c>
      <c r="C11640" s="1" t="s">
        <v>86</v>
      </c>
      <c r="D11640" s="3">
        <v>25</v>
      </c>
    </row>
    <row r="11641" spans="1:4" s="9" customFormat="1" x14ac:dyDescent="0.2">
      <c r="A11641" s="2" t="s">
        <v>21199</v>
      </c>
      <c r="B11641" s="1" t="s">
        <v>21200</v>
      </c>
      <c r="C11641" s="1" t="s">
        <v>86</v>
      </c>
      <c r="D11641" s="10" t="s">
        <v>5270</v>
      </c>
    </row>
    <row r="11642" spans="1:4" s="9" customFormat="1" x14ac:dyDescent="0.2">
      <c r="A11642" s="2" t="s">
        <v>21201</v>
      </c>
      <c r="B11642" s="1" t="s">
        <v>21202</v>
      </c>
      <c r="C11642" s="1" t="s">
        <v>86</v>
      </c>
      <c r="D11642" s="3">
        <v>50</v>
      </c>
    </row>
    <row r="11643" spans="1:4" s="9" customFormat="1" x14ac:dyDescent="0.2">
      <c r="A11643" s="2" t="s">
        <v>21203</v>
      </c>
      <c r="B11643" s="1" t="s">
        <v>21204</v>
      </c>
      <c r="C11643" s="1" t="s">
        <v>189</v>
      </c>
      <c r="D11643" s="10" t="s">
        <v>5270</v>
      </c>
    </row>
    <row r="11644" spans="1:4" s="9" customFormat="1" x14ac:dyDescent="0.2">
      <c r="A11644" s="2" t="s">
        <v>21205</v>
      </c>
      <c r="B11644" s="1" t="s">
        <v>21206</v>
      </c>
      <c r="C11644" s="1" t="s">
        <v>189</v>
      </c>
      <c r="D11644" s="10" t="s">
        <v>5270</v>
      </c>
    </row>
    <row r="11645" spans="1:4" s="9" customFormat="1" x14ac:dyDescent="0.2">
      <c r="A11645" s="2" t="s">
        <v>21207</v>
      </c>
      <c r="B11645" s="1" t="s">
        <v>21208</v>
      </c>
      <c r="C11645" s="1" t="s">
        <v>287</v>
      </c>
      <c r="D11645" s="10" t="s">
        <v>5270</v>
      </c>
    </row>
    <row r="11646" spans="1:4" s="9" customFormat="1" x14ac:dyDescent="0.2">
      <c r="A11646" s="2" t="s">
        <v>21209</v>
      </c>
      <c r="B11646" s="1" t="s">
        <v>21210</v>
      </c>
      <c r="C11646" s="1" t="s">
        <v>86</v>
      </c>
      <c r="D11646" s="3">
        <v>50</v>
      </c>
    </row>
    <row r="11647" spans="1:4" s="9" customFormat="1" x14ac:dyDescent="0.2">
      <c r="A11647" s="2" t="s">
        <v>21211</v>
      </c>
      <c r="B11647" s="1" t="s">
        <v>21212</v>
      </c>
      <c r="C11647" s="1" t="s">
        <v>86</v>
      </c>
      <c r="D11647" s="10" t="s">
        <v>5270</v>
      </c>
    </row>
    <row r="11648" spans="1:4" s="9" customFormat="1" x14ac:dyDescent="0.2">
      <c r="A11648" s="2" t="s">
        <v>21213</v>
      </c>
      <c r="B11648" s="1" t="s">
        <v>21214</v>
      </c>
      <c r="C11648" s="1" t="s">
        <v>86</v>
      </c>
      <c r="D11648" s="3">
        <v>50</v>
      </c>
    </row>
    <row r="11649" spans="1:4" s="9" customFormat="1" x14ac:dyDescent="0.2">
      <c r="A11649" s="2" t="s">
        <v>21215</v>
      </c>
      <c r="B11649" s="1" t="s">
        <v>21216</v>
      </c>
      <c r="C11649" s="1" t="s">
        <v>86</v>
      </c>
      <c r="D11649" s="3">
        <v>50</v>
      </c>
    </row>
    <row r="11650" spans="1:4" s="9" customFormat="1" x14ac:dyDescent="0.2">
      <c r="A11650" s="2" t="s">
        <v>21217</v>
      </c>
      <c r="B11650" s="1" t="s">
        <v>21218</v>
      </c>
      <c r="C11650" s="1" t="s">
        <v>86</v>
      </c>
      <c r="D11650" s="3">
        <v>50</v>
      </c>
    </row>
    <row r="11651" spans="1:4" s="9" customFormat="1" x14ac:dyDescent="0.2">
      <c r="A11651" s="2" t="s">
        <v>21219</v>
      </c>
      <c r="B11651" s="1" t="s">
        <v>21220</v>
      </c>
      <c r="C11651" s="1" t="s">
        <v>86</v>
      </c>
      <c r="D11651" s="3">
        <v>50</v>
      </c>
    </row>
    <row r="11652" spans="1:4" s="9" customFormat="1" x14ac:dyDescent="0.2">
      <c r="A11652" s="2" t="s">
        <v>21221</v>
      </c>
      <c r="B11652" s="1" t="s">
        <v>21222</v>
      </c>
      <c r="C11652" s="1" t="s">
        <v>86</v>
      </c>
      <c r="D11652" s="10" t="s">
        <v>5270</v>
      </c>
    </row>
    <row r="11653" spans="1:4" s="9" customFormat="1" x14ac:dyDescent="0.2">
      <c r="A11653" s="2" t="s">
        <v>21223</v>
      </c>
      <c r="B11653" s="1" t="s">
        <v>21224</v>
      </c>
      <c r="C11653" s="1" t="s">
        <v>86</v>
      </c>
      <c r="D11653" s="10" t="s">
        <v>5270</v>
      </c>
    </row>
    <row r="11654" spans="1:4" s="9" customFormat="1" x14ac:dyDescent="0.2">
      <c r="A11654" s="2" t="s">
        <v>21225</v>
      </c>
      <c r="B11654" s="1" t="s">
        <v>21226</v>
      </c>
      <c r="C11654" s="1" t="s">
        <v>5614</v>
      </c>
      <c r="D11654" s="3">
        <v>50</v>
      </c>
    </row>
    <row r="11655" spans="1:4" s="9" customFormat="1" x14ac:dyDescent="0.2">
      <c r="A11655" s="2" t="s">
        <v>21227</v>
      </c>
      <c r="B11655" s="1" t="s">
        <v>21228</v>
      </c>
      <c r="C11655" s="1" t="s">
        <v>86</v>
      </c>
      <c r="D11655" s="3">
        <v>50</v>
      </c>
    </row>
    <row r="11656" spans="1:4" s="9" customFormat="1" x14ac:dyDescent="0.2">
      <c r="A11656" s="2" t="s">
        <v>21229</v>
      </c>
      <c r="B11656" s="1" t="s">
        <v>21230</v>
      </c>
      <c r="C11656" s="1" t="s">
        <v>86</v>
      </c>
      <c r="D11656" s="3">
        <v>50</v>
      </c>
    </row>
    <row r="11657" spans="1:4" s="9" customFormat="1" x14ac:dyDescent="0.2">
      <c r="A11657" s="2" t="s">
        <v>21231</v>
      </c>
      <c r="B11657" s="1" t="s">
        <v>21232</v>
      </c>
      <c r="C11657" s="1" t="s">
        <v>86</v>
      </c>
      <c r="D11657" s="3">
        <v>50</v>
      </c>
    </row>
    <row r="11658" spans="1:4" s="9" customFormat="1" x14ac:dyDescent="0.2">
      <c r="A11658" s="2" t="s">
        <v>21233</v>
      </c>
      <c r="B11658" s="1" t="s">
        <v>21234</v>
      </c>
      <c r="C11658" s="1" t="s">
        <v>86</v>
      </c>
      <c r="D11658" s="3">
        <v>50</v>
      </c>
    </row>
    <row r="11659" spans="1:4" s="9" customFormat="1" x14ac:dyDescent="0.2">
      <c r="A11659" s="2" t="s">
        <v>21235</v>
      </c>
      <c r="B11659" s="1" t="s">
        <v>21236</v>
      </c>
      <c r="C11659" s="1" t="s">
        <v>86</v>
      </c>
      <c r="D11659" s="10" t="s">
        <v>5270</v>
      </c>
    </row>
    <row r="11660" spans="1:4" s="9" customFormat="1" x14ac:dyDescent="0.2">
      <c r="A11660" s="2" t="s">
        <v>21237</v>
      </c>
      <c r="B11660" s="1" t="s">
        <v>21238</v>
      </c>
      <c r="C11660" s="1" t="s">
        <v>86</v>
      </c>
      <c r="D11660" s="3">
        <v>75</v>
      </c>
    </row>
    <row r="11661" spans="1:4" s="9" customFormat="1" x14ac:dyDescent="0.2">
      <c r="A11661" s="2" t="s">
        <v>21239</v>
      </c>
      <c r="B11661" s="1" t="s">
        <v>21240</v>
      </c>
      <c r="C11661" s="1" t="s">
        <v>86</v>
      </c>
      <c r="D11661" s="3">
        <v>30</v>
      </c>
    </row>
    <row r="11662" spans="1:4" s="9" customFormat="1" x14ac:dyDescent="0.2">
      <c r="A11662" s="2" t="s">
        <v>21241</v>
      </c>
      <c r="B11662" s="1" t="s">
        <v>21242</v>
      </c>
      <c r="C11662" s="1" t="s">
        <v>189</v>
      </c>
      <c r="D11662" s="10" t="s">
        <v>5270</v>
      </c>
    </row>
    <row r="11663" spans="1:4" s="9" customFormat="1" x14ac:dyDescent="0.2">
      <c r="A11663" s="2" t="s">
        <v>21243</v>
      </c>
      <c r="B11663" s="1" t="s">
        <v>21244</v>
      </c>
      <c r="C11663" s="1" t="s">
        <v>9453</v>
      </c>
      <c r="D11663" s="10" t="s">
        <v>5270</v>
      </c>
    </row>
    <row r="11664" spans="1:4" s="9" customFormat="1" x14ac:dyDescent="0.2">
      <c r="A11664" s="2" t="s">
        <v>21245</v>
      </c>
      <c r="B11664" s="1" t="s">
        <v>21246</v>
      </c>
      <c r="C11664" s="1" t="s">
        <v>2980</v>
      </c>
      <c r="D11664" s="10" t="s">
        <v>5270</v>
      </c>
    </row>
    <row r="11665" spans="1:4" s="9" customFormat="1" x14ac:dyDescent="0.2">
      <c r="A11665" s="2" t="s">
        <v>21247</v>
      </c>
      <c r="B11665" s="1" t="s">
        <v>21248</v>
      </c>
      <c r="C11665" s="1" t="s">
        <v>39</v>
      </c>
      <c r="D11665" s="10" t="s">
        <v>5270</v>
      </c>
    </row>
    <row r="11666" spans="1:4" s="9" customFormat="1" x14ac:dyDescent="0.2">
      <c r="A11666" s="2" t="s">
        <v>21249</v>
      </c>
      <c r="B11666" s="1" t="s">
        <v>21250</v>
      </c>
      <c r="C11666" s="1" t="s">
        <v>39</v>
      </c>
      <c r="D11666" s="3">
        <v>50</v>
      </c>
    </row>
    <row r="11667" spans="1:4" s="9" customFormat="1" x14ac:dyDescent="0.2">
      <c r="A11667" s="2" t="s">
        <v>21251</v>
      </c>
      <c r="B11667" s="1" t="s">
        <v>21252</v>
      </c>
      <c r="C11667" s="1" t="s">
        <v>39</v>
      </c>
      <c r="D11667" s="3">
        <v>250</v>
      </c>
    </row>
    <row r="11668" spans="1:4" s="9" customFormat="1" x14ac:dyDescent="0.2">
      <c r="A11668" s="2" t="s">
        <v>21253</v>
      </c>
      <c r="B11668" s="1" t="s">
        <v>21254</v>
      </c>
      <c r="C11668" s="1" t="s">
        <v>39</v>
      </c>
      <c r="D11668" s="3">
        <v>250</v>
      </c>
    </row>
    <row r="11669" spans="1:4" s="9" customFormat="1" x14ac:dyDescent="0.2">
      <c r="A11669" s="2" t="s">
        <v>21255</v>
      </c>
      <c r="B11669" s="1" t="s">
        <v>21256</v>
      </c>
      <c r="C11669" s="1" t="s">
        <v>39</v>
      </c>
      <c r="D11669" s="3">
        <v>250</v>
      </c>
    </row>
    <row r="11670" spans="1:4" s="9" customFormat="1" x14ac:dyDescent="0.2">
      <c r="A11670" s="2" t="s">
        <v>21257</v>
      </c>
      <c r="B11670" s="1" t="s">
        <v>21258</v>
      </c>
      <c r="C11670" s="1" t="s">
        <v>20419</v>
      </c>
      <c r="D11670" s="3">
        <v>50</v>
      </c>
    </row>
    <row r="11671" spans="1:4" s="9" customFormat="1" x14ac:dyDescent="0.2">
      <c r="A11671" s="2" t="s">
        <v>21259</v>
      </c>
      <c r="B11671" s="1" t="s">
        <v>21260</v>
      </c>
      <c r="C11671" s="1" t="s">
        <v>86</v>
      </c>
      <c r="D11671" s="3">
        <v>50</v>
      </c>
    </row>
    <row r="11672" spans="1:4" s="9" customFormat="1" x14ac:dyDescent="0.2">
      <c r="A11672" s="2" t="s">
        <v>21261</v>
      </c>
      <c r="B11672" s="1" t="s">
        <v>21262</v>
      </c>
      <c r="C11672" s="1" t="s">
        <v>66</v>
      </c>
      <c r="D11672" s="10" t="s">
        <v>5270</v>
      </c>
    </row>
    <row r="11673" spans="1:4" s="9" customFormat="1" x14ac:dyDescent="0.2">
      <c r="A11673" s="2" t="s">
        <v>21263</v>
      </c>
      <c r="B11673" s="1" t="s">
        <v>21264</v>
      </c>
      <c r="C11673" s="1" t="s">
        <v>2980</v>
      </c>
      <c r="D11673" s="10" t="s">
        <v>5270</v>
      </c>
    </row>
    <row r="11674" spans="1:4" s="9" customFormat="1" x14ac:dyDescent="0.2">
      <c r="A11674" s="2" t="s">
        <v>21265</v>
      </c>
      <c r="B11674" s="1" t="s">
        <v>21266</v>
      </c>
      <c r="C11674" s="1" t="s">
        <v>39</v>
      </c>
      <c r="D11674" s="10" t="s">
        <v>5270</v>
      </c>
    </row>
    <row r="11675" spans="1:4" s="9" customFormat="1" x14ac:dyDescent="0.2">
      <c r="A11675" s="2" t="s">
        <v>21267</v>
      </c>
      <c r="B11675" s="1" t="s">
        <v>21268</v>
      </c>
      <c r="C11675" s="1" t="s">
        <v>39</v>
      </c>
      <c r="D11675" s="10" t="s">
        <v>5270</v>
      </c>
    </row>
    <row r="11676" spans="1:4" s="9" customFormat="1" x14ac:dyDescent="0.2">
      <c r="A11676" s="2" t="s">
        <v>21269</v>
      </c>
      <c r="B11676" s="1" t="s">
        <v>21270</v>
      </c>
      <c r="C11676" s="1" t="s">
        <v>39</v>
      </c>
      <c r="D11676" s="10" t="s">
        <v>5270</v>
      </c>
    </row>
    <row r="11677" spans="1:4" s="9" customFormat="1" x14ac:dyDescent="0.2">
      <c r="A11677" s="2" t="s">
        <v>21271</v>
      </c>
      <c r="B11677" s="1" t="s">
        <v>21272</v>
      </c>
      <c r="C11677" s="1" t="s">
        <v>2483</v>
      </c>
      <c r="D11677" s="10" t="s">
        <v>5270</v>
      </c>
    </row>
    <row r="11678" spans="1:4" s="9" customFormat="1" x14ac:dyDescent="0.2">
      <c r="A11678" s="2" t="s">
        <v>21273</v>
      </c>
      <c r="B11678" s="1" t="s">
        <v>21274</v>
      </c>
      <c r="C11678" s="1" t="s">
        <v>2483</v>
      </c>
      <c r="D11678" s="3">
        <v>50</v>
      </c>
    </row>
    <row r="11679" spans="1:4" s="9" customFormat="1" x14ac:dyDescent="0.2">
      <c r="A11679" s="2" t="s">
        <v>21275</v>
      </c>
      <c r="B11679" s="1" t="s">
        <v>21276</v>
      </c>
      <c r="C11679" s="1" t="s">
        <v>30</v>
      </c>
      <c r="D11679" s="10" t="s">
        <v>5270</v>
      </c>
    </row>
    <row r="11680" spans="1:4" s="9" customFormat="1" x14ac:dyDescent="0.2">
      <c r="A11680" s="2" t="s">
        <v>21277</v>
      </c>
      <c r="B11680" s="1" t="s">
        <v>21278</v>
      </c>
      <c r="C11680" s="1" t="s">
        <v>2483</v>
      </c>
      <c r="D11680" s="3">
        <v>50</v>
      </c>
    </row>
    <row r="11681" spans="1:4" s="9" customFormat="1" x14ac:dyDescent="0.2">
      <c r="A11681" s="2" t="s">
        <v>21279</v>
      </c>
      <c r="B11681" s="1" t="s">
        <v>21280</v>
      </c>
      <c r="C11681" s="1" t="s">
        <v>2483</v>
      </c>
      <c r="D11681" s="3">
        <v>50</v>
      </c>
    </row>
    <row r="11682" spans="1:4" s="9" customFormat="1" x14ac:dyDescent="0.2">
      <c r="A11682" s="2" t="s">
        <v>21281</v>
      </c>
      <c r="B11682" s="1" t="s">
        <v>21282</v>
      </c>
      <c r="C11682" s="1" t="s">
        <v>2483</v>
      </c>
      <c r="D11682" s="3">
        <v>50</v>
      </c>
    </row>
    <row r="11683" spans="1:4" s="9" customFormat="1" x14ac:dyDescent="0.2">
      <c r="A11683" s="2" t="s">
        <v>21283</v>
      </c>
      <c r="B11683" s="1" t="s">
        <v>21284</v>
      </c>
      <c r="C11683" s="1" t="s">
        <v>2483</v>
      </c>
      <c r="D11683" s="3">
        <v>50</v>
      </c>
    </row>
    <row r="11684" spans="1:4" s="9" customFormat="1" x14ac:dyDescent="0.2">
      <c r="A11684" s="2" t="s">
        <v>21285</v>
      </c>
      <c r="B11684" s="1" t="s">
        <v>21286</v>
      </c>
      <c r="C11684" s="1" t="s">
        <v>3117</v>
      </c>
      <c r="D11684" s="3">
        <v>50</v>
      </c>
    </row>
    <row r="11685" spans="1:4" s="9" customFormat="1" x14ac:dyDescent="0.2">
      <c r="A11685" s="2" t="s">
        <v>21287</v>
      </c>
      <c r="B11685" s="1" t="s">
        <v>21288</v>
      </c>
      <c r="C11685" s="1" t="s">
        <v>3117</v>
      </c>
      <c r="D11685" s="3">
        <v>50</v>
      </c>
    </row>
    <row r="11686" spans="1:4" s="9" customFormat="1" x14ac:dyDescent="0.2">
      <c r="A11686" s="2" t="s">
        <v>21289</v>
      </c>
      <c r="B11686" s="1" t="s">
        <v>21290</v>
      </c>
      <c r="C11686" s="1" t="s">
        <v>3117</v>
      </c>
      <c r="D11686" s="3">
        <v>50</v>
      </c>
    </row>
    <row r="11687" spans="1:4" s="9" customFormat="1" x14ac:dyDescent="0.2">
      <c r="A11687" s="2" t="s">
        <v>21291</v>
      </c>
      <c r="B11687" s="1" t="s">
        <v>21292</v>
      </c>
      <c r="C11687" s="1" t="s">
        <v>3117</v>
      </c>
      <c r="D11687" s="10" t="s">
        <v>5270</v>
      </c>
    </row>
    <row r="11688" spans="1:4" s="9" customFormat="1" x14ac:dyDescent="0.2">
      <c r="A11688" s="2" t="s">
        <v>21293</v>
      </c>
      <c r="B11688" s="1" t="s">
        <v>21294</v>
      </c>
      <c r="C11688" s="1" t="s">
        <v>66</v>
      </c>
      <c r="D11688" s="10" t="s">
        <v>5270</v>
      </c>
    </row>
    <row r="11689" spans="1:4" s="9" customFormat="1" x14ac:dyDescent="0.2">
      <c r="A11689" s="2" t="s">
        <v>21295</v>
      </c>
      <c r="B11689" s="1" t="s">
        <v>21296</v>
      </c>
      <c r="C11689" s="1" t="s">
        <v>3117</v>
      </c>
      <c r="D11689" s="10" t="s">
        <v>5270</v>
      </c>
    </row>
    <row r="11690" spans="1:4" s="9" customFormat="1" x14ac:dyDescent="0.2">
      <c r="A11690" s="2" t="s">
        <v>21297</v>
      </c>
      <c r="B11690" s="1" t="s">
        <v>21298</v>
      </c>
      <c r="C11690" s="1" t="s">
        <v>3117</v>
      </c>
      <c r="D11690" s="10" t="s">
        <v>5270</v>
      </c>
    </row>
    <row r="11691" spans="1:4" s="9" customFormat="1" x14ac:dyDescent="0.2">
      <c r="A11691" s="2" t="s">
        <v>21301</v>
      </c>
      <c r="B11691" s="1" t="s">
        <v>21300</v>
      </c>
      <c r="C11691" s="1" t="s">
        <v>436</v>
      </c>
      <c r="D11691" s="3">
        <v>50</v>
      </c>
    </row>
    <row r="11692" spans="1:4" s="9" customFormat="1" x14ac:dyDescent="0.2">
      <c r="A11692" s="2" t="s">
        <v>21299</v>
      </c>
      <c r="B11692" s="1" t="s">
        <v>21300</v>
      </c>
      <c r="C11692" s="1" t="s">
        <v>39</v>
      </c>
      <c r="D11692" s="10" t="s">
        <v>5270</v>
      </c>
    </row>
    <row r="11693" spans="1:4" s="9" customFormat="1" x14ac:dyDescent="0.2">
      <c r="A11693" s="2" t="s">
        <v>21302</v>
      </c>
      <c r="B11693" s="1" t="s">
        <v>21303</v>
      </c>
      <c r="C11693" s="1" t="s">
        <v>295</v>
      </c>
      <c r="D11693" s="3">
        <v>50</v>
      </c>
    </row>
    <row r="11694" spans="1:4" s="9" customFormat="1" x14ac:dyDescent="0.2">
      <c r="A11694" s="2" t="s">
        <v>21304</v>
      </c>
      <c r="B11694" s="1" t="s">
        <v>21305</v>
      </c>
      <c r="C11694" s="1" t="s">
        <v>3117</v>
      </c>
      <c r="D11694" s="3">
        <v>50</v>
      </c>
    </row>
    <row r="11695" spans="1:4" s="9" customFormat="1" x14ac:dyDescent="0.2">
      <c r="A11695" s="2" t="s">
        <v>21306</v>
      </c>
      <c r="B11695" s="1" t="s">
        <v>21307</v>
      </c>
      <c r="C11695" s="1" t="s">
        <v>436</v>
      </c>
      <c r="D11695" s="3">
        <v>50</v>
      </c>
    </row>
    <row r="11696" spans="1:4" s="9" customFormat="1" x14ac:dyDescent="0.2">
      <c r="A11696" s="2" t="s">
        <v>21308</v>
      </c>
      <c r="B11696" s="1" t="s">
        <v>21307</v>
      </c>
      <c r="C11696" s="1" t="s">
        <v>66</v>
      </c>
      <c r="D11696" s="3">
        <v>50</v>
      </c>
    </row>
    <row r="11697" spans="1:4" s="9" customFormat="1" x14ac:dyDescent="0.2">
      <c r="A11697" s="2" t="s">
        <v>21309</v>
      </c>
      <c r="B11697" s="1" t="s">
        <v>21310</v>
      </c>
      <c r="C11697" s="1" t="s">
        <v>86</v>
      </c>
      <c r="D11697" s="10" t="s">
        <v>5270</v>
      </c>
    </row>
    <row r="11698" spans="1:4" s="9" customFormat="1" x14ac:dyDescent="0.2">
      <c r="A11698" s="2" t="s">
        <v>21311</v>
      </c>
      <c r="B11698" s="1" t="s">
        <v>21312</v>
      </c>
      <c r="C11698" s="1" t="s">
        <v>86</v>
      </c>
      <c r="D11698" s="3">
        <v>50</v>
      </c>
    </row>
    <row r="11699" spans="1:4" s="9" customFormat="1" x14ac:dyDescent="0.2">
      <c r="A11699" s="2" t="s">
        <v>21313</v>
      </c>
      <c r="B11699" s="1" t="s">
        <v>21314</v>
      </c>
      <c r="C11699" s="1" t="s">
        <v>86</v>
      </c>
      <c r="D11699" s="3">
        <v>50</v>
      </c>
    </row>
    <row r="11700" spans="1:4" s="9" customFormat="1" x14ac:dyDescent="0.2">
      <c r="A11700" s="2" t="s">
        <v>21315</v>
      </c>
      <c r="B11700" s="1" t="s">
        <v>21316</v>
      </c>
      <c r="C11700" s="1" t="s">
        <v>3117</v>
      </c>
      <c r="D11700" s="10" t="s">
        <v>5270</v>
      </c>
    </row>
    <row r="11701" spans="1:4" s="9" customFormat="1" x14ac:dyDescent="0.2">
      <c r="A11701" s="2" t="s">
        <v>21317</v>
      </c>
      <c r="B11701" s="1" t="s">
        <v>21318</v>
      </c>
      <c r="C11701" s="1" t="s">
        <v>66</v>
      </c>
      <c r="D11701" s="10" t="s">
        <v>5270</v>
      </c>
    </row>
    <row r="11702" spans="1:4" s="9" customFormat="1" x14ac:dyDescent="0.2">
      <c r="A11702" s="2" t="s">
        <v>21319</v>
      </c>
      <c r="B11702" s="1" t="s">
        <v>21320</v>
      </c>
      <c r="C11702" s="1" t="s">
        <v>2483</v>
      </c>
      <c r="D11702" s="10" t="s">
        <v>5270</v>
      </c>
    </row>
    <row r="11703" spans="1:4" s="9" customFormat="1" x14ac:dyDescent="0.2">
      <c r="A11703" s="2" t="s">
        <v>21321</v>
      </c>
      <c r="B11703" s="1" t="s">
        <v>21322</v>
      </c>
      <c r="C11703" s="1" t="s">
        <v>3117</v>
      </c>
      <c r="D11703" s="3">
        <v>50</v>
      </c>
    </row>
    <row r="11704" spans="1:4" s="9" customFormat="1" x14ac:dyDescent="0.2">
      <c r="A11704" s="2" t="s">
        <v>21323</v>
      </c>
      <c r="B11704" s="1" t="s">
        <v>21322</v>
      </c>
      <c r="C11704" s="1" t="s">
        <v>3117</v>
      </c>
      <c r="D11704" s="3">
        <v>50</v>
      </c>
    </row>
    <row r="11705" spans="1:4" s="9" customFormat="1" x14ac:dyDescent="0.2">
      <c r="A11705" s="2" t="s">
        <v>21324</v>
      </c>
      <c r="B11705" s="1" t="s">
        <v>21325</v>
      </c>
      <c r="C11705" s="1" t="s">
        <v>3117</v>
      </c>
      <c r="D11705" s="3">
        <v>50</v>
      </c>
    </row>
    <row r="11706" spans="1:4" s="9" customFormat="1" x14ac:dyDescent="0.2">
      <c r="A11706" s="2" t="s">
        <v>21326</v>
      </c>
      <c r="B11706" s="1" t="s">
        <v>21327</v>
      </c>
      <c r="C11706" s="1" t="s">
        <v>3117</v>
      </c>
      <c r="D11706" s="3">
        <v>50</v>
      </c>
    </row>
    <row r="11707" spans="1:4" s="9" customFormat="1" x14ac:dyDescent="0.2">
      <c r="A11707" s="2" t="s">
        <v>21328</v>
      </c>
      <c r="B11707" s="1" t="s">
        <v>21329</v>
      </c>
      <c r="C11707" s="1" t="s">
        <v>3117</v>
      </c>
      <c r="D11707" s="3">
        <v>50</v>
      </c>
    </row>
    <row r="11708" spans="1:4" s="9" customFormat="1" x14ac:dyDescent="0.2">
      <c r="A11708" s="2" t="s">
        <v>21330</v>
      </c>
      <c r="B11708" s="1" t="s">
        <v>21331</v>
      </c>
      <c r="C11708" s="1" t="s">
        <v>3117</v>
      </c>
      <c r="D11708" s="3">
        <v>50</v>
      </c>
    </row>
    <row r="11709" spans="1:4" s="9" customFormat="1" x14ac:dyDescent="0.2">
      <c r="A11709" s="2" t="s">
        <v>21332</v>
      </c>
      <c r="B11709" s="1" t="s">
        <v>21333</v>
      </c>
      <c r="C11709" s="1" t="s">
        <v>3117</v>
      </c>
      <c r="D11709" s="3">
        <v>50</v>
      </c>
    </row>
    <row r="11710" spans="1:4" s="9" customFormat="1" x14ac:dyDescent="0.2">
      <c r="A11710" s="2" t="s">
        <v>21334</v>
      </c>
      <c r="B11710" s="1" t="s">
        <v>21335</v>
      </c>
      <c r="C11710" s="1" t="s">
        <v>3117</v>
      </c>
      <c r="D11710" s="3">
        <v>50</v>
      </c>
    </row>
    <row r="11711" spans="1:4" s="9" customFormat="1" x14ac:dyDescent="0.2">
      <c r="A11711" s="2" t="s">
        <v>21336</v>
      </c>
      <c r="B11711" s="1" t="s">
        <v>21337</v>
      </c>
      <c r="C11711" s="1" t="s">
        <v>3117</v>
      </c>
      <c r="D11711" s="3">
        <v>50</v>
      </c>
    </row>
    <row r="11712" spans="1:4" s="9" customFormat="1" x14ac:dyDescent="0.2">
      <c r="A11712" s="2" t="s">
        <v>21338</v>
      </c>
      <c r="B11712" s="1" t="s">
        <v>21339</v>
      </c>
      <c r="C11712" s="1" t="s">
        <v>3117</v>
      </c>
      <c r="D11712" s="10" t="s">
        <v>5270</v>
      </c>
    </row>
    <row r="11713" spans="1:4" s="9" customFormat="1" x14ac:dyDescent="0.2">
      <c r="A11713" s="2" t="s">
        <v>21340</v>
      </c>
      <c r="B11713" s="1" t="s">
        <v>21341</v>
      </c>
      <c r="C11713" s="1" t="s">
        <v>3117</v>
      </c>
      <c r="D11713" s="10" t="s">
        <v>5270</v>
      </c>
    </row>
    <row r="11714" spans="1:4" s="9" customFormat="1" x14ac:dyDescent="0.2">
      <c r="A11714" s="2" t="s">
        <v>21342</v>
      </c>
      <c r="B11714" s="1" t="s">
        <v>21343</v>
      </c>
      <c r="C11714" s="1" t="s">
        <v>3117</v>
      </c>
      <c r="D11714" s="10" t="s">
        <v>5270</v>
      </c>
    </row>
    <row r="11715" spans="1:4" s="9" customFormat="1" x14ac:dyDescent="0.2">
      <c r="A11715" s="2" t="s">
        <v>21344</v>
      </c>
      <c r="B11715" s="1" t="s">
        <v>21345</v>
      </c>
      <c r="C11715" s="1" t="s">
        <v>3117</v>
      </c>
      <c r="D11715" s="3">
        <v>50</v>
      </c>
    </row>
    <row r="11716" spans="1:4" s="9" customFormat="1" x14ac:dyDescent="0.2">
      <c r="A11716" s="2" t="s">
        <v>21346</v>
      </c>
      <c r="B11716" s="1" t="s">
        <v>21347</v>
      </c>
      <c r="C11716" s="1" t="s">
        <v>3117</v>
      </c>
      <c r="D11716" s="3">
        <v>50</v>
      </c>
    </row>
    <row r="11717" spans="1:4" s="9" customFormat="1" x14ac:dyDescent="0.2">
      <c r="A11717" s="2" t="s">
        <v>21348</v>
      </c>
      <c r="B11717" s="1" t="s">
        <v>21349</v>
      </c>
      <c r="C11717" s="1" t="s">
        <v>3117</v>
      </c>
      <c r="D11717" s="10" t="s">
        <v>5270</v>
      </c>
    </row>
    <row r="11718" spans="1:4" s="9" customFormat="1" x14ac:dyDescent="0.2">
      <c r="A11718" s="2" t="s">
        <v>21350</v>
      </c>
      <c r="B11718" s="1" t="s">
        <v>21351</v>
      </c>
      <c r="C11718" s="1" t="s">
        <v>3117</v>
      </c>
      <c r="D11718" s="10" t="s">
        <v>5270</v>
      </c>
    </row>
    <row r="11719" spans="1:4" s="9" customFormat="1" x14ac:dyDescent="0.2">
      <c r="A11719" s="2" t="s">
        <v>21352</v>
      </c>
      <c r="B11719" s="1" t="s">
        <v>21353</v>
      </c>
      <c r="C11719" s="1" t="s">
        <v>3117</v>
      </c>
      <c r="D11719" s="10" t="s">
        <v>5270</v>
      </c>
    </row>
    <row r="11720" spans="1:4" s="9" customFormat="1" x14ac:dyDescent="0.2">
      <c r="A11720" s="2" t="s">
        <v>21354</v>
      </c>
      <c r="B11720" s="1" t="s">
        <v>21355</v>
      </c>
      <c r="C11720" s="1" t="s">
        <v>436</v>
      </c>
      <c r="D11720" s="3">
        <v>100</v>
      </c>
    </row>
    <row r="11721" spans="1:4" s="9" customFormat="1" x14ac:dyDescent="0.2">
      <c r="A11721" s="2" t="s">
        <v>21356</v>
      </c>
      <c r="B11721" s="1" t="s">
        <v>21355</v>
      </c>
      <c r="C11721" s="1" t="s">
        <v>16</v>
      </c>
      <c r="D11721" s="10" t="s">
        <v>5270</v>
      </c>
    </row>
    <row r="11722" spans="1:4" s="9" customFormat="1" x14ac:dyDescent="0.2">
      <c r="A11722" s="2" t="s">
        <v>21357</v>
      </c>
      <c r="B11722" s="1" t="s">
        <v>21358</v>
      </c>
      <c r="C11722" s="1" t="s">
        <v>3117</v>
      </c>
      <c r="D11722" s="3">
        <v>50</v>
      </c>
    </row>
    <row r="11723" spans="1:4" s="9" customFormat="1" x14ac:dyDescent="0.2">
      <c r="A11723" s="2" t="s">
        <v>21359</v>
      </c>
      <c r="B11723" s="1" t="s">
        <v>21360</v>
      </c>
      <c r="C11723" s="1" t="s">
        <v>3117</v>
      </c>
      <c r="D11723" s="10" t="s">
        <v>5270</v>
      </c>
    </row>
    <row r="11724" spans="1:4" s="9" customFormat="1" x14ac:dyDescent="0.2">
      <c r="A11724" s="2" t="s">
        <v>21361</v>
      </c>
      <c r="B11724" s="1" t="s">
        <v>21362</v>
      </c>
      <c r="C11724" s="1" t="s">
        <v>3117</v>
      </c>
      <c r="D11724" s="10" t="s">
        <v>5270</v>
      </c>
    </row>
    <row r="11725" spans="1:4" s="9" customFormat="1" x14ac:dyDescent="0.2">
      <c r="A11725" s="2" t="s">
        <v>21363</v>
      </c>
      <c r="B11725" s="1" t="s">
        <v>21364</v>
      </c>
      <c r="C11725" s="1" t="s">
        <v>3117</v>
      </c>
      <c r="D11725" s="3">
        <v>25</v>
      </c>
    </row>
    <row r="11726" spans="1:4" s="9" customFormat="1" x14ac:dyDescent="0.2">
      <c r="A11726" s="2" t="s">
        <v>21365</v>
      </c>
      <c r="B11726" s="1" t="s">
        <v>21366</v>
      </c>
      <c r="C11726" s="1" t="s">
        <v>3117</v>
      </c>
      <c r="D11726" s="3">
        <v>25</v>
      </c>
    </row>
    <row r="11727" spans="1:4" s="9" customFormat="1" x14ac:dyDescent="0.2">
      <c r="A11727" s="2" t="s">
        <v>21367</v>
      </c>
      <c r="B11727" s="1" t="s">
        <v>21368</v>
      </c>
      <c r="C11727" s="1" t="s">
        <v>377</v>
      </c>
      <c r="D11727" s="3">
        <v>30</v>
      </c>
    </row>
    <row r="11728" spans="1:4" s="9" customFormat="1" x14ac:dyDescent="0.2">
      <c r="A11728" s="2" t="s">
        <v>21369</v>
      </c>
      <c r="B11728" s="1" t="s">
        <v>21370</v>
      </c>
      <c r="C11728" s="1" t="s">
        <v>3117</v>
      </c>
      <c r="D11728" s="10" t="s">
        <v>5270</v>
      </c>
    </row>
    <row r="11729" spans="1:4" s="9" customFormat="1" x14ac:dyDescent="0.2">
      <c r="A11729" s="2" t="s">
        <v>21371</v>
      </c>
      <c r="B11729" s="1" t="s">
        <v>21372</v>
      </c>
      <c r="C11729" s="1" t="s">
        <v>3117</v>
      </c>
      <c r="D11729" s="10" t="s">
        <v>5270</v>
      </c>
    </row>
    <row r="11730" spans="1:4" s="9" customFormat="1" x14ac:dyDescent="0.2">
      <c r="A11730" s="2" t="s">
        <v>21373</v>
      </c>
      <c r="B11730" s="1" t="s">
        <v>21374</v>
      </c>
      <c r="C11730" s="1" t="s">
        <v>3117</v>
      </c>
      <c r="D11730" s="3">
        <v>25</v>
      </c>
    </row>
    <row r="11731" spans="1:4" s="9" customFormat="1" x14ac:dyDescent="0.2">
      <c r="A11731" s="2" t="s">
        <v>21375</v>
      </c>
      <c r="B11731" s="1" t="s">
        <v>21376</v>
      </c>
      <c r="C11731" s="1" t="s">
        <v>377</v>
      </c>
      <c r="D11731" s="3">
        <v>30</v>
      </c>
    </row>
    <row r="11732" spans="1:4" s="9" customFormat="1" x14ac:dyDescent="0.2">
      <c r="A11732" s="2" t="s">
        <v>21377</v>
      </c>
      <c r="B11732" s="1" t="s">
        <v>21378</v>
      </c>
      <c r="C11732" s="1" t="s">
        <v>3117</v>
      </c>
      <c r="D11732" s="3">
        <v>25</v>
      </c>
    </row>
    <row r="11733" spans="1:4" s="9" customFormat="1" x14ac:dyDescent="0.2">
      <c r="A11733" s="2" t="s">
        <v>21379</v>
      </c>
      <c r="B11733" s="1" t="s">
        <v>21380</v>
      </c>
      <c r="C11733" s="1" t="s">
        <v>3117</v>
      </c>
      <c r="D11733" s="10" t="s">
        <v>5270</v>
      </c>
    </row>
    <row r="11734" spans="1:4" s="9" customFormat="1" x14ac:dyDescent="0.2">
      <c r="A11734" s="2" t="s">
        <v>21381</v>
      </c>
      <c r="B11734" s="1" t="s">
        <v>21382</v>
      </c>
      <c r="C11734" s="1" t="s">
        <v>39</v>
      </c>
      <c r="D11734" s="10" t="s">
        <v>5270</v>
      </c>
    </row>
    <row r="11735" spans="1:4" s="9" customFormat="1" x14ac:dyDescent="0.2">
      <c r="A11735" s="2" t="s">
        <v>21383</v>
      </c>
      <c r="B11735" s="1" t="s">
        <v>21384</v>
      </c>
      <c r="C11735" s="1" t="s">
        <v>3117</v>
      </c>
      <c r="D11735" s="10" t="s">
        <v>5270</v>
      </c>
    </row>
    <row r="11736" spans="1:4" s="9" customFormat="1" x14ac:dyDescent="0.2">
      <c r="A11736" s="2" t="s">
        <v>21385</v>
      </c>
      <c r="B11736" s="1" t="s">
        <v>21386</v>
      </c>
      <c r="C11736" s="1" t="s">
        <v>3117</v>
      </c>
      <c r="D11736" s="3">
        <v>25</v>
      </c>
    </row>
    <row r="11737" spans="1:4" s="9" customFormat="1" x14ac:dyDescent="0.2">
      <c r="A11737" s="2" t="s">
        <v>21387</v>
      </c>
      <c r="B11737" s="1" t="s">
        <v>21388</v>
      </c>
      <c r="C11737" s="1" t="s">
        <v>2752</v>
      </c>
      <c r="D11737" s="10" t="s">
        <v>5270</v>
      </c>
    </row>
    <row r="11738" spans="1:4" s="9" customFormat="1" x14ac:dyDescent="0.2">
      <c r="A11738" s="2" t="s">
        <v>21389</v>
      </c>
      <c r="B11738" s="1" t="s">
        <v>21390</v>
      </c>
      <c r="C11738" s="1" t="s">
        <v>3117</v>
      </c>
      <c r="D11738" s="10" t="s">
        <v>5270</v>
      </c>
    </row>
    <row r="11739" spans="1:4" s="9" customFormat="1" x14ac:dyDescent="0.2">
      <c r="A11739" s="2" t="s">
        <v>21391</v>
      </c>
      <c r="B11739" s="1" t="s">
        <v>21392</v>
      </c>
      <c r="C11739" s="1" t="s">
        <v>3117</v>
      </c>
      <c r="D11739" s="3">
        <v>50</v>
      </c>
    </row>
    <row r="11740" spans="1:4" s="9" customFormat="1" x14ac:dyDescent="0.2">
      <c r="A11740" s="2" t="s">
        <v>21393</v>
      </c>
      <c r="B11740" s="1" t="s">
        <v>21394</v>
      </c>
      <c r="C11740" s="1" t="s">
        <v>3117</v>
      </c>
      <c r="D11740" s="10" t="s">
        <v>5270</v>
      </c>
    </row>
    <row r="11741" spans="1:4" s="9" customFormat="1" x14ac:dyDescent="0.2">
      <c r="A11741" s="2" t="s">
        <v>21395</v>
      </c>
      <c r="B11741" s="1" t="s">
        <v>21396</v>
      </c>
      <c r="C11741" s="1" t="s">
        <v>3117</v>
      </c>
      <c r="D11741" s="10" t="s">
        <v>5270</v>
      </c>
    </row>
    <row r="11742" spans="1:4" s="9" customFormat="1" x14ac:dyDescent="0.2">
      <c r="A11742" s="2" t="s">
        <v>21397</v>
      </c>
      <c r="B11742" s="1" t="s">
        <v>21398</v>
      </c>
      <c r="C11742" s="1" t="s">
        <v>3117</v>
      </c>
      <c r="D11742" s="10" t="s">
        <v>5270</v>
      </c>
    </row>
    <row r="11743" spans="1:4" s="9" customFormat="1" x14ac:dyDescent="0.2">
      <c r="A11743" s="2" t="s">
        <v>21399</v>
      </c>
      <c r="B11743" s="1" t="s">
        <v>21400</v>
      </c>
      <c r="C11743" s="1" t="s">
        <v>3117</v>
      </c>
      <c r="D11743" s="10" t="s">
        <v>5270</v>
      </c>
    </row>
    <row r="11744" spans="1:4" s="9" customFormat="1" x14ac:dyDescent="0.2">
      <c r="A11744" s="2" t="s">
        <v>21401</v>
      </c>
      <c r="B11744" s="1" t="s">
        <v>21402</v>
      </c>
      <c r="C11744" s="1" t="s">
        <v>3117</v>
      </c>
      <c r="D11744" s="10" t="s">
        <v>5270</v>
      </c>
    </row>
    <row r="11745" spans="1:4" s="9" customFormat="1" x14ac:dyDescent="0.2">
      <c r="A11745" s="2" t="s">
        <v>21403</v>
      </c>
      <c r="B11745" s="1" t="s">
        <v>21404</v>
      </c>
      <c r="C11745" s="1" t="s">
        <v>3117</v>
      </c>
      <c r="D11745" s="10" t="s">
        <v>5270</v>
      </c>
    </row>
    <row r="11746" spans="1:4" s="9" customFormat="1" x14ac:dyDescent="0.2">
      <c r="A11746" s="2" t="s">
        <v>21405</v>
      </c>
      <c r="B11746" s="1" t="s">
        <v>21406</v>
      </c>
      <c r="C11746" s="1" t="s">
        <v>3117</v>
      </c>
      <c r="D11746" s="3">
        <v>25</v>
      </c>
    </row>
    <row r="11747" spans="1:4" s="9" customFormat="1" x14ac:dyDescent="0.2">
      <c r="A11747" s="2" t="s">
        <v>21407</v>
      </c>
      <c r="B11747" s="1" t="s">
        <v>21408</v>
      </c>
      <c r="C11747" s="1" t="s">
        <v>3117</v>
      </c>
      <c r="D11747" s="3">
        <v>25</v>
      </c>
    </row>
    <row r="11748" spans="1:4" s="9" customFormat="1" x14ac:dyDescent="0.2">
      <c r="A11748" s="2" t="s">
        <v>21409</v>
      </c>
      <c r="B11748" s="1" t="s">
        <v>21410</v>
      </c>
      <c r="C11748" s="1" t="s">
        <v>3117</v>
      </c>
      <c r="D11748" s="3">
        <v>50</v>
      </c>
    </row>
    <row r="11749" spans="1:4" s="9" customFormat="1" x14ac:dyDescent="0.2">
      <c r="A11749" s="2" t="s">
        <v>21411</v>
      </c>
      <c r="B11749" s="1" t="s">
        <v>21412</v>
      </c>
      <c r="C11749" s="1" t="s">
        <v>3117</v>
      </c>
      <c r="D11749" s="10" t="s">
        <v>5270</v>
      </c>
    </row>
    <row r="11750" spans="1:4" s="9" customFormat="1" x14ac:dyDescent="0.2">
      <c r="A11750" s="2" t="s">
        <v>21413</v>
      </c>
      <c r="B11750" s="1" t="s">
        <v>21414</v>
      </c>
      <c r="C11750" s="1" t="s">
        <v>3117</v>
      </c>
      <c r="D11750" s="3">
        <v>25</v>
      </c>
    </row>
    <row r="11751" spans="1:4" s="9" customFormat="1" x14ac:dyDescent="0.2">
      <c r="A11751" s="2" t="s">
        <v>21415</v>
      </c>
      <c r="B11751" s="1" t="s">
        <v>21416</v>
      </c>
      <c r="C11751" s="1" t="s">
        <v>39</v>
      </c>
      <c r="D11751" s="10" t="s">
        <v>5270</v>
      </c>
    </row>
    <row r="11752" spans="1:4" s="9" customFormat="1" x14ac:dyDescent="0.2">
      <c r="A11752" s="2" t="s">
        <v>21417</v>
      </c>
      <c r="B11752" s="1" t="s">
        <v>21418</v>
      </c>
      <c r="C11752" s="1" t="s">
        <v>3117</v>
      </c>
      <c r="D11752" s="3">
        <v>50</v>
      </c>
    </row>
    <row r="11753" spans="1:4" s="9" customFormat="1" x14ac:dyDescent="0.2">
      <c r="A11753" s="2" t="s">
        <v>21419</v>
      </c>
      <c r="B11753" s="1" t="s">
        <v>21420</v>
      </c>
      <c r="C11753" s="1" t="s">
        <v>3117</v>
      </c>
      <c r="D11753" s="3">
        <v>50</v>
      </c>
    </row>
    <row r="11754" spans="1:4" s="9" customFormat="1" x14ac:dyDescent="0.2">
      <c r="A11754" s="2" t="s">
        <v>21421</v>
      </c>
      <c r="B11754" s="1" t="s">
        <v>21422</v>
      </c>
      <c r="C11754" s="1" t="s">
        <v>9713</v>
      </c>
      <c r="D11754" s="10" t="s">
        <v>5270</v>
      </c>
    </row>
    <row r="11755" spans="1:4" s="9" customFormat="1" x14ac:dyDescent="0.2">
      <c r="A11755" s="2" t="s">
        <v>21423</v>
      </c>
      <c r="B11755" s="1" t="s">
        <v>21424</v>
      </c>
      <c r="C11755" s="1" t="s">
        <v>9713</v>
      </c>
      <c r="D11755" s="3">
        <v>25</v>
      </c>
    </row>
    <row r="11756" spans="1:4" s="9" customFormat="1" x14ac:dyDescent="0.2">
      <c r="A11756" s="2" t="s">
        <v>21425</v>
      </c>
      <c r="B11756" s="1" t="s">
        <v>21426</v>
      </c>
      <c r="C11756" s="1" t="s">
        <v>9713</v>
      </c>
      <c r="D11756" s="3">
        <v>25</v>
      </c>
    </row>
    <row r="11757" spans="1:4" s="9" customFormat="1" x14ac:dyDescent="0.2">
      <c r="A11757" s="2" t="s">
        <v>21427</v>
      </c>
      <c r="B11757" s="1" t="s">
        <v>21428</v>
      </c>
      <c r="C11757" s="1" t="s">
        <v>9713</v>
      </c>
      <c r="D11757" s="10" t="s">
        <v>5270</v>
      </c>
    </row>
    <row r="11758" spans="1:4" s="9" customFormat="1" x14ac:dyDescent="0.2">
      <c r="A11758" s="2" t="s">
        <v>21429</v>
      </c>
      <c r="B11758" s="1" t="s">
        <v>21430</v>
      </c>
      <c r="C11758" s="1" t="s">
        <v>16</v>
      </c>
      <c r="D11758" s="10" t="s">
        <v>5270</v>
      </c>
    </row>
    <row r="11759" spans="1:4" s="9" customFormat="1" x14ac:dyDescent="0.2">
      <c r="A11759" s="2" t="s">
        <v>21431</v>
      </c>
      <c r="B11759" s="1" t="s">
        <v>21432</v>
      </c>
      <c r="C11759" s="1" t="s">
        <v>86</v>
      </c>
      <c r="D11759" s="10" t="s">
        <v>5270</v>
      </c>
    </row>
    <row r="11760" spans="1:4" s="9" customFormat="1" x14ac:dyDescent="0.2">
      <c r="A11760" s="2" t="s">
        <v>21433</v>
      </c>
      <c r="B11760" s="1" t="s">
        <v>21434</v>
      </c>
      <c r="C11760" s="1" t="s">
        <v>54</v>
      </c>
      <c r="D11760" s="3">
        <v>50</v>
      </c>
    </row>
    <row r="11761" spans="1:4" s="9" customFormat="1" x14ac:dyDescent="0.2">
      <c r="A11761" s="2" t="s">
        <v>21435</v>
      </c>
      <c r="B11761" s="1" t="s">
        <v>21436</v>
      </c>
      <c r="C11761" s="1" t="s">
        <v>39</v>
      </c>
      <c r="D11761" s="10" t="s">
        <v>5270</v>
      </c>
    </row>
    <row r="11762" spans="1:4" s="9" customFormat="1" x14ac:dyDescent="0.2">
      <c r="A11762" s="2" t="s">
        <v>21437</v>
      </c>
      <c r="B11762" s="1" t="s">
        <v>21438</v>
      </c>
      <c r="C11762" s="1" t="s">
        <v>86</v>
      </c>
      <c r="D11762" s="3">
        <v>50</v>
      </c>
    </row>
    <row r="11763" spans="1:4" s="9" customFormat="1" x14ac:dyDescent="0.2">
      <c r="A11763" s="2" t="s">
        <v>21439</v>
      </c>
      <c r="B11763" s="1" t="s">
        <v>21440</v>
      </c>
      <c r="C11763" s="1" t="s">
        <v>86</v>
      </c>
      <c r="D11763" s="3">
        <v>50</v>
      </c>
    </row>
    <row r="11764" spans="1:4" s="9" customFormat="1" x14ac:dyDescent="0.2">
      <c r="A11764" s="2" t="s">
        <v>21441</v>
      </c>
      <c r="B11764" s="1" t="s">
        <v>21442</v>
      </c>
      <c r="C11764" s="1" t="s">
        <v>86</v>
      </c>
      <c r="D11764" s="10" t="s">
        <v>5270</v>
      </c>
    </row>
    <row r="11765" spans="1:4" s="9" customFormat="1" x14ac:dyDescent="0.2">
      <c r="A11765" s="2" t="s">
        <v>21443</v>
      </c>
      <c r="B11765" s="1" t="s">
        <v>21444</v>
      </c>
      <c r="C11765" s="1" t="s">
        <v>86</v>
      </c>
      <c r="D11765" s="3">
        <v>50</v>
      </c>
    </row>
    <row r="11766" spans="1:4" s="9" customFormat="1" x14ac:dyDescent="0.2">
      <c r="A11766" s="2" t="s">
        <v>21445</v>
      </c>
      <c r="B11766" s="1" t="s">
        <v>21446</v>
      </c>
      <c r="C11766" s="1" t="s">
        <v>19928</v>
      </c>
      <c r="D11766" s="3">
        <v>3000</v>
      </c>
    </row>
    <row r="11767" spans="1:4" s="9" customFormat="1" x14ac:dyDescent="0.2">
      <c r="A11767" s="2" t="s">
        <v>21447</v>
      </c>
      <c r="B11767" s="1" t="s">
        <v>21448</v>
      </c>
      <c r="C11767" s="1" t="s">
        <v>19928</v>
      </c>
      <c r="D11767" s="3">
        <v>50</v>
      </c>
    </row>
    <row r="11768" spans="1:4" s="9" customFormat="1" x14ac:dyDescent="0.2">
      <c r="A11768" s="2" t="s">
        <v>21449</v>
      </c>
      <c r="B11768" s="1" t="s">
        <v>21450</v>
      </c>
      <c r="C11768" s="1" t="s">
        <v>19928</v>
      </c>
      <c r="D11768" s="3">
        <v>50</v>
      </c>
    </row>
    <row r="11769" spans="1:4" s="9" customFormat="1" x14ac:dyDescent="0.2">
      <c r="A11769" s="2" t="s">
        <v>21451</v>
      </c>
      <c r="B11769" s="1" t="s">
        <v>21452</v>
      </c>
      <c r="C11769" s="1" t="s">
        <v>19928</v>
      </c>
      <c r="D11769" s="3">
        <v>50</v>
      </c>
    </row>
    <row r="11770" spans="1:4" s="9" customFormat="1" x14ac:dyDescent="0.2">
      <c r="A11770" s="2" t="s">
        <v>21453</v>
      </c>
      <c r="B11770" s="1" t="s">
        <v>21454</v>
      </c>
      <c r="C11770" s="1" t="s">
        <v>86</v>
      </c>
      <c r="D11770" s="3">
        <v>50</v>
      </c>
    </row>
    <row r="11771" spans="1:4" s="9" customFormat="1" x14ac:dyDescent="0.2">
      <c r="A11771" s="2" t="s">
        <v>21455</v>
      </c>
      <c r="B11771" s="1" t="s">
        <v>21456</v>
      </c>
      <c r="C11771" s="1" t="s">
        <v>86</v>
      </c>
      <c r="D11771" s="10" t="s">
        <v>5270</v>
      </c>
    </row>
    <row r="11772" spans="1:4" s="9" customFormat="1" x14ac:dyDescent="0.2">
      <c r="A11772" s="2" t="s">
        <v>21457</v>
      </c>
      <c r="B11772" s="1" t="s">
        <v>21458</v>
      </c>
      <c r="C11772" s="1" t="s">
        <v>86</v>
      </c>
      <c r="D11772" s="10" t="s">
        <v>5270</v>
      </c>
    </row>
    <row r="11773" spans="1:4" s="9" customFormat="1" x14ac:dyDescent="0.2">
      <c r="A11773" s="2" t="s">
        <v>21459</v>
      </c>
      <c r="B11773" s="1" t="s">
        <v>21460</v>
      </c>
      <c r="C11773" s="1" t="s">
        <v>19928</v>
      </c>
      <c r="D11773" s="3">
        <v>50</v>
      </c>
    </row>
    <row r="11774" spans="1:4" s="9" customFormat="1" x14ac:dyDescent="0.2">
      <c r="A11774" s="2" t="s">
        <v>21461</v>
      </c>
      <c r="B11774" s="1" t="s">
        <v>21460</v>
      </c>
      <c r="C11774" s="1" t="s">
        <v>377</v>
      </c>
      <c r="D11774" s="3">
        <v>200</v>
      </c>
    </row>
    <row r="11775" spans="1:4" s="9" customFormat="1" x14ac:dyDescent="0.2">
      <c r="A11775" s="2" t="s">
        <v>21462</v>
      </c>
      <c r="B11775" s="1" t="s">
        <v>21463</v>
      </c>
      <c r="C11775" s="1" t="s">
        <v>39</v>
      </c>
      <c r="D11775" s="10" t="s">
        <v>5270</v>
      </c>
    </row>
    <row r="11776" spans="1:4" s="9" customFormat="1" x14ac:dyDescent="0.2">
      <c r="A11776" s="2" t="s">
        <v>21464</v>
      </c>
      <c r="B11776" s="1" t="s">
        <v>21465</v>
      </c>
      <c r="C11776" s="1" t="s">
        <v>86</v>
      </c>
      <c r="D11776" s="10" t="s">
        <v>5270</v>
      </c>
    </row>
    <row r="11777" spans="1:4" s="9" customFormat="1" x14ac:dyDescent="0.2">
      <c r="A11777" s="2" t="s">
        <v>21466</v>
      </c>
      <c r="B11777" s="1" t="s">
        <v>21467</v>
      </c>
      <c r="C11777" s="1" t="s">
        <v>377</v>
      </c>
      <c r="D11777" s="10" t="s">
        <v>5270</v>
      </c>
    </row>
    <row r="11778" spans="1:4" s="9" customFormat="1" x14ac:dyDescent="0.2">
      <c r="A11778" s="2" t="s">
        <v>21468</v>
      </c>
      <c r="B11778" s="1" t="s">
        <v>21469</v>
      </c>
      <c r="C11778" s="1" t="s">
        <v>377</v>
      </c>
      <c r="D11778" s="3">
        <v>2000</v>
      </c>
    </row>
    <row r="11779" spans="1:4" s="9" customFormat="1" x14ac:dyDescent="0.2">
      <c r="A11779" s="2" t="s">
        <v>21470</v>
      </c>
      <c r="B11779" s="1" t="s">
        <v>21471</v>
      </c>
      <c r="C11779" s="1" t="s">
        <v>19928</v>
      </c>
      <c r="D11779" s="3">
        <v>2000</v>
      </c>
    </row>
    <row r="11780" spans="1:4" s="9" customFormat="1" x14ac:dyDescent="0.2">
      <c r="A11780" s="2" t="s">
        <v>21472</v>
      </c>
      <c r="B11780" s="1" t="s">
        <v>21473</v>
      </c>
      <c r="C11780" s="1" t="s">
        <v>19928</v>
      </c>
      <c r="D11780" s="10" t="s">
        <v>5270</v>
      </c>
    </row>
    <row r="11781" spans="1:4" s="9" customFormat="1" x14ac:dyDescent="0.2">
      <c r="A11781" s="2" t="s">
        <v>21474</v>
      </c>
      <c r="B11781" s="1" t="s">
        <v>21475</v>
      </c>
      <c r="C11781" s="1" t="s">
        <v>19928</v>
      </c>
      <c r="D11781" s="10" t="s">
        <v>5270</v>
      </c>
    </row>
    <row r="11782" spans="1:4" s="9" customFormat="1" x14ac:dyDescent="0.2">
      <c r="A11782" s="2" t="s">
        <v>21476</v>
      </c>
      <c r="B11782" s="1" t="s">
        <v>21477</v>
      </c>
      <c r="C11782" s="1" t="s">
        <v>19928</v>
      </c>
      <c r="D11782" s="10" t="s">
        <v>5270</v>
      </c>
    </row>
    <row r="11783" spans="1:4" s="9" customFormat="1" x14ac:dyDescent="0.2">
      <c r="A11783" s="2" t="s">
        <v>21478</v>
      </c>
      <c r="B11783" s="1" t="s">
        <v>21479</v>
      </c>
      <c r="C11783" s="1" t="s">
        <v>66</v>
      </c>
      <c r="D11783" s="3">
        <v>50</v>
      </c>
    </row>
    <row r="11784" spans="1:4" s="9" customFormat="1" x14ac:dyDescent="0.2">
      <c r="A11784" s="2" t="s">
        <v>21480</v>
      </c>
      <c r="B11784" s="1" t="s">
        <v>21481</v>
      </c>
      <c r="C11784" s="1" t="s">
        <v>86</v>
      </c>
      <c r="D11784" s="10" t="s">
        <v>5270</v>
      </c>
    </row>
    <row r="11785" spans="1:4" s="9" customFormat="1" x14ac:dyDescent="0.2">
      <c r="A11785" s="2" t="s">
        <v>21482</v>
      </c>
      <c r="B11785" s="1" t="s">
        <v>21483</v>
      </c>
      <c r="C11785" s="1" t="s">
        <v>66</v>
      </c>
      <c r="D11785" s="10" t="s">
        <v>5270</v>
      </c>
    </row>
    <row r="11786" spans="1:4" s="9" customFormat="1" x14ac:dyDescent="0.2">
      <c r="A11786" s="2" t="s">
        <v>21484</v>
      </c>
      <c r="B11786" s="1" t="s">
        <v>21485</v>
      </c>
      <c r="C11786" s="1" t="s">
        <v>66</v>
      </c>
      <c r="D11786" s="3">
        <v>50</v>
      </c>
    </row>
    <row r="11787" spans="1:4" s="9" customFormat="1" x14ac:dyDescent="0.2">
      <c r="A11787" s="2" t="s">
        <v>21486</v>
      </c>
      <c r="B11787" s="1" t="s">
        <v>21487</v>
      </c>
      <c r="C11787" s="1" t="s">
        <v>66</v>
      </c>
      <c r="D11787" s="3">
        <v>50</v>
      </c>
    </row>
    <row r="11788" spans="1:4" s="9" customFormat="1" x14ac:dyDescent="0.2">
      <c r="A11788" s="2" t="s">
        <v>21488</v>
      </c>
      <c r="B11788" s="1" t="s">
        <v>21489</v>
      </c>
      <c r="C11788" s="1" t="s">
        <v>33</v>
      </c>
      <c r="D11788" s="3">
        <v>45</v>
      </c>
    </row>
    <row r="11789" spans="1:4" s="9" customFormat="1" x14ac:dyDescent="0.2">
      <c r="A11789" s="2" t="s">
        <v>21490</v>
      </c>
      <c r="B11789" s="1" t="s">
        <v>21491</v>
      </c>
      <c r="C11789" s="1" t="s">
        <v>66</v>
      </c>
      <c r="D11789" s="3">
        <v>25</v>
      </c>
    </row>
    <row r="11790" spans="1:4" s="9" customFormat="1" x14ac:dyDescent="0.2">
      <c r="A11790" s="2" t="s">
        <v>21492</v>
      </c>
      <c r="B11790" s="1" t="s">
        <v>21493</v>
      </c>
      <c r="C11790" s="1" t="s">
        <v>66</v>
      </c>
      <c r="D11790" s="10" t="s">
        <v>5270</v>
      </c>
    </row>
    <row r="11791" spans="1:4" s="9" customFormat="1" x14ac:dyDescent="0.2">
      <c r="A11791" s="2" t="s">
        <v>21494</v>
      </c>
      <c r="B11791" s="1" t="s">
        <v>21495</v>
      </c>
      <c r="C11791" s="1" t="s">
        <v>39</v>
      </c>
      <c r="D11791" s="10" t="s">
        <v>5270</v>
      </c>
    </row>
    <row r="11792" spans="1:4" s="9" customFormat="1" x14ac:dyDescent="0.2">
      <c r="A11792" s="2" t="s">
        <v>21496</v>
      </c>
      <c r="B11792" s="1" t="s">
        <v>21497</v>
      </c>
      <c r="C11792" s="1" t="s">
        <v>66</v>
      </c>
      <c r="D11792" s="10" t="s">
        <v>5270</v>
      </c>
    </row>
    <row r="11793" spans="1:4" s="9" customFormat="1" x14ac:dyDescent="0.2">
      <c r="A11793" s="2" t="s">
        <v>21498</v>
      </c>
      <c r="B11793" s="1" t="s">
        <v>21499</v>
      </c>
      <c r="C11793" s="1" t="s">
        <v>39</v>
      </c>
      <c r="D11793" s="10" t="s">
        <v>5270</v>
      </c>
    </row>
    <row r="11794" spans="1:4" s="9" customFormat="1" x14ac:dyDescent="0.2">
      <c r="A11794" s="2" t="s">
        <v>21500</v>
      </c>
      <c r="B11794" s="1" t="s">
        <v>21501</v>
      </c>
      <c r="C11794" s="1" t="s">
        <v>33</v>
      </c>
      <c r="D11794" s="10" t="s">
        <v>5270</v>
      </c>
    </row>
    <row r="11795" spans="1:4" s="9" customFormat="1" x14ac:dyDescent="0.2">
      <c r="A11795" s="2" t="s">
        <v>21502</v>
      </c>
      <c r="B11795" s="1" t="s">
        <v>21503</v>
      </c>
      <c r="C11795" s="1" t="s">
        <v>33</v>
      </c>
      <c r="D11795" s="3">
        <v>20</v>
      </c>
    </row>
    <row r="11796" spans="1:4" s="9" customFormat="1" x14ac:dyDescent="0.2">
      <c r="A11796" s="2" t="s">
        <v>21504</v>
      </c>
      <c r="B11796" s="1" t="s">
        <v>21505</v>
      </c>
      <c r="C11796" s="1" t="s">
        <v>33</v>
      </c>
      <c r="D11796" s="3">
        <v>45</v>
      </c>
    </row>
    <row r="11797" spans="1:4" s="9" customFormat="1" x14ac:dyDescent="0.2">
      <c r="A11797" s="2" t="s">
        <v>21506</v>
      </c>
      <c r="B11797" s="1" t="s">
        <v>21507</v>
      </c>
      <c r="C11797" s="1" t="s">
        <v>33</v>
      </c>
      <c r="D11797" s="10" t="s">
        <v>5270</v>
      </c>
    </row>
    <row r="11798" spans="1:4" s="9" customFormat="1" x14ac:dyDescent="0.2">
      <c r="A11798" s="2" t="s">
        <v>21508</v>
      </c>
      <c r="B11798" s="1" t="s">
        <v>21509</v>
      </c>
      <c r="C11798" s="1" t="s">
        <v>33</v>
      </c>
      <c r="D11798" s="3">
        <v>45</v>
      </c>
    </row>
    <row r="11799" spans="1:4" s="9" customFormat="1" x14ac:dyDescent="0.2">
      <c r="A11799" s="2" t="s">
        <v>21510</v>
      </c>
      <c r="B11799" s="1" t="s">
        <v>21511</v>
      </c>
      <c r="C11799" s="1" t="s">
        <v>33</v>
      </c>
      <c r="D11799" s="3">
        <v>26</v>
      </c>
    </row>
    <row r="11800" spans="1:4" s="9" customFormat="1" x14ac:dyDescent="0.2">
      <c r="A11800" s="2" t="s">
        <v>21512</v>
      </c>
      <c r="B11800" s="1" t="s">
        <v>21513</v>
      </c>
      <c r="C11800" s="1" t="s">
        <v>1012</v>
      </c>
      <c r="D11800" s="10" t="s">
        <v>5270</v>
      </c>
    </row>
    <row r="11801" spans="1:4" s="9" customFormat="1" x14ac:dyDescent="0.2">
      <c r="A11801" s="2" t="s">
        <v>21514</v>
      </c>
      <c r="B11801" s="1" t="s">
        <v>21515</v>
      </c>
      <c r="C11801" s="1" t="s">
        <v>33</v>
      </c>
      <c r="D11801" s="3">
        <v>45</v>
      </c>
    </row>
    <row r="11802" spans="1:4" s="9" customFormat="1" x14ac:dyDescent="0.2">
      <c r="A11802" s="2" t="s">
        <v>21516</v>
      </c>
      <c r="B11802" s="1" t="s">
        <v>21517</v>
      </c>
      <c r="C11802" s="1" t="s">
        <v>33</v>
      </c>
      <c r="D11802" s="10" t="s">
        <v>5270</v>
      </c>
    </row>
    <row r="11803" spans="1:4" s="9" customFormat="1" x14ac:dyDescent="0.2">
      <c r="A11803" s="2" t="s">
        <v>21518</v>
      </c>
      <c r="B11803" s="1" t="s">
        <v>21519</v>
      </c>
      <c r="C11803" s="1" t="s">
        <v>33</v>
      </c>
      <c r="D11803" s="10" t="s">
        <v>5270</v>
      </c>
    </row>
    <row r="11804" spans="1:4" s="9" customFormat="1" x14ac:dyDescent="0.2">
      <c r="A11804" s="2" t="s">
        <v>21520</v>
      </c>
      <c r="B11804" s="1" t="s">
        <v>21521</v>
      </c>
      <c r="C11804" s="1" t="s">
        <v>66</v>
      </c>
      <c r="D11804" s="3">
        <v>50</v>
      </c>
    </row>
    <row r="11805" spans="1:4" s="9" customFormat="1" x14ac:dyDescent="0.2">
      <c r="A11805" s="2" t="s">
        <v>21522</v>
      </c>
      <c r="B11805" s="1" t="s">
        <v>21523</v>
      </c>
      <c r="C11805" s="1" t="s">
        <v>33</v>
      </c>
      <c r="D11805" s="10" t="s">
        <v>5270</v>
      </c>
    </row>
    <row r="11806" spans="1:4" s="9" customFormat="1" x14ac:dyDescent="0.2">
      <c r="A11806" s="2" t="s">
        <v>21524</v>
      </c>
      <c r="B11806" s="1" t="s">
        <v>21525</v>
      </c>
      <c r="C11806" s="1" t="s">
        <v>33</v>
      </c>
      <c r="D11806" s="10" t="s">
        <v>5270</v>
      </c>
    </row>
    <row r="11807" spans="1:4" s="9" customFormat="1" x14ac:dyDescent="0.2">
      <c r="A11807" s="2" t="s">
        <v>21526</v>
      </c>
      <c r="B11807" s="1" t="s">
        <v>21527</v>
      </c>
      <c r="C11807" s="1" t="s">
        <v>33</v>
      </c>
      <c r="D11807" s="3">
        <v>20</v>
      </c>
    </row>
    <row r="11808" spans="1:4" s="9" customFormat="1" x14ac:dyDescent="0.2">
      <c r="A11808" s="2" t="s">
        <v>21528</v>
      </c>
      <c r="B11808" s="1" t="s">
        <v>21529</v>
      </c>
      <c r="C11808" s="1" t="s">
        <v>66</v>
      </c>
      <c r="D11808" s="10" t="s">
        <v>5270</v>
      </c>
    </row>
    <row r="11809" spans="1:4" s="9" customFormat="1" x14ac:dyDescent="0.2">
      <c r="A11809" s="2" t="s">
        <v>21530</v>
      </c>
      <c r="B11809" s="1" t="s">
        <v>21531</v>
      </c>
      <c r="C11809" s="1" t="s">
        <v>33</v>
      </c>
      <c r="D11809" s="3">
        <v>45</v>
      </c>
    </row>
    <row r="11810" spans="1:4" s="9" customFormat="1" x14ac:dyDescent="0.2">
      <c r="A11810" s="2" t="s">
        <v>21532</v>
      </c>
      <c r="B11810" s="1" t="s">
        <v>21533</v>
      </c>
      <c r="C11810" s="1" t="s">
        <v>153</v>
      </c>
      <c r="D11810" s="10" t="s">
        <v>5270</v>
      </c>
    </row>
    <row r="11811" spans="1:4" s="9" customFormat="1" x14ac:dyDescent="0.2">
      <c r="A11811" s="2" t="s">
        <v>21534</v>
      </c>
      <c r="B11811" s="1" t="s">
        <v>21535</v>
      </c>
      <c r="C11811" s="1" t="s">
        <v>3588</v>
      </c>
      <c r="D11811" s="10" t="s">
        <v>5270</v>
      </c>
    </row>
    <row r="11812" spans="1:4" s="9" customFormat="1" x14ac:dyDescent="0.2">
      <c r="A11812" s="2" t="s">
        <v>21536</v>
      </c>
      <c r="B11812" s="1" t="s">
        <v>21537</v>
      </c>
      <c r="C11812" s="1" t="s">
        <v>1872</v>
      </c>
      <c r="D11812" s="10" t="s">
        <v>5270</v>
      </c>
    </row>
    <row r="11813" spans="1:4" s="9" customFormat="1" x14ac:dyDescent="0.2">
      <c r="A11813" s="2" t="s">
        <v>21538</v>
      </c>
      <c r="B11813" s="1" t="s">
        <v>21539</v>
      </c>
      <c r="C11813" s="1" t="s">
        <v>2670</v>
      </c>
      <c r="D11813" s="10" t="s">
        <v>5270</v>
      </c>
    </row>
    <row r="11814" spans="1:4" s="9" customFormat="1" x14ac:dyDescent="0.2">
      <c r="A11814" s="2" t="s">
        <v>21540</v>
      </c>
      <c r="B11814" s="1" t="s">
        <v>21541</v>
      </c>
      <c r="C11814" s="1" t="s">
        <v>2752</v>
      </c>
      <c r="D11814" s="10" t="s">
        <v>5270</v>
      </c>
    </row>
    <row r="11815" spans="1:4" s="9" customFormat="1" x14ac:dyDescent="0.2">
      <c r="A11815" s="2" t="s">
        <v>21542</v>
      </c>
      <c r="B11815" s="1" t="s">
        <v>21543</v>
      </c>
      <c r="C11815" s="1" t="s">
        <v>4611</v>
      </c>
      <c r="D11815" s="10" t="s">
        <v>5270</v>
      </c>
    </row>
    <row r="11816" spans="1:4" s="9" customFormat="1" x14ac:dyDescent="0.2">
      <c r="A11816" s="2" t="s">
        <v>21544</v>
      </c>
      <c r="B11816" s="1" t="s">
        <v>21545</v>
      </c>
      <c r="C11816" s="1" t="s">
        <v>1012</v>
      </c>
      <c r="D11816" s="10" t="s">
        <v>5270</v>
      </c>
    </row>
    <row r="11817" spans="1:4" s="9" customFormat="1" x14ac:dyDescent="0.2">
      <c r="A11817" s="2" t="s">
        <v>21546</v>
      </c>
      <c r="B11817" s="1" t="s">
        <v>21547</v>
      </c>
      <c r="C11817" s="1" t="s">
        <v>1012</v>
      </c>
      <c r="D11817" s="10" t="s">
        <v>5270</v>
      </c>
    </row>
    <row r="11818" spans="1:4" s="9" customFormat="1" x14ac:dyDescent="0.2">
      <c r="A11818" s="2" t="s">
        <v>21548</v>
      </c>
      <c r="B11818" s="1" t="s">
        <v>21549</v>
      </c>
      <c r="C11818" s="1" t="s">
        <v>39</v>
      </c>
      <c r="D11818" s="10" t="s">
        <v>5270</v>
      </c>
    </row>
    <row r="11819" spans="1:4" s="9" customFormat="1" x14ac:dyDescent="0.2">
      <c r="A11819" s="2" t="s">
        <v>21550</v>
      </c>
      <c r="B11819" s="1" t="s">
        <v>21551</v>
      </c>
      <c r="C11819" s="1" t="s">
        <v>39</v>
      </c>
      <c r="D11819" s="10" t="s">
        <v>5270</v>
      </c>
    </row>
    <row r="11820" spans="1:4" s="9" customFormat="1" x14ac:dyDescent="0.2">
      <c r="A11820" s="2" t="s">
        <v>21552</v>
      </c>
      <c r="B11820" s="1" t="s">
        <v>21553</v>
      </c>
      <c r="C11820" s="1" t="s">
        <v>7797</v>
      </c>
      <c r="D11820" s="10" t="s">
        <v>5270</v>
      </c>
    </row>
    <row r="11821" spans="1:4" s="9" customFormat="1" x14ac:dyDescent="0.2">
      <c r="A11821" s="2" t="s">
        <v>21554</v>
      </c>
      <c r="B11821" s="1" t="s">
        <v>21555</v>
      </c>
      <c r="C11821" s="1" t="s">
        <v>16</v>
      </c>
      <c r="D11821" s="10" t="s">
        <v>5270</v>
      </c>
    </row>
    <row r="11822" spans="1:4" s="9" customFormat="1" x14ac:dyDescent="0.2">
      <c r="A11822" s="2" t="s">
        <v>21556</v>
      </c>
      <c r="B11822" s="1" t="s">
        <v>21557</v>
      </c>
      <c r="C11822" s="1" t="s">
        <v>1012</v>
      </c>
      <c r="D11822" s="10" t="s">
        <v>5270</v>
      </c>
    </row>
    <row r="11823" spans="1:4" s="9" customFormat="1" x14ac:dyDescent="0.2">
      <c r="A11823" s="2" t="s">
        <v>21558</v>
      </c>
      <c r="B11823" s="1" t="s">
        <v>21559</v>
      </c>
      <c r="C11823" s="1" t="s">
        <v>1012</v>
      </c>
      <c r="D11823" s="10" t="s">
        <v>5270</v>
      </c>
    </row>
    <row r="11824" spans="1:4" s="9" customFormat="1" x14ac:dyDescent="0.2">
      <c r="A11824" s="2" t="s">
        <v>21560</v>
      </c>
      <c r="B11824" s="1" t="s">
        <v>21561</v>
      </c>
      <c r="C11824" s="1" t="s">
        <v>16</v>
      </c>
      <c r="D11824" s="10" t="s">
        <v>5270</v>
      </c>
    </row>
    <row r="11825" spans="1:4" s="9" customFormat="1" x14ac:dyDescent="0.2">
      <c r="A11825" s="2" t="s">
        <v>21562</v>
      </c>
      <c r="B11825" s="1" t="s">
        <v>21563</v>
      </c>
      <c r="C11825" s="1" t="s">
        <v>20127</v>
      </c>
      <c r="D11825" s="10" t="s">
        <v>5270</v>
      </c>
    </row>
    <row r="11826" spans="1:4" s="9" customFormat="1" x14ac:dyDescent="0.2">
      <c r="A11826" s="2" t="s">
        <v>21564</v>
      </c>
      <c r="B11826" s="1" t="s">
        <v>21565</v>
      </c>
      <c r="C11826" s="1" t="s">
        <v>20127</v>
      </c>
      <c r="D11826" s="3">
        <v>50</v>
      </c>
    </row>
    <row r="11827" spans="1:4" s="9" customFormat="1" x14ac:dyDescent="0.2">
      <c r="A11827" s="2" t="s">
        <v>21566</v>
      </c>
      <c r="B11827" s="1" t="s">
        <v>21567</v>
      </c>
      <c r="C11827" s="1" t="s">
        <v>20127</v>
      </c>
      <c r="D11827" s="3">
        <v>50</v>
      </c>
    </row>
    <row r="11828" spans="1:4" s="9" customFormat="1" x14ac:dyDescent="0.2">
      <c r="A11828" s="2" t="s">
        <v>21568</v>
      </c>
      <c r="B11828" s="1" t="s">
        <v>21569</v>
      </c>
      <c r="C11828" s="1" t="s">
        <v>16</v>
      </c>
      <c r="D11828" s="10" t="s">
        <v>5270</v>
      </c>
    </row>
    <row r="11829" spans="1:4" s="9" customFormat="1" x14ac:dyDescent="0.2">
      <c r="A11829" s="2" t="s">
        <v>21570</v>
      </c>
      <c r="B11829" s="1" t="s">
        <v>21571</v>
      </c>
      <c r="C11829" s="1" t="s">
        <v>39</v>
      </c>
      <c r="D11829" s="10" t="s">
        <v>5270</v>
      </c>
    </row>
    <row r="11830" spans="1:4" s="9" customFormat="1" x14ac:dyDescent="0.2">
      <c r="A11830" s="2" t="s">
        <v>21572</v>
      </c>
      <c r="B11830" s="1" t="s">
        <v>21573</v>
      </c>
      <c r="C11830" s="1" t="s">
        <v>39</v>
      </c>
      <c r="D11830" s="10" t="s">
        <v>5270</v>
      </c>
    </row>
    <row r="11831" spans="1:4" s="9" customFormat="1" x14ac:dyDescent="0.2">
      <c r="A11831" s="2" t="s">
        <v>21574</v>
      </c>
      <c r="B11831" s="1" t="s">
        <v>21575</v>
      </c>
      <c r="C11831" s="1" t="s">
        <v>4107</v>
      </c>
      <c r="D11831" s="3">
        <v>50</v>
      </c>
    </row>
    <row r="11832" spans="1:4" s="9" customFormat="1" x14ac:dyDescent="0.2">
      <c r="A11832" s="2" t="s">
        <v>21576</v>
      </c>
      <c r="B11832" s="1" t="s">
        <v>21577</v>
      </c>
      <c r="C11832" s="1" t="s">
        <v>16</v>
      </c>
      <c r="D11832" s="10" t="s">
        <v>5270</v>
      </c>
    </row>
    <row r="11833" spans="1:4" s="9" customFormat="1" x14ac:dyDescent="0.2">
      <c r="A11833" s="2" t="s">
        <v>21578</v>
      </c>
      <c r="B11833" s="1" t="s">
        <v>21579</v>
      </c>
      <c r="C11833" s="1" t="s">
        <v>325</v>
      </c>
      <c r="D11833" s="10" t="s">
        <v>5270</v>
      </c>
    </row>
    <row r="11834" spans="1:4" s="9" customFormat="1" x14ac:dyDescent="0.2">
      <c r="A11834" s="2" t="s">
        <v>21580</v>
      </c>
      <c r="B11834" s="1" t="s">
        <v>21581</v>
      </c>
      <c r="C11834" s="1" t="s">
        <v>17517</v>
      </c>
      <c r="D11834" s="10" t="s">
        <v>5270</v>
      </c>
    </row>
    <row r="11835" spans="1:4" s="9" customFormat="1" x14ac:dyDescent="0.2">
      <c r="A11835" s="2" t="s">
        <v>21582</v>
      </c>
      <c r="B11835" s="1" t="s">
        <v>21583</v>
      </c>
      <c r="C11835" s="1" t="s">
        <v>1012</v>
      </c>
      <c r="D11835" s="10" t="s">
        <v>5270</v>
      </c>
    </row>
    <row r="11836" spans="1:4" s="9" customFormat="1" x14ac:dyDescent="0.2">
      <c r="A11836" s="2" t="s">
        <v>21584</v>
      </c>
      <c r="B11836" s="1" t="s">
        <v>21585</v>
      </c>
      <c r="C11836" s="1" t="s">
        <v>20051</v>
      </c>
      <c r="D11836" s="3">
        <v>200</v>
      </c>
    </row>
    <row r="11837" spans="1:4" s="9" customFormat="1" x14ac:dyDescent="0.2">
      <c r="A11837" s="2" t="s">
        <v>21586</v>
      </c>
      <c r="B11837" s="1" t="s">
        <v>21587</v>
      </c>
      <c r="C11837" s="1" t="s">
        <v>20051</v>
      </c>
      <c r="D11837" s="10" t="s">
        <v>5270</v>
      </c>
    </row>
    <row r="11838" spans="1:4" s="9" customFormat="1" x14ac:dyDescent="0.2">
      <c r="A11838" s="2" t="s">
        <v>21588</v>
      </c>
      <c r="B11838" s="1" t="s">
        <v>21589</v>
      </c>
      <c r="C11838" s="1" t="s">
        <v>1012</v>
      </c>
      <c r="D11838" s="10" t="s">
        <v>5270</v>
      </c>
    </row>
    <row r="11839" spans="1:4" s="9" customFormat="1" x14ac:dyDescent="0.2">
      <c r="A11839" s="2" t="s">
        <v>21590</v>
      </c>
      <c r="B11839" s="1" t="s">
        <v>21591</v>
      </c>
      <c r="C11839" s="1" t="s">
        <v>16</v>
      </c>
      <c r="D11839" s="10" t="s">
        <v>5270</v>
      </c>
    </row>
    <row r="11840" spans="1:4" s="9" customFormat="1" x14ac:dyDescent="0.2">
      <c r="A11840" s="2" t="s">
        <v>21592</v>
      </c>
      <c r="B11840" s="1" t="s">
        <v>21593</v>
      </c>
      <c r="C11840" s="1" t="s">
        <v>16</v>
      </c>
      <c r="D11840" s="10" t="s">
        <v>5270</v>
      </c>
    </row>
    <row r="11841" spans="1:4" s="9" customFormat="1" x14ac:dyDescent="0.2">
      <c r="A11841" s="2" t="s">
        <v>21594</v>
      </c>
      <c r="B11841" s="1" t="s">
        <v>21595</v>
      </c>
      <c r="C11841" s="1" t="s">
        <v>17517</v>
      </c>
      <c r="D11841" s="10" t="s">
        <v>5270</v>
      </c>
    </row>
    <row r="11842" spans="1:4" s="9" customFormat="1" x14ac:dyDescent="0.2">
      <c r="A11842" s="2" t="s">
        <v>21596</v>
      </c>
      <c r="B11842" s="1" t="s">
        <v>21597</v>
      </c>
      <c r="C11842" s="1" t="s">
        <v>16</v>
      </c>
      <c r="D11842" s="10" t="s">
        <v>5270</v>
      </c>
    </row>
    <row r="11843" spans="1:4" s="9" customFormat="1" x14ac:dyDescent="0.2">
      <c r="A11843" s="2" t="s">
        <v>21598</v>
      </c>
      <c r="B11843" s="1" t="s">
        <v>21599</v>
      </c>
      <c r="C11843" s="1" t="s">
        <v>21600</v>
      </c>
      <c r="D11843" s="3">
        <v>2000</v>
      </c>
    </row>
    <row r="11844" spans="1:4" s="9" customFormat="1" x14ac:dyDescent="0.2">
      <c r="A11844" s="2" t="s">
        <v>21601</v>
      </c>
      <c r="B11844" s="1" t="s">
        <v>21602</v>
      </c>
      <c r="C11844" s="1" t="s">
        <v>39</v>
      </c>
      <c r="D11844" s="10" t="s">
        <v>5270</v>
      </c>
    </row>
    <row r="11845" spans="1:4" s="9" customFormat="1" x14ac:dyDescent="0.2">
      <c r="A11845" s="2" t="s">
        <v>21603</v>
      </c>
      <c r="B11845" s="1" t="s">
        <v>21604</v>
      </c>
      <c r="C11845" s="1" t="s">
        <v>19928</v>
      </c>
      <c r="D11845" s="3">
        <v>60</v>
      </c>
    </row>
    <row r="11846" spans="1:4" s="9" customFormat="1" x14ac:dyDescent="0.2">
      <c r="A11846" s="2" t="s">
        <v>21605</v>
      </c>
      <c r="B11846" s="1" t="s">
        <v>21606</v>
      </c>
      <c r="C11846" s="1" t="s">
        <v>19928</v>
      </c>
      <c r="D11846" s="3">
        <v>50</v>
      </c>
    </row>
    <row r="11847" spans="1:4" s="9" customFormat="1" x14ac:dyDescent="0.2">
      <c r="A11847" s="2" t="s">
        <v>21607</v>
      </c>
      <c r="B11847" s="1" t="s">
        <v>21608</v>
      </c>
      <c r="C11847" s="1" t="s">
        <v>86</v>
      </c>
      <c r="D11847" s="10" t="s">
        <v>5270</v>
      </c>
    </row>
    <row r="11848" spans="1:4" s="9" customFormat="1" x14ac:dyDescent="0.2">
      <c r="A11848" s="2" t="s">
        <v>21609</v>
      </c>
      <c r="B11848" s="1" t="s">
        <v>21610</v>
      </c>
      <c r="C11848" s="1" t="s">
        <v>20051</v>
      </c>
      <c r="D11848" s="3">
        <v>200</v>
      </c>
    </row>
    <row r="11849" spans="1:4" s="9" customFormat="1" x14ac:dyDescent="0.2">
      <c r="A11849" s="2" t="s">
        <v>21611</v>
      </c>
      <c r="B11849" s="1" t="s">
        <v>21612</v>
      </c>
      <c r="C11849" s="1" t="s">
        <v>20051</v>
      </c>
      <c r="D11849" s="10" t="s">
        <v>5270</v>
      </c>
    </row>
    <row r="11850" spans="1:4" s="9" customFormat="1" x14ac:dyDescent="0.2">
      <c r="A11850" s="2" t="s">
        <v>21613</v>
      </c>
      <c r="B11850" s="1" t="s">
        <v>21614</v>
      </c>
      <c r="C11850" s="1" t="s">
        <v>20051</v>
      </c>
      <c r="D11850" s="10" t="s">
        <v>5270</v>
      </c>
    </row>
    <row r="11851" spans="1:4" s="9" customFormat="1" x14ac:dyDescent="0.2">
      <c r="A11851" s="2" t="s">
        <v>21615</v>
      </c>
      <c r="B11851" s="1" t="s">
        <v>21616</v>
      </c>
      <c r="C11851" s="1" t="s">
        <v>20051</v>
      </c>
      <c r="D11851" s="10" t="s">
        <v>5270</v>
      </c>
    </row>
    <row r="11852" spans="1:4" s="9" customFormat="1" x14ac:dyDescent="0.2">
      <c r="A11852" s="2" t="s">
        <v>21617</v>
      </c>
      <c r="B11852" s="1" t="s">
        <v>21618</v>
      </c>
      <c r="C11852" s="1" t="s">
        <v>1012</v>
      </c>
      <c r="D11852" s="3">
        <v>50</v>
      </c>
    </row>
    <row r="11853" spans="1:4" s="9" customFormat="1" x14ac:dyDescent="0.2">
      <c r="A11853" s="2" t="s">
        <v>21619</v>
      </c>
      <c r="B11853" s="1" t="s">
        <v>21620</v>
      </c>
      <c r="C11853" s="1" t="s">
        <v>33</v>
      </c>
      <c r="D11853" s="10" t="s">
        <v>5270</v>
      </c>
    </row>
    <row r="11854" spans="1:4" s="9" customFormat="1" x14ac:dyDescent="0.2">
      <c r="A11854" s="2" t="s">
        <v>21621</v>
      </c>
      <c r="B11854" s="1" t="s">
        <v>21622</v>
      </c>
      <c r="C11854" s="1" t="s">
        <v>1012</v>
      </c>
      <c r="D11854" s="10" t="s">
        <v>5270</v>
      </c>
    </row>
    <row r="11855" spans="1:4" s="9" customFormat="1" x14ac:dyDescent="0.2">
      <c r="A11855" s="2" t="s">
        <v>21623</v>
      </c>
      <c r="B11855" s="1" t="s">
        <v>21624</v>
      </c>
      <c r="C11855" s="1" t="s">
        <v>30</v>
      </c>
      <c r="D11855" s="10" t="s">
        <v>5270</v>
      </c>
    </row>
    <row r="11856" spans="1:4" s="9" customFormat="1" x14ac:dyDescent="0.2">
      <c r="A11856" s="2" t="s">
        <v>21625</v>
      </c>
      <c r="B11856" s="1" t="s">
        <v>21624</v>
      </c>
      <c r="C11856" s="1" t="s">
        <v>66</v>
      </c>
      <c r="D11856" s="10" t="s">
        <v>5270</v>
      </c>
    </row>
    <row r="11857" spans="1:4" s="9" customFormat="1" x14ac:dyDescent="0.2">
      <c r="A11857" s="2" t="s">
        <v>21626</v>
      </c>
      <c r="B11857" s="1" t="s">
        <v>21627</v>
      </c>
      <c r="C11857" s="1" t="s">
        <v>16</v>
      </c>
      <c r="D11857" s="3">
        <v>50</v>
      </c>
    </row>
    <row r="11858" spans="1:4" s="9" customFormat="1" x14ac:dyDescent="0.2">
      <c r="A11858" s="2" t="s">
        <v>21628</v>
      </c>
      <c r="B11858" s="1" t="s">
        <v>21629</v>
      </c>
      <c r="C11858" s="1" t="s">
        <v>412</v>
      </c>
      <c r="D11858" s="3">
        <v>50</v>
      </c>
    </row>
    <row r="11859" spans="1:4" s="9" customFormat="1" x14ac:dyDescent="0.2">
      <c r="A11859" s="2" t="s">
        <v>21630</v>
      </c>
      <c r="B11859" s="1" t="s">
        <v>21631</v>
      </c>
      <c r="C11859" s="1" t="s">
        <v>1012</v>
      </c>
      <c r="D11859" s="3">
        <v>50</v>
      </c>
    </row>
    <row r="11860" spans="1:4" s="9" customFormat="1" x14ac:dyDescent="0.2">
      <c r="A11860" s="2" t="s">
        <v>21632</v>
      </c>
      <c r="B11860" s="1" t="s">
        <v>21633</v>
      </c>
      <c r="C11860" s="1" t="s">
        <v>33</v>
      </c>
      <c r="D11860" s="10" t="s">
        <v>5270</v>
      </c>
    </row>
    <row r="11861" spans="1:4" s="9" customFormat="1" x14ac:dyDescent="0.2">
      <c r="A11861" s="2" t="s">
        <v>21634</v>
      </c>
      <c r="B11861" s="1" t="s">
        <v>21635</v>
      </c>
      <c r="C11861" s="1" t="s">
        <v>33</v>
      </c>
      <c r="D11861" s="10" t="s">
        <v>5270</v>
      </c>
    </row>
    <row r="11862" spans="1:4" s="9" customFormat="1" x14ac:dyDescent="0.2">
      <c r="A11862" s="2" t="s">
        <v>21636</v>
      </c>
      <c r="B11862" s="1" t="s">
        <v>21637</v>
      </c>
      <c r="C11862" s="1" t="s">
        <v>1012</v>
      </c>
      <c r="D11862" s="10" t="s">
        <v>5270</v>
      </c>
    </row>
    <row r="11863" spans="1:4" s="9" customFormat="1" x14ac:dyDescent="0.2">
      <c r="A11863" s="2" t="s">
        <v>21638</v>
      </c>
      <c r="B11863" s="1" t="s">
        <v>21639</v>
      </c>
      <c r="C11863" s="1" t="s">
        <v>54</v>
      </c>
      <c r="D11863" s="10" t="s">
        <v>5270</v>
      </c>
    </row>
    <row r="11864" spans="1:4" s="9" customFormat="1" x14ac:dyDescent="0.2">
      <c r="A11864" s="2" t="s">
        <v>21640</v>
      </c>
      <c r="B11864" s="1" t="s">
        <v>21641</v>
      </c>
      <c r="C11864" s="1" t="s">
        <v>39</v>
      </c>
      <c r="D11864" s="10" t="s">
        <v>5270</v>
      </c>
    </row>
    <row r="11865" spans="1:4" s="9" customFormat="1" x14ac:dyDescent="0.2">
      <c r="A11865" s="2" t="s">
        <v>21642</v>
      </c>
      <c r="B11865" s="1" t="s">
        <v>21643</v>
      </c>
      <c r="C11865" s="1" t="s">
        <v>1012</v>
      </c>
      <c r="D11865" s="10" t="s">
        <v>5270</v>
      </c>
    </row>
    <row r="11866" spans="1:4" s="9" customFormat="1" x14ac:dyDescent="0.2">
      <c r="A11866" s="2" t="s">
        <v>21644</v>
      </c>
      <c r="B11866" s="1" t="s">
        <v>21645</v>
      </c>
      <c r="C11866" s="1" t="s">
        <v>39</v>
      </c>
      <c r="D11866" s="10" t="s">
        <v>5270</v>
      </c>
    </row>
    <row r="11867" spans="1:4" s="9" customFormat="1" x14ac:dyDescent="0.2">
      <c r="A11867" s="2" t="s">
        <v>21646</v>
      </c>
      <c r="B11867" s="1" t="s">
        <v>21647</v>
      </c>
      <c r="C11867" s="1" t="s">
        <v>1872</v>
      </c>
      <c r="D11867" s="3">
        <v>1000</v>
      </c>
    </row>
    <row r="11868" spans="1:4" s="9" customFormat="1" x14ac:dyDescent="0.2">
      <c r="A11868" s="2" t="s">
        <v>21648</v>
      </c>
      <c r="B11868" s="1" t="s">
        <v>21649</v>
      </c>
      <c r="C11868" s="1" t="s">
        <v>39</v>
      </c>
      <c r="D11868" s="10" t="s">
        <v>5270</v>
      </c>
    </row>
    <row r="11869" spans="1:4" s="9" customFormat="1" x14ac:dyDescent="0.2">
      <c r="A11869" s="2" t="s">
        <v>21650</v>
      </c>
      <c r="B11869" s="1" t="s">
        <v>21651</v>
      </c>
      <c r="C11869" s="1" t="s">
        <v>20051</v>
      </c>
      <c r="D11869" s="3">
        <v>2000</v>
      </c>
    </row>
    <row r="11870" spans="1:4" s="9" customFormat="1" x14ac:dyDescent="0.2">
      <c r="A11870" s="2" t="s">
        <v>21652</v>
      </c>
      <c r="B11870" s="1" t="s">
        <v>21651</v>
      </c>
      <c r="C11870" s="1" t="s">
        <v>86</v>
      </c>
      <c r="D11870" s="10" t="s">
        <v>5270</v>
      </c>
    </row>
    <row r="11871" spans="1:4" s="9" customFormat="1" x14ac:dyDescent="0.2">
      <c r="A11871" s="2" t="s">
        <v>21653</v>
      </c>
      <c r="B11871" s="1" t="s">
        <v>21651</v>
      </c>
      <c r="C11871" s="1" t="s">
        <v>33</v>
      </c>
      <c r="D11871" s="10" t="s">
        <v>5270</v>
      </c>
    </row>
    <row r="11872" spans="1:4" s="9" customFormat="1" x14ac:dyDescent="0.2">
      <c r="A11872" s="2" t="s">
        <v>21654</v>
      </c>
      <c r="B11872" s="1" t="s">
        <v>21651</v>
      </c>
      <c r="C11872" s="1" t="s">
        <v>377</v>
      </c>
      <c r="D11872" s="10" t="s">
        <v>5270</v>
      </c>
    </row>
    <row r="11873" spans="1:4" s="9" customFormat="1" x14ac:dyDescent="0.2">
      <c r="A11873" s="2" t="s">
        <v>21655</v>
      </c>
      <c r="B11873" s="1" t="s">
        <v>21656</v>
      </c>
      <c r="C11873" s="1" t="s">
        <v>16</v>
      </c>
      <c r="D11873" s="10" t="s">
        <v>5270</v>
      </c>
    </row>
    <row r="11874" spans="1:4" s="9" customFormat="1" x14ac:dyDescent="0.2">
      <c r="A11874" s="2" t="s">
        <v>21657</v>
      </c>
      <c r="B11874" s="1" t="s">
        <v>21658</v>
      </c>
      <c r="C11874" s="1" t="s">
        <v>16</v>
      </c>
      <c r="D11874" s="10" t="s">
        <v>5270</v>
      </c>
    </row>
    <row r="11875" spans="1:4" s="9" customFormat="1" x14ac:dyDescent="0.2">
      <c r="A11875" s="2" t="s">
        <v>21659</v>
      </c>
      <c r="B11875" s="1" t="s">
        <v>21660</v>
      </c>
      <c r="C11875" s="1" t="s">
        <v>86</v>
      </c>
      <c r="D11875" s="3">
        <v>2000</v>
      </c>
    </row>
    <row r="11876" spans="1:4" s="9" customFormat="1" x14ac:dyDescent="0.2">
      <c r="A11876" s="2" t="s">
        <v>21661</v>
      </c>
      <c r="B11876" s="1" t="s">
        <v>21662</v>
      </c>
      <c r="C11876" s="1" t="s">
        <v>20051</v>
      </c>
      <c r="D11876" s="3">
        <v>1000</v>
      </c>
    </row>
    <row r="11877" spans="1:4" s="9" customFormat="1" x14ac:dyDescent="0.2">
      <c r="A11877" s="2" t="s">
        <v>21663</v>
      </c>
      <c r="B11877" s="1" t="s">
        <v>21664</v>
      </c>
      <c r="C11877" s="1" t="s">
        <v>39</v>
      </c>
      <c r="D11877" s="10" t="s">
        <v>5270</v>
      </c>
    </row>
    <row r="11878" spans="1:4" s="9" customFormat="1" x14ac:dyDescent="0.2">
      <c r="A11878" s="2" t="s">
        <v>21665</v>
      </c>
      <c r="B11878" s="1" t="s">
        <v>21664</v>
      </c>
      <c r="C11878" s="1" t="s">
        <v>86</v>
      </c>
      <c r="D11878" s="10" t="s">
        <v>5270</v>
      </c>
    </row>
    <row r="11879" spans="1:4" s="9" customFormat="1" x14ac:dyDescent="0.2">
      <c r="A11879" s="2" t="s">
        <v>21666</v>
      </c>
      <c r="B11879" s="1" t="s">
        <v>21667</v>
      </c>
      <c r="C11879" s="1" t="s">
        <v>287</v>
      </c>
      <c r="D11879" s="10" t="s">
        <v>5270</v>
      </c>
    </row>
    <row r="11880" spans="1:4" s="9" customFormat="1" x14ac:dyDescent="0.2">
      <c r="A11880" s="2" t="s">
        <v>21668</v>
      </c>
      <c r="B11880" s="1" t="s">
        <v>21669</v>
      </c>
      <c r="C11880" s="1" t="s">
        <v>20419</v>
      </c>
      <c r="D11880" s="3">
        <v>100</v>
      </c>
    </row>
    <row r="11881" spans="1:4" s="9" customFormat="1" x14ac:dyDescent="0.2">
      <c r="A11881" s="2" t="s">
        <v>21672</v>
      </c>
      <c r="B11881" s="1" t="s">
        <v>21671</v>
      </c>
      <c r="C11881" s="1" t="s">
        <v>1872</v>
      </c>
      <c r="D11881" s="3">
        <v>1000</v>
      </c>
    </row>
    <row r="11882" spans="1:4" s="9" customFormat="1" x14ac:dyDescent="0.2">
      <c r="A11882" s="2" t="s">
        <v>21670</v>
      </c>
      <c r="B11882" s="1" t="s">
        <v>21671</v>
      </c>
      <c r="C11882" s="1" t="s">
        <v>39</v>
      </c>
      <c r="D11882" s="10" t="s">
        <v>5270</v>
      </c>
    </row>
    <row r="11883" spans="1:4" s="9" customFormat="1" x14ac:dyDescent="0.2">
      <c r="A11883" s="2" t="s">
        <v>21673</v>
      </c>
      <c r="B11883" s="1" t="s">
        <v>21674</v>
      </c>
      <c r="C11883" s="1" t="s">
        <v>86</v>
      </c>
      <c r="D11883" s="10" t="s">
        <v>5270</v>
      </c>
    </row>
    <row r="11884" spans="1:4" s="9" customFormat="1" x14ac:dyDescent="0.2">
      <c r="A11884" s="2" t="s">
        <v>21675</v>
      </c>
      <c r="B11884" s="1" t="s">
        <v>21676</v>
      </c>
      <c r="C11884" s="1" t="s">
        <v>86</v>
      </c>
      <c r="D11884" s="10" t="s">
        <v>5270</v>
      </c>
    </row>
    <row r="11885" spans="1:4" s="9" customFormat="1" x14ac:dyDescent="0.2">
      <c r="A11885" s="2" t="s">
        <v>21677</v>
      </c>
      <c r="B11885" s="1" t="s">
        <v>21678</v>
      </c>
      <c r="C11885" s="1" t="s">
        <v>295</v>
      </c>
      <c r="D11885" s="3">
        <v>1000</v>
      </c>
    </row>
    <row r="11886" spans="1:4" s="9" customFormat="1" x14ac:dyDescent="0.2">
      <c r="A11886" s="2" t="s">
        <v>21679</v>
      </c>
      <c r="B11886" s="1" t="s">
        <v>21680</v>
      </c>
      <c r="C11886" s="1" t="s">
        <v>20051</v>
      </c>
      <c r="D11886" s="3">
        <v>1000</v>
      </c>
    </row>
    <row r="11887" spans="1:4" s="9" customFormat="1" x14ac:dyDescent="0.2">
      <c r="A11887" s="2" t="s">
        <v>21681</v>
      </c>
      <c r="B11887" s="1" t="s">
        <v>21682</v>
      </c>
      <c r="C11887" s="1" t="s">
        <v>86</v>
      </c>
      <c r="D11887" s="10" t="s">
        <v>5270</v>
      </c>
    </row>
    <row r="11888" spans="1:4" s="9" customFormat="1" x14ac:dyDescent="0.2">
      <c r="A11888" s="2" t="s">
        <v>21683</v>
      </c>
      <c r="B11888" s="1" t="s">
        <v>21684</v>
      </c>
      <c r="C11888" s="1" t="s">
        <v>39</v>
      </c>
      <c r="D11888" s="10" t="s">
        <v>5270</v>
      </c>
    </row>
    <row r="11889" spans="1:4" s="9" customFormat="1" x14ac:dyDescent="0.2">
      <c r="A11889" s="2" t="s">
        <v>21685</v>
      </c>
      <c r="B11889" s="1" t="s">
        <v>21686</v>
      </c>
      <c r="C11889" s="1" t="s">
        <v>86</v>
      </c>
      <c r="D11889" s="10" t="s">
        <v>5270</v>
      </c>
    </row>
    <row r="11890" spans="1:4" s="9" customFormat="1" x14ac:dyDescent="0.2">
      <c r="A11890" s="2" t="s">
        <v>21687</v>
      </c>
      <c r="B11890" s="1" t="s">
        <v>21688</v>
      </c>
      <c r="C11890" s="1" t="s">
        <v>16</v>
      </c>
      <c r="D11890" s="10" t="s">
        <v>5270</v>
      </c>
    </row>
    <row r="11891" spans="1:4" s="9" customFormat="1" x14ac:dyDescent="0.2">
      <c r="A11891" s="2" t="s">
        <v>21689</v>
      </c>
      <c r="B11891" s="1" t="s">
        <v>21690</v>
      </c>
      <c r="C11891" s="1" t="s">
        <v>16</v>
      </c>
      <c r="D11891" s="10" t="s">
        <v>5270</v>
      </c>
    </row>
    <row r="11892" spans="1:4" s="9" customFormat="1" x14ac:dyDescent="0.2">
      <c r="A11892" s="2" t="s">
        <v>21691</v>
      </c>
      <c r="B11892" s="1" t="s">
        <v>21692</v>
      </c>
      <c r="C11892" s="1" t="s">
        <v>4104</v>
      </c>
      <c r="D11892" s="10" t="s">
        <v>5270</v>
      </c>
    </row>
    <row r="11893" spans="1:4" s="9" customFormat="1" x14ac:dyDescent="0.2">
      <c r="A11893" s="2" t="s">
        <v>21693</v>
      </c>
      <c r="B11893" s="1" t="s">
        <v>21694</v>
      </c>
      <c r="C11893" s="1" t="s">
        <v>39</v>
      </c>
      <c r="D11893" s="10" t="s">
        <v>5270</v>
      </c>
    </row>
    <row r="11894" spans="1:4" s="9" customFormat="1" x14ac:dyDescent="0.2">
      <c r="A11894" s="2" t="s">
        <v>21695</v>
      </c>
      <c r="B11894" s="1" t="s">
        <v>21696</v>
      </c>
      <c r="C11894" s="1" t="s">
        <v>1012</v>
      </c>
      <c r="D11894" s="10" t="s">
        <v>5270</v>
      </c>
    </row>
    <row r="11895" spans="1:4" s="9" customFormat="1" x14ac:dyDescent="0.2">
      <c r="A11895" s="2" t="s">
        <v>21697</v>
      </c>
      <c r="B11895" s="1" t="s">
        <v>21698</v>
      </c>
      <c r="C11895" s="1" t="s">
        <v>16</v>
      </c>
      <c r="D11895" s="10" t="s">
        <v>5270</v>
      </c>
    </row>
    <row r="11896" spans="1:4" s="9" customFormat="1" x14ac:dyDescent="0.2">
      <c r="A11896" s="2" t="s">
        <v>21699</v>
      </c>
      <c r="B11896" s="1" t="s">
        <v>21700</v>
      </c>
      <c r="C11896" s="1" t="s">
        <v>39</v>
      </c>
      <c r="D11896" s="10" t="s">
        <v>5270</v>
      </c>
    </row>
    <row r="11897" spans="1:4" s="9" customFormat="1" x14ac:dyDescent="0.2">
      <c r="A11897" s="2" t="s">
        <v>21701</v>
      </c>
      <c r="B11897" s="1" t="s">
        <v>21702</v>
      </c>
      <c r="C11897" s="1" t="s">
        <v>2483</v>
      </c>
      <c r="D11897" s="10" t="s">
        <v>5270</v>
      </c>
    </row>
    <row r="11898" spans="1:4" s="9" customFormat="1" x14ac:dyDescent="0.2">
      <c r="A11898" s="2" t="s">
        <v>21703</v>
      </c>
      <c r="B11898" s="1" t="s">
        <v>21704</v>
      </c>
      <c r="C11898" s="1" t="s">
        <v>16</v>
      </c>
      <c r="D11898" s="10" t="s">
        <v>5270</v>
      </c>
    </row>
    <row r="11899" spans="1:4" s="9" customFormat="1" x14ac:dyDescent="0.2">
      <c r="A11899" s="2" t="s">
        <v>21705</v>
      </c>
      <c r="B11899" s="1" t="s">
        <v>21706</v>
      </c>
      <c r="C11899" s="1" t="s">
        <v>16</v>
      </c>
      <c r="D11899" s="3">
        <v>50</v>
      </c>
    </row>
    <row r="11900" spans="1:4" s="9" customFormat="1" x14ac:dyDescent="0.2">
      <c r="A11900" s="2" t="s">
        <v>21707</v>
      </c>
      <c r="B11900" s="1" t="s">
        <v>21708</v>
      </c>
      <c r="C11900" s="1" t="s">
        <v>1012</v>
      </c>
      <c r="D11900" s="10" t="s">
        <v>5270</v>
      </c>
    </row>
    <row r="11901" spans="1:4" s="9" customFormat="1" x14ac:dyDescent="0.2">
      <c r="A11901" s="2" t="s">
        <v>21709</v>
      </c>
      <c r="B11901" s="1" t="s">
        <v>21710</v>
      </c>
      <c r="C11901" s="1" t="s">
        <v>16</v>
      </c>
      <c r="D11901" s="10" t="s">
        <v>5270</v>
      </c>
    </row>
    <row r="11902" spans="1:4" s="9" customFormat="1" x14ac:dyDescent="0.2">
      <c r="A11902" s="2" t="s">
        <v>21713</v>
      </c>
      <c r="B11902" s="1" t="s">
        <v>21712</v>
      </c>
      <c r="C11902" s="1" t="s">
        <v>16</v>
      </c>
      <c r="D11902" s="10" t="s">
        <v>5270</v>
      </c>
    </row>
    <row r="11903" spans="1:4" s="9" customFormat="1" x14ac:dyDescent="0.2">
      <c r="A11903" s="2" t="s">
        <v>21711</v>
      </c>
      <c r="B11903" s="1" t="s">
        <v>21712</v>
      </c>
      <c r="C11903" s="1" t="s">
        <v>86</v>
      </c>
      <c r="D11903" s="10" t="s">
        <v>5270</v>
      </c>
    </row>
    <row r="11904" spans="1:4" s="9" customFormat="1" x14ac:dyDescent="0.2">
      <c r="A11904" s="2" t="s">
        <v>21714</v>
      </c>
      <c r="B11904" s="1" t="s">
        <v>21715</v>
      </c>
      <c r="C11904" s="1" t="s">
        <v>39</v>
      </c>
      <c r="D11904" s="3">
        <v>50</v>
      </c>
    </row>
    <row r="11905" spans="1:4" s="9" customFormat="1" x14ac:dyDescent="0.2">
      <c r="A11905" s="2" t="s">
        <v>21716</v>
      </c>
      <c r="B11905" s="1" t="s">
        <v>21715</v>
      </c>
      <c r="C11905" s="1" t="s">
        <v>21717</v>
      </c>
      <c r="D11905" s="10" t="s">
        <v>5270</v>
      </c>
    </row>
    <row r="11906" spans="1:4" s="9" customFormat="1" x14ac:dyDescent="0.2">
      <c r="A11906" s="2" t="s">
        <v>21718</v>
      </c>
      <c r="B11906" s="1" t="s">
        <v>21719</v>
      </c>
      <c r="C11906" s="1" t="s">
        <v>16</v>
      </c>
      <c r="D11906" s="10" t="s">
        <v>5270</v>
      </c>
    </row>
    <row r="11907" spans="1:4" s="9" customFormat="1" x14ac:dyDescent="0.2">
      <c r="A11907" s="2" t="s">
        <v>21720</v>
      </c>
      <c r="B11907" s="1" t="s">
        <v>21721</v>
      </c>
      <c r="C11907" s="1" t="s">
        <v>16</v>
      </c>
      <c r="D11907" s="10" t="s">
        <v>5270</v>
      </c>
    </row>
    <row r="11908" spans="1:4" s="9" customFormat="1" x14ac:dyDescent="0.2">
      <c r="A11908" s="2" t="s">
        <v>21722</v>
      </c>
      <c r="B11908" s="1" t="s">
        <v>21723</v>
      </c>
      <c r="C11908" s="1" t="s">
        <v>66</v>
      </c>
      <c r="D11908" s="3">
        <v>50</v>
      </c>
    </row>
    <row r="11909" spans="1:4" s="9" customFormat="1" x14ac:dyDescent="0.2">
      <c r="A11909" s="2" t="s">
        <v>21724</v>
      </c>
      <c r="B11909" s="1" t="s">
        <v>21725</v>
      </c>
      <c r="C11909" s="1" t="s">
        <v>16</v>
      </c>
      <c r="D11909" s="3">
        <v>50</v>
      </c>
    </row>
    <row r="11910" spans="1:4" s="9" customFormat="1" x14ac:dyDescent="0.2">
      <c r="A11910" s="2" t="s">
        <v>21726</v>
      </c>
      <c r="B11910" s="1" t="s">
        <v>21727</v>
      </c>
      <c r="C11910" s="1" t="s">
        <v>1012</v>
      </c>
      <c r="D11910" s="10" t="s">
        <v>5270</v>
      </c>
    </row>
    <row r="11911" spans="1:4" s="9" customFormat="1" x14ac:dyDescent="0.2">
      <c r="A11911" s="2" t="s">
        <v>21728</v>
      </c>
      <c r="B11911" s="1" t="s">
        <v>21729</v>
      </c>
      <c r="C11911" s="1" t="s">
        <v>1012</v>
      </c>
      <c r="D11911" s="10" t="s">
        <v>5270</v>
      </c>
    </row>
    <row r="11912" spans="1:4" s="9" customFormat="1" x14ac:dyDescent="0.2">
      <c r="A11912" s="2" t="s">
        <v>21730</v>
      </c>
      <c r="B11912" s="1" t="s">
        <v>21731</v>
      </c>
      <c r="C11912" s="1" t="s">
        <v>33</v>
      </c>
      <c r="D11912" s="10" t="s">
        <v>5270</v>
      </c>
    </row>
    <row r="11913" spans="1:4" s="9" customFormat="1" x14ac:dyDescent="0.2">
      <c r="A11913" s="2" t="s">
        <v>21732</v>
      </c>
      <c r="B11913" s="1" t="s">
        <v>21733</v>
      </c>
      <c r="C11913" s="1" t="s">
        <v>86</v>
      </c>
      <c r="D11913" s="10" t="s">
        <v>5270</v>
      </c>
    </row>
    <row r="11914" spans="1:4" s="9" customFormat="1" x14ac:dyDescent="0.2">
      <c r="A11914" s="2" t="s">
        <v>21734</v>
      </c>
      <c r="B11914" s="1" t="s">
        <v>21735</v>
      </c>
      <c r="C11914" s="1" t="s">
        <v>33</v>
      </c>
      <c r="D11914" s="10" t="s">
        <v>5270</v>
      </c>
    </row>
    <row r="11915" spans="1:4" s="9" customFormat="1" x14ac:dyDescent="0.2">
      <c r="A11915" s="2" t="s">
        <v>21736</v>
      </c>
      <c r="B11915" s="1" t="s">
        <v>21737</v>
      </c>
      <c r="C11915" s="1" t="s">
        <v>287</v>
      </c>
      <c r="D11915" s="10" t="s">
        <v>5270</v>
      </c>
    </row>
    <row r="11916" spans="1:4" s="9" customFormat="1" x14ac:dyDescent="0.2">
      <c r="A11916" s="2" t="s">
        <v>21738</v>
      </c>
      <c r="B11916" s="1" t="s">
        <v>21739</v>
      </c>
      <c r="C11916" s="1" t="s">
        <v>66</v>
      </c>
      <c r="D11916" s="3">
        <v>100</v>
      </c>
    </row>
    <row r="11917" spans="1:4" s="9" customFormat="1" x14ac:dyDescent="0.2">
      <c r="A11917" s="2" t="s">
        <v>21740</v>
      </c>
      <c r="B11917" s="1" t="s">
        <v>21741</v>
      </c>
      <c r="C11917" s="1" t="s">
        <v>18423</v>
      </c>
      <c r="D11917" s="10" t="s">
        <v>5270</v>
      </c>
    </row>
    <row r="11918" spans="1:4" s="9" customFormat="1" x14ac:dyDescent="0.2">
      <c r="A11918" s="2" t="s">
        <v>21742</v>
      </c>
      <c r="B11918" s="1" t="s">
        <v>21743</v>
      </c>
      <c r="C11918" s="1" t="s">
        <v>66</v>
      </c>
      <c r="D11918" s="10" t="s">
        <v>5270</v>
      </c>
    </row>
    <row r="11919" spans="1:4" s="9" customFormat="1" x14ac:dyDescent="0.2">
      <c r="A11919" s="2" t="s">
        <v>21744</v>
      </c>
      <c r="B11919" s="1" t="s">
        <v>21745</v>
      </c>
      <c r="C11919" s="1" t="s">
        <v>66</v>
      </c>
      <c r="D11919" s="3">
        <v>50</v>
      </c>
    </row>
    <row r="11920" spans="1:4" s="9" customFormat="1" x14ac:dyDescent="0.2">
      <c r="A11920" s="2" t="s">
        <v>21746</v>
      </c>
      <c r="B11920" s="1" t="s">
        <v>21747</v>
      </c>
      <c r="C11920" s="1" t="s">
        <v>39</v>
      </c>
      <c r="D11920" s="10" t="s">
        <v>5270</v>
      </c>
    </row>
    <row r="11921" spans="1:4" s="9" customFormat="1" x14ac:dyDescent="0.2">
      <c r="A11921" s="2" t="s">
        <v>21748</v>
      </c>
      <c r="B11921" s="1" t="s">
        <v>21749</v>
      </c>
      <c r="C11921" s="1" t="s">
        <v>39</v>
      </c>
      <c r="D11921" s="10" t="s">
        <v>5270</v>
      </c>
    </row>
    <row r="11922" spans="1:4" s="9" customFormat="1" x14ac:dyDescent="0.2">
      <c r="A11922" s="2" t="s">
        <v>21750</v>
      </c>
      <c r="B11922" s="1" t="s">
        <v>21751</v>
      </c>
      <c r="C11922" s="1" t="s">
        <v>39</v>
      </c>
      <c r="D11922" s="10" t="s">
        <v>5270</v>
      </c>
    </row>
    <row r="11923" spans="1:4" s="9" customFormat="1" x14ac:dyDescent="0.2">
      <c r="A11923" s="2" t="s">
        <v>21752</v>
      </c>
      <c r="B11923" s="1" t="s">
        <v>21753</v>
      </c>
      <c r="C11923" s="1" t="s">
        <v>39</v>
      </c>
      <c r="D11923" s="10" t="s">
        <v>5270</v>
      </c>
    </row>
    <row r="11924" spans="1:4" s="9" customFormat="1" x14ac:dyDescent="0.2">
      <c r="A11924" s="2" t="s">
        <v>21754</v>
      </c>
      <c r="B11924" s="1" t="s">
        <v>21755</v>
      </c>
      <c r="C11924" s="1" t="s">
        <v>295</v>
      </c>
      <c r="D11924" s="3">
        <v>1000</v>
      </c>
    </row>
    <row r="11925" spans="1:4" s="9" customFormat="1" x14ac:dyDescent="0.2">
      <c r="A11925" s="2" t="s">
        <v>21756</v>
      </c>
      <c r="B11925" s="1" t="s">
        <v>21757</v>
      </c>
      <c r="C11925" s="1" t="s">
        <v>39</v>
      </c>
      <c r="D11925" s="10" t="s">
        <v>5270</v>
      </c>
    </row>
    <row r="11926" spans="1:4" s="9" customFormat="1" x14ac:dyDescent="0.2">
      <c r="A11926" s="2" t="s">
        <v>21758</v>
      </c>
      <c r="B11926" s="1" t="s">
        <v>21759</v>
      </c>
      <c r="C11926" s="1" t="s">
        <v>287</v>
      </c>
      <c r="D11926" s="3">
        <v>25</v>
      </c>
    </row>
    <row r="11927" spans="1:4" s="9" customFormat="1" x14ac:dyDescent="0.2">
      <c r="A11927" s="2" t="s">
        <v>21763</v>
      </c>
      <c r="B11927" s="1" t="s">
        <v>21761</v>
      </c>
      <c r="C11927" s="1" t="s">
        <v>1012</v>
      </c>
      <c r="D11927" s="3">
        <v>2000</v>
      </c>
    </row>
    <row r="11928" spans="1:4" s="9" customFormat="1" x14ac:dyDescent="0.2">
      <c r="A11928" s="2" t="s">
        <v>21760</v>
      </c>
      <c r="B11928" s="1" t="s">
        <v>21761</v>
      </c>
      <c r="C11928" s="1" t="s">
        <v>39</v>
      </c>
      <c r="D11928" s="10" t="s">
        <v>5270</v>
      </c>
    </row>
    <row r="11929" spans="1:4" s="9" customFormat="1" x14ac:dyDescent="0.2">
      <c r="A11929" s="2" t="s">
        <v>21762</v>
      </c>
      <c r="B11929" s="1" t="s">
        <v>21761</v>
      </c>
      <c r="C11929" s="1" t="s">
        <v>86</v>
      </c>
      <c r="D11929" s="10" t="s">
        <v>5270</v>
      </c>
    </row>
    <row r="11930" spans="1:4" s="9" customFormat="1" x14ac:dyDescent="0.2">
      <c r="A11930" s="2" t="s">
        <v>21764</v>
      </c>
      <c r="B11930" s="1" t="s">
        <v>21765</v>
      </c>
      <c r="C11930" s="1" t="s">
        <v>20051</v>
      </c>
      <c r="D11930" s="10" t="s">
        <v>5270</v>
      </c>
    </row>
    <row r="11931" spans="1:4" s="9" customFormat="1" x14ac:dyDescent="0.2">
      <c r="A11931" s="2" t="s">
        <v>21766</v>
      </c>
      <c r="B11931" s="1" t="s">
        <v>21767</v>
      </c>
      <c r="C11931" s="1" t="s">
        <v>22</v>
      </c>
      <c r="D11931" s="10" t="s">
        <v>5270</v>
      </c>
    </row>
    <row r="11932" spans="1:4" s="9" customFormat="1" x14ac:dyDescent="0.2">
      <c r="A11932" s="2" t="s">
        <v>21768</v>
      </c>
      <c r="B11932" s="1" t="s">
        <v>21769</v>
      </c>
      <c r="C11932" s="1" t="s">
        <v>39</v>
      </c>
      <c r="D11932" s="10" t="s">
        <v>5270</v>
      </c>
    </row>
    <row r="11933" spans="1:4" s="9" customFormat="1" x14ac:dyDescent="0.2">
      <c r="A11933" s="2" t="s">
        <v>21770</v>
      </c>
      <c r="B11933" s="1" t="s">
        <v>21771</v>
      </c>
      <c r="C11933" s="1" t="s">
        <v>39</v>
      </c>
      <c r="D11933" s="10" t="s">
        <v>5270</v>
      </c>
    </row>
    <row r="11934" spans="1:4" s="9" customFormat="1" x14ac:dyDescent="0.2">
      <c r="A11934" s="2" t="s">
        <v>21772</v>
      </c>
      <c r="B11934" s="1" t="s">
        <v>21773</v>
      </c>
      <c r="C11934" s="1" t="s">
        <v>18289</v>
      </c>
      <c r="D11934" s="10" t="s">
        <v>5270</v>
      </c>
    </row>
    <row r="11935" spans="1:4" s="9" customFormat="1" x14ac:dyDescent="0.2">
      <c r="A11935" s="2" t="s">
        <v>21774</v>
      </c>
      <c r="B11935" s="1" t="s">
        <v>21775</v>
      </c>
      <c r="C11935" s="1" t="s">
        <v>89</v>
      </c>
      <c r="D11935" s="3">
        <v>100</v>
      </c>
    </row>
    <row r="11936" spans="1:4" s="9" customFormat="1" x14ac:dyDescent="0.2">
      <c r="A11936" s="2" t="s">
        <v>21776</v>
      </c>
      <c r="B11936" s="1" t="s">
        <v>21777</v>
      </c>
      <c r="C11936" s="1" t="s">
        <v>11114</v>
      </c>
      <c r="D11936" s="10" t="s">
        <v>5270</v>
      </c>
    </row>
    <row r="11937" spans="1:4" s="9" customFormat="1" x14ac:dyDescent="0.2">
      <c r="A11937" s="2" t="s">
        <v>21778</v>
      </c>
      <c r="B11937" s="1" t="s">
        <v>21779</v>
      </c>
      <c r="C11937" s="1" t="s">
        <v>11114</v>
      </c>
      <c r="D11937" s="10" t="s">
        <v>5270</v>
      </c>
    </row>
    <row r="11938" spans="1:4" s="9" customFormat="1" x14ac:dyDescent="0.2">
      <c r="A11938" s="2" t="s">
        <v>21780</v>
      </c>
      <c r="B11938" s="1" t="s">
        <v>21781</v>
      </c>
      <c r="C11938" s="1" t="s">
        <v>57</v>
      </c>
      <c r="D11938" s="10" t="s">
        <v>5270</v>
      </c>
    </row>
    <row r="11939" spans="1:4" s="9" customFormat="1" x14ac:dyDescent="0.2">
      <c r="A11939" s="2" t="s">
        <v>21782</v>
      </c>
      <c r="B11939" s="1" t="s">
        <v>21783</v>
      </c>
      <c r="C11939" s="1" t="s">
        <v>2139</v>
      </c>
      <c r="D11939" s="10" t="s">
        <v>5270</v>
      </c>
    </row>
    <row r="11940" spans="1:4" s="9" customFormat="1" x14ac:dyDescent="0.2">
      <c r="A11940" s="2" t="s">
        <v>21784</v>
      </c>
      <c r="B11940" s="1" t="s">
        <v>21785</v>
      </c>
      <c r="C11940" s="1" t="s">
        <v>436</v>
      </c>
      <c r="D11940" s="10" t="s">
        <v>5270</v>
      </c>
    </row>
    <row r="11941" spans="1:4" s="9" customFormat="1" x14ac:dyDescent="0.2">
      <c r="A11941" s="2" t="s">
        <v>21786</v>
      </c>
      <c r="B11941" s="1" t="s">
        <v>21787</v>
      </c>
      <c r="C11941" s="1" t="s">
        <v>436</v>
      </c>
      <c r="D11941" s="10" t="s">
        <v>5270</v>
      </c>
    </row>
    <row r="11942" spans="1:4" s="9" customFormat="1" x14ac:dyDescent="0.2">
      <c r="A11942" s="2" t="s">
        <v>21788</v>
      </c>
      <c r="B11942" s="1" t="s">
        <v>21789</v>
      </c>
      <c r="C11942" s="1" t="s">
        <v>39</v>
      </c>
      <c r="D11942" s="10" t="s">
        <v>5270</v>
      </c>
    </row>
    <row r="11943" spans="1:4" s="9" customFormat="1" x14ac:dyDescent="0.2">
      <c r="A11943" s="2" t="s">
        <v>21790</v>
      </c>
      <c r="B11943" s="1" t="s">
        <v>21791</v>
      </c>
      <c r="C11943" s="1" t="s">
        <v>7557</v>
      </c>
      <c r="D11943" s="3">
        <v>50</v>
      </c>
    </row>
    <row r="11944" spans="1:4" s="9" customFormat="1" x14ac:dyDescent="0.2">
      <c r="A11944" s="2" t="s">
        <v>21792</v>
      </c>
      <c r="B11944" s="1" t="s">
        <v>21793</v>
      </c>
      <c r="C11944" s="1" t="s">
        <v>21794</v>
      </c>
      <c r="D11944" s="3">
        <v>50</v>
      </c>
    </row>
    <row r="11945" spans="1:4" s="9" customFormat="1" x14ac:dyDescent="0.2">
      <c r="A11945" s="2" t="s">
        <v>21795</v>
      </c>
      <c r="B11945" s="1" t="s">
        <v>21796</v>
      </c>
      <c r="C11945" s="1" t="s">
        <v>21794</v>
      </c>
      <c r="D11945" s="10" t="s">
        <v>5270</v>
      </c>
    </row>
    <row r="11946" spans="1:4" s="9" customFormat="1" x14ac:dyDescent="0.2">
      <c r="A11946" s="2" t="s">
        <v>21797</v>
      </c>
      <c r="B11946" s="1" t="s">
        <v>21798</v>
      </c>
      <c r="C11946" s="1" t="s">
        <v>39</v>
      </c>
      <c r="D11946" s="10" t="s">
        <v>5270</v>
      </c>
    </row>
    <row r="11947" spans="1:4" s="9" customFormat="1" x14ac:dyDescent="0.2">
      <c r="A11947" s="2" t="s">
        <v>21802</v>
      </c>
      <c r="B11947" s="1" t="s">
        <v>21800</v>
      </c>
      <c r="C11947" s="1" t="s">
        <v>21803</v>
      </c>
      <c r="D11947" s="10" t="s">
        <v>5270</v>
      </c>
    </row>
    <row r="11948" spans="1:4" s="9" customFormat="1" x14ac:dyDescent="0.2">
      <c r="A11948" s="2" t="s">
        <v>21799</v>
      </c>
      <c r="B11948" s="1" t="s">
        <v>21800</v>
      </c>
      <c r="C11948" s="1" t="s">
        <v>39</v>
      </c>
      <c r="D11948" s="10" t="s">
        <v>5270</v>
      </c>
    </row>
    <row r="11949" spans="1:4" s="9" customFormat="1" x14ac:dyDescent="0.2">
      <c r="A11949" s="2" t="s">
        <v>21801</v>
      </c>
      <c r="B11949" s="1" t="s">
        <v>21800</v>
      </c>
      <c r="C11949" s="1" t="s">
        <v>16</v>
      </c>
      <c r="D11949" s="10" t="s">
        <v>5270</v>
      </c>
    </row>
    <row r="11950" spans="1:4" s="9" customFormat="1" x14ac:dyDescent="0.2">
      <c r="A11950" s="2" t="s">
        <v>21804</v>
      </c>
      <c r="B11950" s="1" t="s">
        <v>21805</v>
      </c>
      <c r="C11950" s="1" t="s">
        <v>295</v>
      </c>
      <c r="D11950" s="10" t="s">
        <v>5270</v>
      </c>
    </row>
    <row r="11951" spans="1:4" s="9" customFormat="1" x14ac:dyDescent="0.2">
      <c r="A11951" s="2" t="s">
        <v>21806</v>
      </c>
      <c r="B11951" s="1" t="s">
        <v>21807</v>
      </c>
      <c r="C11951" s="1" t="s">
        <v>66</v>
      </c>
      <c r="D11951" s="3">
        <v>30</v>
      </c>
    </row>
    <row r="11952" spans="1:4" s="9" customFormat="1" x14ac:dyDescent="0.2">
      <c r="A11952" s="2" t="s">
        <v>21808</v>
      </c>
      <c r="B11952" s="1" t="s">
        <v>21809</v>
      </c>
      <c r="C11952" s="1" t="s">
        <v>39</v>
      </c>
      <c r="D11952" s="10" t="s">
        <v>5270</v>
      </c>
    </row>
    <row r="11953" spans="1:4" s="9" customFormat="1" x14ac:dyDescent="0.2">
      <c r="A11953" s="2" t="s">
        <v>21810</v>
      </c>
      <c r="B11953" s="1" t="s">
        <v>21811</v>
      </c>
      <c r="C11953" s="1" t="s">
        <v>295</v>
      </c>
      <c r="D11953" s="3">
        <v>1000</v>
      </c>
    </row>
    <row r="11954" spans="1:4" s="9" customFormat="1" x14ac:dyDescent="0.2">
      <c r="A11954" s="2" t="s">
        <v>21812</v>
      </c>
      <c r="B11954" s="1" t="s">
        <v>21813</v>
      </c>
      <c r="C11954" s="1" t="s">
        <v>4625</v>
      </c>
      <c r="D11954" s="10" t="s">
        <v>5270</v>
      </c>
    </row>
    <row r="11955" spans="1:4" s="9" customFormat="1" x14ac:dyDescent="0.2">
      <c r="A11955" s="2" t="s">
        <v>21814</v>
      </c>
      <c r="B11955" s="1" t="s">
        <v>21815</v>
      </c>
      <c r="C11955" s="1" t="s">
        <v>39</v>
      </c>
      <c r="D11955" s="10" t="s">
        <v>5270</v>
      </c>
    </row>
    <row r="11956" spans="1:4" s="9" customFormat="1" x14ac:dyDescent="0.2">
      <c r="A11956" s="2" t="s">
        <v>21816</v>
      </c>
      <c r="B11956" s="1" t="s">
        <v>21817</v>
      </c>
      <c r="C11956" s="1" t="s">
        <v>2483</v>
      </c>
      <c r="D11956" s="3">
        <v>50</v>
      </c>
    </row>
    <row r="11957" spans="1:4" s="9" customFormat="1" x14ac:dyDescent="0.2">
      <c r="A11957" s="2" t="s">
        <v>21818</v>
      </c>
      <c r="B11957" s="1" t="s">
        <v>21819</v>
      </c>
      <c r="C11957" s="1" t="s">
        <v>2483</v>
      </c>
      <c r="D11957" s="3">
        <v>50</v>
      </c>
    </row>
    <row r="11958" spans="1:4" s="9" customFormat="1" x14ac:dyDescent="0.2">
      <c r="A11958" s="2" t="s">
        <v>21820</v>
      </c>
      <c r="B11958" s="1" t="s">
        <v>21821</v>
      </c>
      <c r="C11958" s="1" t="s">
        <v>2483</v>
      </c>
      <c r="D11958" s="3">
        <v>50</v>
      </c>
    </row>
    <row r="11959" spans="1:4" s="9" customFormat="1" x14ac:dyDescent="0.2">
      <c r="A11959" s="2" t="s">
        <v>21822</v>
      </c>
      <c r="B11959" s="1" t="s">
        <v>21823</v>
      </c>
      <c r="C11959" s="1" t="s">
        <v>2483</v>
      </c>
      <c r="D11959" s="10" t="s">
        <v>5270</v>
      </c>
    </row>
    <row r="11960" spans="1:4" s="9" customFormat="1" x14ac:dyDescent="0.2">
      <c r="A11960" s="2" t="s">
        <v>21824</v>
      </c>
      <c r="B11960" s="1" t="s">
        <v>21825</v>
      </c>
      <c r="C11960" s="1" t="s">
        <v>2483</v>
      </c>
      <c r="D11960" s="3">
        <v>75</v>
      </c>
    </row>
    <row r="11961" spans="1:4" s="9" customFormat="1" x14ac:dyDescent="0.2">
      <c r="A11961" s="2" t="s">
        <v>21826</v>
      </c>
      <c r="B11961" s="1" t="s">
        <v>21827</v>
      </c>
      <c r="C11961" s="1" t="s">
        <v>39</v>
      </c>
      <c r="D11961" s="10" t="s">
        <v>5270</v>
      </c>
    </row>
    <row r="11962" spans="1:4" s="9" customFormat="1" x14ac:dyDescent="0.2">
      <c r="A11962" s="2" t="s">
        <v>21828</v>
      </c>
      <c r="B11962" s="1" t="s">
        <v>21829</v>
      </c>
      <c r="C11962" s="1" t="s">
        <v>16</v>
      </c>
      <c r="D11962" s="10" t="s">
        <v>5270</v>
      </c>
    </row>
    <row r="11963" spans="1:4" s="9" customFormat="1" x14ac:dyDescent="0.2">
      <c r="A11963" s="2" t="s">
        <v>21830</v>
      </c>
      <c r="B11963" s="1" t="s">
        <v>21831</v>
      </c>
      <c r="C11963" s="1" t="s">
        <v>66</v>
      </c>
      <c r="D11963" s="10" t="s">
        <v>5270</v>
      </c>
    </row>
    <row r="11964" spans="1:4" s="9" customFormat="1" x14ac:dyDescent="0.2">
      <c r="A11964" s="2" t="s">
        <v>21832</v>
      </c>
      <c r="B11964" s="1" t="s">
        <v>21833</v>
      </c>
      <c r="C11964" s="1" t="s">
        <v>66</v>
      </c>
      <c r="D11964" s="10" t="s">
        <v>5270</v>
      </c>
    </row>
    <row r="11965" spans="1:4" s="9" customFormat="1" x14ac:dyDescent="0.2">
      <c r="A11965" s="2" t="s">
        <v>21834</v>
      </c>
      <c r="B11965" s="1" t="s">
        <v>21835</v>
      </c>
      <c r="C11965" s="1" t="s">
        <v>66</v>
      </c>
      <c r="D11965" s="3">
        <v>75</v>
      </c>
    </row>
    <row r="11966" spans="1:4" s="9" customFormat="1" x14ac:dyDescent="0.2">
      <c r="A11966" s="2" t="s">
        <v>21836</v>
      </c>
      <c r="B11966" s="1" t="s">
        <v>21837</v>
      </c>
      <c r="C11966" s="1" t="s">
        <v>66</v>
      </c>
      <c r="D11966" s="3">
        <v>75</v>
      </c>
    </row>
    <row r="11967" spans="1:4" s="9" customFormat="1" x14ac:dyDescent="0.2">
      <c r="A11967" s="2" t="s">
        <v>21838</v>
      </c>
      <c r="B11967" s="1" t="s">
        <v>21839</v>
      </c>
      <c r="C11967" s="1" t="s">
        <v>39</v>
      </c>
      <c r="D11967" s="10" t="s">
        <v>5270</v>
      </c>
    </row>
    <row r="11968" spans="1:4" s="9" customFormat="1" x14ac:dyDescent="0.2">
      <c r="A11968" s="2" t="s">
        <v>21840</v>
      </c>
      <c r="B11968" s="1" t="s">
        <v>21841</v>
      </c>
      <c r="C11968" s="1" t="s">
        <v>39</v>
      </c>
      <c r="D11968" s="10" t="s">
        <v>5270</v>
      </c>
    </row>
    <row r="11969" spans="1:4" s="9" customFormat="1" x14ac:dyDescent="0.2">
      <c r="A11969" s="2" t="s">
        <v>21842</v>
      </c>
      <c r="B11969" s="1" t="s">
        <v>21843</v>
      </c>
      <c r="C11969" s="1" t="s">
        <v>66</v>
      </c>
      <c r="D11969" s="10" t="s">
        <v>5270</v>
      </c>
    </row>
    <row r="11970" spans="1:4" s="9" customFormat="1" x14ac:dyDescent="0.2">
      <c r="A11970" s="2" t="s">
        <v>21844</v>
      </c>
      <c r="B11970" s="1" t="s">
        <v>21845</v>
      </c>
      <c r="C11970" s="1" t="s">
        <v>39</v>
      </c>
      <c r="D11970" s="10" t="s">
        <v>5270</v>
      </c>
    </row>
    <row r="11971" spans="1:4" s="9" customFormat="1" x14ac:dyDescent="0.2">
      <c r="A11971" s="2" t="s">
        <v>21846</v>
      </c>
      <c r="B11971" s="1" t="s">
        <v>21847</v>
      </c>
      <c r="C11971" s="1" t="s">
        <v>66</v>
      </c>
      <c r="D11971" s="10" t="s">
        <v>5270</v>
      </c>
    </row>
    <row r="11972" spans="1:4" s="9" customFormat="1" x14ac:dyDescent="0.2">
      <c r="A11972" s="2" t="s">
        <v>21848</v>
      </c>
      <c r="B11972" s="1" t="s">
        <v>21849</v>
      </c>
      <c r="C11972" s="1" t="s">
        <v>66</v>
      </c>
      <c r="D11972" s="10" t="s">
        <v>5270</v>
      </c>
    </row>
    <row r="11973" spans="1:4" s="9" customFormat="1" x14ac:dyDescent="0.2">
      <c r="A11973" s="2" t="s">
        <v>21850</v>
      </c>
      <c r="B11973" s="1" t="s">
        <v>21851</v>
      </c>
      <c r="C11973" s="1" t="s">
        <v>66</v>
      </c>
      <c r="D11973" s="10" t="s">
        <v>5270</v>
      </c>
    </row>
    <row r="11974" spans="1:4" s="9" customFormat="1" x14ac:dyDescent="0.2">
      <c r="A11974" s="2" t="s">
        <v>21852</v>
      </c>
      <c r="B11974" s="1" t="s">
        <v>21853</v>
      </c>
      <c r="C11974" s="1" t="s">
        <v>66</v>
      </c>
      <c r="D11974" s="3">
        <v>50</v>
      </c>
    </row>
    <row r="11975" spans="1:4" s="9" customFormat="1" x14ac:dyDescent="0.2">
      <c r="A11975" s="2" t="s">
        <v>21854</v>
      </c>
      <c r="B11975" s="1" t="s">
        <v>21855</v>
      </c>
      <c r="C11975" s="1" t="s">
        <v>66</v>
      </c>
      <c r="D11975" s="10" t="s">
        <v>5270</v>
      </c>
    </row>
    <row r="11976" spans="1:4" s="9" customFormat="1" x14ac:dyDescent="0.2">
      <c r="A11976" s="2" t="s">
        <v>21856</v>
      </c>
      <c r="B11976" s="1" t="s">
        <v>21857</v>
      </c>
      <c r="C11976" s="1" t="s">
        <v>66</v>
      </c>
      <c r="D11976" s="10" t="s">
        <v>5270</v>
      </c>
    </row>
    <row r="11977" spans="1:4" s="9" customFormat="1" x14ac:dyDescent="0.2">
      <c r="A11977" s="2" t="s">
        <v>21858</v>
      </c>
      <c r="B11977" s="1" t="s">
        <v>21859</v>
      </c>
      <c r="C11977" s="1" t="s">
        <v>66</v>
      </c>
      <c r="D11977" s="10" t="s">
        <v>5270</v>
      </c>
    </row>
    <row r="11978" spans="1:4" s="9" customFormat="1" x14ac:dyDescent="0.2">
      <c r="A11978" s="2" t="s">
        <v>21860</v>
      </c>
      <c r="B11978" s="1" t="s">
        <v>21861</v>
      </c>
      <c r="C11978" s="1" t="s">
        <v>66</v>
      </c>
      <c r="D11978" s="10" t="s">
        <v>5270</v>
      </c>
    </row>
    <row r="11979" spans="1:4" s="9" customFormat="1" x14ac:dyDescent="0.2">
      <c r="A11979" s="2" t="s">
        <v>21862</v>
      </c>
      <c r="B11979" s="1" t="s">
        <v>21863</v>
      </c>
      <c r="C11979" s="1" t="s">
        <v>66</v>
      </c>
      <c r="D11979" s="3">
        <v>50</v>
      </c>
    </row>
    <row r="11980" spans="1:4" s="9" customFormat="1" x14ac:dyDescent="0.2">
      <c r="A11980" s="2" t="s">
        <v>21864</v>
      </c>
      <c r="B11980" s="1" t="s">
        <v>21865</v>
      </c>
      <c r="C11980" s="1" t="s">
        <v>66</v>
      </c>
      <c r="D11980" s="3">
        <v>50</v>
      </c>
    </row>
    <row r="11981" spans="1:4" s="9" customFormat="1" x14ac:dyDescent="0.2">
      <c r="A11981" s="2" t="s">
        <v>21866</v>
      </c>
      <c r="B11981" s="1" t="s">
        <v>21867</v>
      </c>
      <c r="C11981" s="1" t="s">
        <v>66</v>
      </c>
      <c r="D11981" s="3">
        <v>50</v>
      </c>
    </row>
    <row r="11982" spans="1:4" s="9" customFormat="1" x14ac:dyDescent="0.2">
      <c r="A11982" s="2" t="s">
        <v>21868</v>
      </c>
      <c r="B11982" s="1" t="s">
        <v>21869</v>
      </c>
      <c r="C11982" s="1" t="s">
        <v>66</v>
      </c>
      <c r="D11982" s="3">
        <v>50</v>
      </c>
    </row>
    <row r="11983" spans="1:4" s="9" customFormat="1" x14ac:dyDescent="0.2">
      <c r="A11983" s="2" t="s">
        <v>21870</v>
      </c>
      <c r="B11983" s="1" t="s">
        <v>21871</v>
      </c>
      <c r="C11983" s="1" t="s">
        <v>66</v>
      </c>
      <c r="D11983" s="10" t="s">
        <v>5270</v>
      </c>
    </row>
    <row r="11984" spans="1:4" s="9" customFormat="1" x14ac:dyDescent="0.2">
      <c r="A11984" s="2" t="s">
        <v>21872</v>
      </c>
      <c r="B11984" s="1" t="s">
        <v>21873</v>
      </c>
      <c r="C11984" s="1" t="s">
        <v>66</v>
      </c>
      <c r="D11984" s="10" t="s">
        <v>5270</v>
      </c>
    </row>
    <row r="11985" spans="1:4" s="9" customFormat="1" x14ac:dyDescent="0.2">
      <c r="A11985" s="2" t="s">
        <v>21876</v>
      </c>
      <c r="B11985" s="1" t="s">
        <v>21875</v>
      </c>
      <c r="C11985" s="1" t="s">
        <v>21877</v>
      </c>
      <c r="D11985" s="10" t="s">
        <v>5270</v>
      </c>
    </row>
    <row r="11986" spans="1:4" s="9" customFormat="1" x14ac:dyDescent="0.2">
      <c r="A11986" s="2" t="s">
        <v>21874</v>
      </c>
      <c r="B11986" s="1" t="s">
        <v>21875</v>
      </c>
      <c r="C11986" s="1" t="s">
        <v>4625</v>
      </c>
      <c r="D11986" s="10" t="s">
        <v>5270</v>
      </c>
    </row>
    <row r="11987" spans="1:4" s="9" customFormat="1" x14ac:dyDescent="0.2">
      <c r="A11987" s="2" t="s">
        <v>21878</v>
      </c>
      <c r="B11987" s="1" t="s">
        <v>21879</v>
      </c>
      <c r="C11987" s="1" t="s">
        <v>66</v>
      </c>
      <c r="D11987" s="3">
        <v>500</v>
      </c>
    </row>
    <row r="11988" spans="1:4" s="9" customFormat="1" x14ac:dyDescent="0.2">
      <c r="A11988" s="2" t="s">
        <v>21880</v>
      </c>
      <c r="B11988" s="1" t="s">
        <v>21881</v>
      </c>
      <c r="C11988" s="1" t="s">
        <v>66</v>
      </c>
      <c r="D11988" s="10" t="s">
        <v>5270</v>
      </c>
    </row>
    <row r="11989" spans="1:4" s="9" customFormat="1" x14ac:dyDescent="0.2">
      <c r="A11989" s="2" t="s">
        <v>21882</v>
      </c>
      <c r="B11989" s="1" t="s">
        <v>21883</v>
      </c>
      <c r="C11989" s="1" t="s">
        <v>66</v>
      </c>
      <c r="D11989" s="10" t="s">
        <v>5270</v>
      </c>
    </row>
    <row r="11990" spans="1:4" s="9" customFormat="1" x14ac:dyDescent="0.2">
      <c r="A11990" s="2" t="s">
        <v>21884</v>
      </c>
      <c r="B11990" s="1" t="s">
        <v>21885</v>
      </c>
      <c r="C11990" s="1" t="s">
        <v>66</v>
      </c>
      <c r="D11990" s="3">
        <v>30</v>
      </c>
    </row>
    <row r="11991" spans="1:4" s="9" customFormat="1" x14ac:dyDescent="0.2">
      <c r="A11991" s="2" t="s">
        <v>21886</v>
      </c>
      <c r="B11991" s="1" t="s">
        <v>21887</v>
      </c>
      <c r="C11991" s="1" t="s">
        <v>66</v>
      </c>
      <c r="D11991" s="10" t="s">
        <v>5270</v>
      </c>
    </row>
    <row r="11992" spans="1:4" s="9" customFormat="1" x14ac:dyDescent="0.2">
      <c r="A11992" s="2" t="s">
        <v>21888</v>
      </c>
      <c r="B11992" s="1" t="s">
        <v>21889</v>
      </c>
      <c r="C11992" s="1" t="s">
        <v>66</v>
      </c>
      <c r="D11992" s="3">
        <v>30</v>
      </c>
    </row>
    <row r="11993" spans="1:4" s="9" customFormat="1" x14ac:dyDescent="0.2">
      <c r="A11993" s="2" t="s">
        <v>21890</v>
      </c>
      <c r="B11993" s="1" t="s">
        <v>21891</v>
      </c>
      <c r="C11993" s="1" t="s">
        <v>66</v>
      </c>
      <c r="D11993" s="10" t="s">
        <v>5270</v>
      </c>
    </row>
    <row r="11994" spans="1:4" s="9" customFormat="1" x14ac:dyDescent="0.2">
      <c r="A11994" s="2" t="s">
        <v>21892</v>
      </c>
      <c r="B11994" s="1" t="s">
        <v>21893</v>
      </c>
      <c r="C11994" s="1" t="s">
        <v>66</v>
      </c>
      <c r="D11994" s="10" t="s">
        <v>5270</v>
      </c>
    </row>
    <row r="11995" spans="1:4" s="9" customFormat="1" x14ac:dyDescent="0.2">
      <c r="A11995" s="2" t="s">
        <v>21894</v>
      </c>
      <c r="B11995" s="1" t="s">
        <v>21895</v>
      </c>
      <c r="C11995" s="1" t="s">
        <v>21896</v>
      </c>
      <c r="D11995" s="3">
        <v>50</v>
      </c>
    </row>
    <row r="11996" spans="1:4" s="9" customFormat="1" x14ac:dyDescent="0.2">
      <c r="A11996" s="2" t="s">
        <v>21897</v>
      </c>
      <c r="B11996" s="1" t="s">
        <v>21898</v>
      </c>
      <c r="C11996" s="1" t="s">
        <v>39</v>
      </c>
      <c r="D11996" s="3">
        <v>50</v>
      </c>
    </row>
    <row r="11997" spans="1:4" s="9" customFormat="1" x14ac:dyDescent="0.2">
      <c r="A11997" s="2" t="s">
        <v>21899</v>
      </c>
      <c r="B11997" s="1" t="s">
        <v>21898</v>
      </c>
      <c r="C11997" s="1" t="s">
        <v>21896</v>
      </c>
      <c r="D11997" s="10" t="s">
        <v>5270</v>
      </c>
    </row>
    <row r="11998" spans="1:4" s="9" customFormat="1" x14ac:dyDescent="0.2">
      <c r="A11998" s="2" t="s">
        <v>21900</v>
      </c>
      <c r="B11998" s="1" t="s">
        <v>21901</v>
      </c>
      <c r="C11998" s="1" t="s">
        <v>21902</v>
      </c>
      <c r="D11998" s="3">
        <v>2000</v>
      </c>
    </row>
    <row r="11999" spans="1:4" s="9" customFormat="1" x14ac:dyDescent="0.2">
      <c r="A11999" s="2" t="s">
        <v>21903</v>
      </c>
      <c r="B11999" s="1" t="s">
        <v>21904</v>
      </c>
      <c r="C11999" s="1" t="s">
        <v>66</v>
      </c>
      <c r="D11999" s="10" t="s">
        <v>5270</v>
      </c>
    </row>
    <row r="12000" spans="1:4" s="9" customFormat="1" x14ac:dyDescent="0.2">
      <c r="A12000" s="2" t="s">
        <v>21905</v>
      </c>
      <c r="B12000" s="1" t="s">
        <v>21906</v>
      </c>
      <c r="C12000" s="1" t="s">
        <v>325</v>
      </c>
      <c r="D12000" s="10" t="s">
        <v>5270</v>
      </c>
    </row>
    <row r="12001" spans="1:4" s="9" customFormat="1" x14ac:dyDescent="0.2">
      <c r="A12001" s="2" t="s">
        <v>21907</v>
      </c>
      <c r="B12001" s="1" t="s">
        <v>21908</v>
      </c>
      <c r="C12001" s="1" t="s">
        <v>66</v>
      </c>
      <c r="D12001" s="10" t="s">
        <v>5270</v>
      </c>
    </row>
    <row r="12002" spans="1:4" s="9" customFormat="1" x14ac:dyDescent="0.2">
      <c r="A12002" s="2" t="s">
        <v>21909</v>
      </c>
      <c r="B12002" s="1" t="s">
        <v>21910</v>
      </c>
      <c r="C12002" s="1" t="s">
        <v>66</v>
      </c>
      <c r="D12002" s="3">
        <v>50</v>
      </c>
    </row>
    <row r="12003" spans="1:4" s="9" customFormat="1" x14ac:dyDescent="0.2">
      <c r="A12003" s="2" t="s">
        <v>21911</v>
      </c>
      <c r="B12003" s="1" t="s">
        <v>21912</v>
      </c>
      <c r="C12003" s="1" t="s">
        <v>39</v>
      </c>
      <c r="D12003" s="10" t="s">
        <v>5270</v>
      </c>
    </row>
    <row r="12004" spans="1:4" s="9" customFormat="1" x14ac:dyDescent="0.2">
      <c r="A12004" s="2" t="s">
        <v>21913</v>
      </c>
      <c r="B12004" s="1" t="s">
        <v>21914</v>
      </c>
      <c r="C12004" s="1" t="s">
        <v>287</v>
      </c>
      <c r="D12004" s="3">
        <v>23</v>
      </c>
    </row>
    <row r="12005" spans="1:4" s="9" customFormat="1" x14ac:dyDescent="0.2">
      <c r="A12005" s="2" t="s">
        <v>21915</v>
      </c>
      <c r="B12005" s="1" t="s">
        <v>21916</v>
      </c>
      <c r="C12005" s="1" t="s">
        <v>287</v>
      </c>
      <c r="D12005" s="10" t="s">
        <v>5270</v>
      </c>
    </row>
    <row r="12006" spans="1:4" s="9" customFormat="1" x14ac:dyDescent="0.2">
      <c r="A12006" s="2" t="s">
        <v>21917</v>
      </c>
      <c r="B12006" s="1" t="s">
        <v>21918</v>
      </c>
      <c r="C12006" s="1" t="s">
        <v>2483</v>
      </c>
      <c r="D12006" s="3">
        <v>18</v>
      </c>
    </row>
    <row r="12007" spans="1:4" s="9" customFormat="1" x14ac:dyDescent="0.2">
      <c r="A12007" s="2" t="s">
        <v>21919</v>
      </c>
      <c r="B12007" s="1" t="s">
        <v>21920</v>
      </c>
      <c r="C12007" s="1" t="s">
        <v>308</v>
      </c>
      <c r="D12007" s="10" t="s">
        <v>5270</v>
      </c>
    </row>
    <row r="12008" spans="1:4" s="9" customFormat="1" x14ac:dyDescent="0.2">
      <c r="A12008" s="2" t="s">
        <v>21921</v>
      </c>
      <c r="B12008" s="1" t="s">
        <v>21922</v>
      </c>
      <c r="C12008" s="1" t="s">
        <v>313</v>
      </c>
      <c r="D12008" s="10" t="s">
        <v>5270</v>
      </c>
    </row>
    <row r="12009" spans="1:4" s="9" customFormat="1" x14ac:dyDescent="0.2">
      <c r="A12009" s="2" t="s">
        <v>21923</v>
      </c>
      <c r="B12009" s="1" t="s">
        <v>21924</v>
      </c>
      <c r="C12009" s="1" t="s">
        <v>153</v>
      </c>
      <c r="D12009" s="10" t="s">
        <v>5270</v>
      </c>
    </row>
    <row r="12010" spans="1:4" s="9" customFormat="1" x14ac:dyDescent="0.2">
      <c r="A12010" s="2" t="s">
        <v>21925</v>
      </c>
      <c r="B12010" s="1" t="s">
        <v>21926</v>
      </c>
      <c r="C12010" s="1" t="s">
        <v>153</v>
      </c>
      <c r="D12010" s="3">
        <v>100</v>
      </c>
    </row>
    <row r="12011" spans="1:4" s="9" customFormat="1" x14ac:dyDescent="0.2">
      <c r="A12011" s="2" t="s">
        <v>21927</v>
      </c>
      <c r="B12011" s="1" t="s">
        <v>21928</v>
      </c>
      <c r="C12011" s="1" t="s">
        <v>39</v>
      </c>
      <c r="D12011" s="10" t="s">
        <v>5270</v>
      </c>
    </row>
    <row r="12012" spans="1:4" s="9" customFormat="1" x14ac:dyDescent="0.2">
      <c r="A12012" s="2" t="s">
        <v>21929</v>
      </c>
      <c r="B12012" s="1" t="s">
        <v>21930</v>
      </c>
      <c r="C12012" s="1" t="s">
        <v>86</v>
      </c>
      <c r="D12012" s="10" t="s">
        <v>5270</v>
      </c>
    </row>
    <row r="12013" spans="1:4" s="9" customFormat="1" x14ac:dyDescent="0.2">
      <c r="A12013" s="2" t="s">
        <v>21931</v>
      </c>
      <c r="B12013" s="1" t="s">
        <v>21930</v>
      </c>
      <c r="C12013" s="1" t="s">
        <v>66</v>
      </c>
      <c r="D12013" s="10" t="s">
        <v>5270</v>
      </c>
    </row>
    <row r="12014" spans="1:4" s="9" customFormat="1" x14ac:dyDescent="0.2">
      <c r="A12014" s="2" t="s">
        <v>21932</v>
      </c>
      <c r="B12014" s="1" t="s">
        <v>21933</v>
      </c>
      <c r="C12014" s="1" t="s">
        <v>66</v>
      </c>
      <c r="D12014" s="3">
        <v>50</v>
      </c>
    </row>
    <row r="12015" spans="1:4" s="9" customFormat="1" x14ac:dyDescent="0.2">
      <c r="A12015" s="2" t="s">
        <v>21934</v>
      </c>
      <c r="B12015" s="1" t="s">
        <v>21935</v>
      </c>
      <c r="C12015" s="1" t="s">
        <v>20051</v>
      </c>
      <c r="D12015" s="3">
        <v>50</v>
      </c>
    </row>
    <row r="12016" spans="1:4" s="9" customFormat="1" x14ac:dyDescent="0.2">
      <c r="A12016" s="2" t="s">
        <v>21936</v>
      </c>
      <c r="B12016" s="1" t="s">
        <v>21937</v>
      </c>
      <c r="C12016" s="1" t="s">
        <v>86</v>
      </c>
      <c r="D12016" s="3">
        <v>50</v>
      </c>
    </row>
    <row r="12017" spans="1:4" s="9" customFormat="1" x14ac:dyDescent="0.2">
      <c r="A12017" s="2" t="s">
        <v>21940</v>
      </c>
      <c r="B12017" s="1" t="s">
        <v>21939</v>
      </c>
      <c r="C12017" s="1" t="s">
        <v>66</v>
      </c>
      <c r="D12017" s="10" t="s">
        <v>5270</v>
      </c>
    </row>
    <row r="12018" spans="1:4" s="9" customFormat="1" x14ac:dyDescent="0.2">
      <c r="A12018" s="2" t="s">
        <v>21938</v>
      </c>
      <c r="B12018" s="1" t="s">
        <v>21939</v>
      </c>
      <c r="C12018" s="1" t="s">
        <v>66</v>
      </c>
      <c r="D12018" s="10" t="s">
        <v>5270</v>
      </c>
    </row>
    <row r="12019" spans="1:4" s="9" customFormat="1" x14ac:dyDescent="0.2">
      <c r="A12019" s="2" t="s">
        <v>21941</v>
      </c>
      <c r="B12019" s="1" t="s">
        <v>21942</v>
      </c>
      <c r="C12019" s="1" t="s">
        <v>66</v>
      </c>
      <c r="D12019" s="3">
        <v>50</v>
      </c>
    </row>
    <row r="12020" spans="1:4" s="9" customFormat="1" x14ac:dyDescent="0.2">
      <c r="A12020" s="2" t="s">
        <v>21943</v>
      </c>
      <c r="B12020" s="1" t="s">
        <v>21944</v>
      </c>
      <c r="C12020" s="1" t="s">
        <v>66</v>
      </c>
      <c r="D12020" s="3">
        <v>50</v>
      </c>
    </row>
    <row r="12021" spans="1:4" s="9" customFormat="1" x14ac:dyDescent="0.2">
      <c r="A12021" s="2" t="s">
        <v>21945</v>
      </c>
      <c r="B12021" s="1" t="s">
        <v>21946</v>
      </c>
      <c r="C12021" s="1" t="s">
        <v>66</v>
      </c>
      <c r="D12021" s="10" t="s">
        <v>5270</v>
      </c>
    </row>
    <row r="12022" spans="1:4" s="9" customFormat="1" x14ac:dyDescent="0.2">
      <c r="A12022" s="2" t="s">
        <v>21947</v>
      </c>
      <c r="B12022" s="1" t="s">
        <v>21948</v>
      </c>
      <c r="C12022" s="1" t="s">
        <v>86</v>
      </c>
      <c r="D12022" s="10" t="s">
        <v>5270</v>
      </c>
    </row>
    <row r="12023" spans="1:4" s="9" customFormat="1" x14ac:dyDescent="0.2">
      <c r="A12023" s="2" t="s">
        <v>21949</v>
      </c>
      <c r="B12023" s="1" t="s">
        <v>21950</v>
      </c>
      <c r="C12023" s="1" t="s">
        <v>295</v>
      </c>
      <c r="D12023" s="10" t="s">
        <v>5270</v>
      </c>
    </row>
    <row r="12024" spans="1:4" s="9" customFormat="1" x14ac:dyDescent="0.2">
      <c r="A12024" s="2" t="s">
        <v>21951</v>
      </c>
      <c r="B12024" s="1" t="s">
        <v>21952</v>
      </c>
      <c r="C12024" s="1" t="s">
        <v>66</v>
      </c>
      <c r="D12024" s="3">
        <v>250</v>
      </c>
    </row>
    <row r="12025" spans="1:4" s="9" customFormat="1" x14ac:dyDescent="0.2">
      <c r="A12025" s="2" t="s">
        <v>21953</v>
      </c>
      <c r="B12025" s="1" t="s">
        <v>21954</v>
      </c>
      <c r="C12025" s="1" t="s">
        <v>20051</v>
      </c>
      <c r="D12025" s="3">
        <v>250</v>
      </c>
    </row>
    <row r="12026" spans="1:4" s="9" customFormat="1" x14ac:dyDescent="0.2">
      <c r="A12026" s="2" t="s">
        <v>21955</v>
      </c>
      <c r="B12026" s="1" t="s">
        <v>21956</v>
      </c>
      <c r="C12026" s="1" t="s">
        <v>66</v>
      </c>
      <c r="D12026" s="3">
        <v>50</v>
      </c>
    </row>
    <row r="12027" spans="1:4" s="9" customFormat="1" x14ac:dyDescent="0.2">
      <c r="A12027" s="2" t="s">
        <v>21957</v>
      </c>
      <c r="B12027" s="1" t="s">
        <v>21958</v>
      </c>
      <c r="C12027" s="1" t="s">
        <v>86</v>
      </c>
      <c r="D12027" s="3">
        <v>50</v>
      </c>
    </row>
    <row r="12028" spans="1:4" s="9" customFormat="1" x14ac:dyDescent="0.2">
      <c r="A12028" s="2" t="s">
        <v>21959</v>
      </c>
      <c r="B12028" s="1" t="s">
        <v>21958</v>
      </c>
      <c r="C12028" s="1" t="s">
        <v>86</v>
      </c>
      <c r="D12028" s="3">
        <v>50</v>
      </c>
    </row>
    <row r="12029" spans="1:4" s="9" customFormat="1" x14ac:dyDescent="0.2">
      <c r="A12029" s="2" t="s">
        <v>21960</v>
      </c>
      <c r="B12029" s="1" t="s">
        <v>21961</v>
      </c>
      <c r="C12029" s="1" t="s">
        <v>20051</v>
      </c>
      <c r="D12029" s="3">
        <v>200</v>
      </c>
    </row>
    <row r="12030" spans="1:4" s="9" customFormat="1" x14ac:dyDescent="0.2">
      <c r="A12030" s="2" t="s">
        <v>21962</v>
      </c>
      <c r="B12030" s="1" t="s">
        <v>21963</v>
      </c>
      <c r="C12030" s="1" t="s">
        <v>86</v>
      </c>
      <c r="D12030" s="10" t="s">
        <v>5270</v>
      </c>
    </row>
    <row r="12031" spans="1:4" s="9" customFormat="1" x14ac:dyDescent="0.2">
      <c r="A12031" s="2" t="s">
        <v>21964</v>
      </c>
      <c r="B12031" s="1" t="s">
        <v>21965</v>
      </c>
      <c r="C12031" s="1" t="s">
        <v>39</v>
      </c>
      <c r="D12031" s="10" t="s">
        <v>5270</v>
      </c>
    </row>
    <row r="12032" spans="1:4" s="9" customFormat="1" x14ac:dyDescent="0.2">
      <c r="A12032" s="2" t="s">
        <v>21966</v>
      </c>
      <c r="B12032" s="1" t="s">
        <v>21967</v>
      </c>
      <c r="C12032" s="1" t="s">
        <v>86</v>
      </c>
      <c r="D12032" s="3">
        <v>50</v>
      </c>
    </row>
    <row r="12033" spans="1:4" s="9" customFormat="1" x14ac:dyDescent="0.2">
      <c r="A12033" s="2" t="s">
        <v>21968</v>
      </c>
      <c r="B12033" s="1" t="s">
        <v>21969</v>
      </c>
      <c r="C12033" s="1" t="s">
        <v>66</v>
      </c>
      <c r="D12033" s="10" t="s">
        <v>5270</v>
      </c>
    </row>
    <row r="12034" spans="1:4" s="9" customFormat="1" x14ac:dyDescent="0.2">
      <c r="A12034" s="2" t="s">
        <v>21970</v>
      </c>
      <c r="B12034" s="1" t="s">
        <v>21971</v>
      </c>
      <c r="C12034" s="1" t="s">
        <v>1012</v>
      </c>
      <c r="D12034" s="10" t="s">
        <v>5270</v>
      </c>
    </row>
    <row r="12035" spans="1:4" s="9" customFormat="1" x14ac:dyDescent="0.2">
      <c r="A12035" s="2" t="s">
        <v>21972</v>
      </c>
      <c r="B12035" s="1" t="s">
        <v>21973</v>
      </c>
      <c r="C12035" s="1" t="s">
        <v>86</v>
      </c>
      <c r="D12035" s="3">
        <v>50</v>
      </c>
    </row>
    <row r="12036" spans="1:4" s="9" customFormat="1" x14ac:dyDescent="0.2">
      <c r="A12036" s="2" t="s">
        <v>21974</v>
      </c>
      <c r="B12036" s="1" t="s">
        <v>21975</v>
      </c>
      <c r="C12036" s="1" t="s">
        <v>66</v>
      </c>
      <c r="D12036" s="3">
        <v>125</v>
      </c>
    </row>
    <row r="12037" spans="1:4" s="9" customFormat="1" x14ac:dyDescent="0.2">
      <c r="A12037" s="2" t="s">
        <v>21976</v>
      </c>
      <c r="B12037" s="1" t="s">
        <v>21977</v>
      </c>
      <c r="C12037" s="1" t="s">
        <v>153</v>
      </c>
      <c r="D12037" s="10" t="s">
        <v>5270</v>
      </c>
    </row>
    <row r="12038" spans="1:4" s="9" customFormat="1" x14ac:dyDescent="0.2">
      <c r="A12038" s="2" t="s">
        <v>21978</v>
      </c>
      <c r="B12038" s="1" t="s">
        <v>21979</v>
      </c>
      <c r="C12038" s="1" t="s">
        <v>39</v>
      </c>
      <c r="D12038" s="3">
        <v>50</v>
      </c>
    </row>
    <row r="12039" spans="1:4" s="9" customFormat="1" x14ac:dyDescent="0.2">
      <c r="A12039" s="2" t="s">
        <v>21980</v>
      </c>
      <c r="B12039" s="1" t="s">
        <v>21979</v>
      </c>
      <c r="C12039" s="1" t="s">
        <v>153</v>
      </c>
      <c r="D12039" s="10" t="s">
        <v>5270</v>
      </c>
    </row>
    <row r="12040" spans="1:4" s="9" customFormat="1" x14ac:dyDescent="0.2">
      <c r="A12040" s="2" t="s">
        <v>21981</v>
      </c>
      <c r="B12040" s="1" t="s">
        <v>21982</v>
      </c>
      <c r="C12040" s="1" t="s">
        <v>153</v>
      </c>
      <c r="D12040" s="10" t="s">
        <v>5270</v>
      </c>
    </row>
    <row r="12041" spans="1:4" s="9" customFormat="1" x14ac:dyDescent="0.2">
      <c r="A12041" s="2" t="s">
        <v>21983</v>
      </c>
      <c r="B12041" s="1" t="s">
        <v>21984</v>
      </c>
      <c r="C12041" s="1" t="s">
        <v>39</v>
      </c>
      <c r="D12041" s="10" t="s">
        <v>5270</v>
      </c>
    </row>
    <row r="12042" spans="1:4" s="9" customFormat="1" x14ac:dyDescent="0.2">
      <c r="A12042" s="2" t="s">
        <v>21985</v>
      </c>
      <c r="B12042" s="1" t="s">
        <v>21986</v>
      </c>
      <c r="C12042" s="1" t="s">
        <v>20127</v>
      </c>
      <c r="D12042" s="10" t="s">
        <v>5270</v>
      </c>
    </row>
    <row r="12043" spans="1:4" s="9" customFormat="1" x14ac:dyDescent="0.2">
      <c r="A12043" s="2" t="s">
        <v>21987</v>
      </c>
      <c r="B12043" s="1" t="s">
        <v>21988</v>
      </c>
      <c r="C12043" s="1" t="s">
        <v>54</v>
      </c>
      <c r="D12043" s="3">
        <v>50</v>
      </c>
    </row>
    <row r="12044" spans="1:4" s="9" customFormat="1" x14ac:dyDescent="0.2">
      <c r="A12044" s="2" t="s">
        <v>21989</v>
      </c>
      <c r="B12044" s="1" t="s">
        <v>21990</v>
      </c>
      <c r="C12044" s="1" t="s">
        <v>54</v>
      </c>
      <c r="D12044" s="3">
        <v>100</v>
      </c>
    </row>
    <row r="12045" spans="1:4" s="9" customFormat="1" x14ac:dyDescent="0.2">
      <c r="A12045" s="2" t="s">
        <v>21991</v>
      </c>
      <c r="B12045" s="1" t="s">
        <v>21992</v>
      </c>
      <c r="C12045" s="1" t="s">
        <v>54</v>
      </c>
      <c r="D12045" s="10" t="s">
        <v>5270</v>
      </c>
    </row>
    <row r="12046" spans="1:4" s="9" customFormat="1" x14ac:dyDescent="0.2">
      <c r="A12046" s="2" t="s">
        <v>21993</v>
      </c>
      <c r="B12046" s="1" t="s">
        <v>21994</v>
      </c>
      <c r="C12046" s="1" t="s">
        <v>86</v>
      </c>
      <c r="D12046" s="10" t="s">
        <v>5270</v>
      </c>
    </row>
    <row r="12047" spans="1:4" s="9" customFormat="1" x14ac:dyDescent="0.2">
      <c r="A12047" s="2" t="s">
        <v>21995</v>
      </c>
      <c r="B12047" s="1" t="s">
        <v>21996</v>
      </c>
      <c r="C12047" s="1" t="s">
        <v>308</v>
      </c>
      <c r="D12047" s="10" t="s">
        <v>5270</v>
      </c>
    </row>
    <row r="12048" spans="1:4" s="9" customFormat="1" x14ac:dyDescent="0.2">
      <c r="A12048" s="2" t="s">
        <v>21997</v>
      </c>
      <c r="B12048" s="1" t="s">
        <v>21998</v>
      </c>
      <c r="C12048" s="1" t="s">
        <v>308</v>
      </c>
      <c r="D12048" s="10" t="s">
        <v>5270</v>
      </c>
    </row>
    <row r="12049" spans="1:4" s="9" customFormat="1" x14ac:dyDescent="0.2">
      <c r="A12049" s="2" t="s">
        <v>21999</v>
      </c>
      <c r="B12049" s="1" t="s">
        <v>22000</v>
      </c>
      <c r="C12049" s="1" t="s">
        <v>66</v>
      </c>
      <c r="D12049" s="10" t="s">
        <v>5270</v>
      </c>
    </row>
    <row r="12050" spans="1:4" s="9" customFormat="1" x14ac:dyDescent="0.2">
      <c r="A12050" s="2" t="s">
        <v>22001</v>
      </c>
      <c r="B12050" s="1" t="s">
        <v>22002</v>
      </c>
      <c r="C12050" s="1" t="s">
        <v>54</v>
      </c>
      <c r="D12050" s="3">
        <v>20</v>
      </c>
    </row>
    <row r="12051" spans="1:4" s="9" customFormat="1" x14ac:dyDescent="0.2">
      <c r="A12051" s="2" t="s">
        <v>22003</v>
      </c>
      <c r="B12051" s="1" t="s">
        <v>22004</v>
      </c>
      <c r="C12051" s="1" t="s">
        <v>86</v>
      </c>
      <c r="D12051" s="10" t="s">
        <v>5270</v>
      </c>
    </row>
    <row r="12052" spans="1:4" s="9" customFormat="1" x14ac:dyDescent="0.2">
      <c r="A12052" s="2" t="s">
        <v>22005</v>
      </c>
      <c r="B12052" s="1" t="s">
        <v>22006</v>
      </c>
      <c r="C12052" s="1" t="s">
        <v>39</v>
      </c>
      <c r="D12052" s="10" t="s">
        <v>5270</v>
      </c>
    </row>
    <row r="12053" spans="1:4" s="9" customFormat="1" x14ac:dyDescent="0.2">
      <c r="A12053" s="2" t="s">
        <v>22007</v>
      </c>
      <c r="B12053" s="1" t="s">
        <v>22008</v>
      </c>
      <c r="C12053" s="1" t="s">
        <v>39</v>
      </c>
      <c r="D12053" s="10" t="s">
        <v>5270</v>
      </c>
    </row>
    <row r="12054" spans="1:4" s="9" customFormat="1" x14ac:dyDescent="0.2">
      <c r="A12054" s="2" t="s">
        <v>22009</v>
      </c>
      <c r="B12054" s="1" t="s">
        <v>22010</v>
      </c>
      <c r="C12054" s="1" t="s">
        <v>66</v>
      </c>
      <c r="D12054" s="3">
        <v>50</v>
      </c>
    </row>
    <row r="12055" spans="1:4" s="9" customFormat="1" x14ac:dyDescent="0.2">
      <c r="A12055" s="2" t="s">
        <v>22011</v>
      </c>
      <c r="B12055" s="1" t="s">
        <v>22012</v>
      </c>
      <c r="C12055" s="1" t="s">
        <v>66</v>
      </c>
      <c r="D12055" s="10" t="s">
        <v>5270</v>
      </c>
    </row>
    <row r="12056" spans="1:4" s="9" customFormat="1" x14ac:dyDescent="0.2">
      <c r="A12056" s="2" t="s">
        <v>22013</v>
      </c>
      <c r="B12056" s="1" t="s">
        <v>22014</v>
      </c>
      <c r="C12056" s="1" t="s">
        <v>39</v>
      </c>
      <c r="D12056" s="10" t="s">
        <v>5270</v>
      </c>
    </row>
    <row r="12057" spans="1:4" s="9" customFormat="1" x14ac:dyDescent="0.2">
      <c r="A12057" s="2" t="s">
        <v>22015</v>
      </c>
      <c r="B12057" s="1" t="s">
        <v>22016</v>
      </c>
      <c r="C12057" s="1" t="s">
        <v>13343</v>
      </c>
      <c r="D12057" s="10" t="s">
        <v>5270</v>
      </c>
    </row>
    <row r="12058" spans="1:4" s="9" customFormat="1" x14ac:dyDescent="0.2">
      <c r="A12058" s="2" t="s">
        <v>22017</v>
      </c>
      <c r="B12058" s="1" t="s">
        <v>22018</v>
      </c>
      <c r="C12058" s="1" t="s">
        <v>66</v>
      </c>
      <c r="D12058" s="3">
        <v>50</v>
      </c>
    </row>
    <row r="12059" spans="1:4" s="9" customFormat="1" x14ac:dyDescent="0.2">
      <c r="A12059" s="2" t="s">
        <v>22019</v>
      </c>
      <c r="B12059" s="1" t="s">
        <v>22020</v>
      </c>
      <c r="C12059" s="1" t="s">
        <v>66</v>
      </c>
      <c r="D12059" s="3">
        <v>50</v>
      </c>
    </row>
    <row r="12060" spans="1:4" s="9" customFormat="1" x14ac:dyDescent="0.2">
      <c r="A12060" s="2" t="s">
        <v>22021</v>
      </c>
      <c r="B12060" s="1" t="s">
        <v>22022</v>
      </c>
      <c r="C12060" s="1" t="s">
        <v>39</v>
      </c>
      <c r="D12060" s="10" t="s">
        <v>5270</v>
      </c>
    </row>
    <row r="12061" spans="1:4" s="9" customFormat="1" x14ac:dyDescent="0.2">
      <c r="A12061" s="2" t="s">
        <v>22023</v>
      </c>
      <c r="B12061" s="1" t="s">
        <v>22024</v>
      </c>
      <c r="C12061" s="1" t="s">
        <v>66</v>
      </c>
      <c r="D12061" s="10" t="s">
        <v>5270</v>
      </c>
    </row>
    <row r="12062" spans="1:4" s="9" customFormat="1" x14ac:dyDescent="0.2">
      <c r="A12062" s="2" t="s">
        <v>22025</v>
      </c>
      <c r="B12062" s="1" t="s">
        <v>22026</v>
      </c>
      <c r="C12062" s="1" t="s">
        <v>469</v>
      </c>
      <c r="D12062" s="3">
        <v>13</v>
      </c>
    </row>
    <row r="12063" spans="1:4" s="9" customFormat="1" x14ac:dyDescent="0.2">
      <c r="A12063" s="2" t="s">
        <v>22027</v>
      </c>
      <c r="B12063" s="1" t="s">
        <v>22028</v>
      </c>
      <c r="C12063" s="1" t="s">
        <v>2752</v>
      </c>
      <c r="D12063" s="10" t="s">
        <v>5270</v>
      </c>
    </row>
    <row r="12064" spans="1:4" s="9" customFormat="1" x14ac:dyDescent="0.2">
      <c r="A12064" s="2" t="s">
        <v>22029</v>
      </c>
      <c r="B12064" s="1" t="s">
        <v>22030</v>
      </c>
      <c r="C12064" s="1" t="s">
        <v>66</v>
      </c>
      <c r="D12064" s="3">
        <v>50</v>
      </c>
    </row>
    <row r="12065" spans="1:57" s="9" customFormat="1" x14ac:dyDescent="0.2">
      <c r="A12065" s="2" t="s">
        <v>22031</v>
      </c>
      <c r="B12065" s="1" t="s">
        <v>22032</v>
      </c>
      <c r="C12065" s="1" t="s">
        <v>2183</v>
      </c>
      <c r="D12065" s="3">
        <v>19</v>
      </c>
    </row>
    <row r="12066" spans="1:57" s="9" customFormat="1" x14ac:dyDescent="0.2">
      <c r="A12066" s="2" t="s">
        <v>22033</v>
      </c>
      <c r="B12066" s="1" t="s">
        <v>22034</v>
      </c>
      <c r="C12066" s="1" t="s">
        <v>66</v>
      </c>
      <c r="D12066" s="3">
        <v>250</v>
      </c>
    </row>
    <row r="12067" spans="1:57" s="9" customFormat="1" x14ac:dyDescent="0.2">
      <c r="A12067" s="2" t="s">
        <v>22035</v>
      </c>
      <c r="B12067" s="1" t="s">
        <v>22036</v>
      </c>
      <c r="C12067" s="1" t="s">
        <v>4611</v>
      </c>
      <c r="D12067" s="3">
        <v>50</v>
      </c>
    </row>
    <row r="12068" spans="1:57" s="9" customFormat="1" x14ac:dyDescent="0.2">
      <c r="A12068" s="2" t="s">
        <v>22037</v>
      </c>
      <c r="B12068" s="1" t="s">
        <v>22038</v>
      </c>
      <c r="C12068" s="1" t="s">
        <v>13343</v>
      </c>
      <c r="D12068" s="3">
        <v>2000</v>
      </c>
    </row>
    <row r="12069" spans="1:57" s="11" customFormat="1" ht="18.75" x14ac:dyDescent="0.2">
      <c r="A12069" s="16" t="str">
        <f>HYPERLINK("#Indice","Voltar ao inicio")</f>
        <v>Voltar ao inicio</v>
      </c>
      <c r="B12069" s="17"/>
      <c r="C12069" s="17"/>
      <c r="D12069" s="17"/>
      <c r="E12069" s="9"/>
      <c r="F12069" s="9"/>
      <c r="G12069" s="9"/>
      <c r="H12069" s="9"/>
      <c r="I12069" s="9"/>
      <c r="J12069" s="9"/>
      <c r="K12069" s="9"/>
      <c r="L12069" s="9"/>
      <c r="M12069" s="9"/>
      <c r="N12069" s="9"/>
      <c r="O12069" s="9"/>
      <c r="P12069" s="9"/>
      <c r="Q12069" s="9"/>
      <c r="R12069" s="9"/>
      <c r="S12069" s="9"/>
      <c r="T12069" s="9"/>
      <c r="U12069" s="9"/>
      <c r="V12069" s="9"/>
      <c r="W12069" s="9"/>
      <c r="X12069" s="9"/>
      <c r="Y12069" s="9"/>
      <c r="Z12069" s="9"/>
      <c r="AA12069" s="9"/>
      <c r="AB12069" s="9"/>
      <c r="AC12069" s="9"/>
      <c r="AD12069" s="9"/>
      <c r="AE12069" s="9"/>
      <c r="AF12069" s="9"/>
      <c r="AG12069" s="9"/>
      <c r="AH12069" s="9"/>
      <c r="AI12069" s="9"/>
      <c r="AJ12069" s="9"/>
      <c r="AK12069" s="9"/>
      <c r="AL12069" s="9"/>
      <c r="AM12069" s="9"/>
      <c r="AN12069" s="9"/>
      <c r="AO12069" s="9"/>
      <c r="AP12069" s="9"/>
      <c r="AQ12069" s="9"/>
      <c r="AR12069" s="9"/>
      <c r="AS12069" s="9"/>
      <c r="AT12069" s="9"/>
      <c r="AU12069" s="9"/>
      <c r="AV12069" s="9"/>
      <c r="AW12069" s="9"/>
      <c r="AX12069" s="9"/>
      <c r="AY12069" s="9"/>
      <c r="AZ12069" s="9"/>
      <c r="BA12069" s="9"/>
      <c r="BB12069" s="9"/>
      <c r="BC12069" s="9"/>
      <c r="BD12069" s="9"/>
      <c r="BE12069" s="9"/>
    </row>
    <row r="12070" spans="1:57" s="11" customFormat="1" ht="10.5" customHeight="1" x14ac:dyDescent="0.2">
      <c r="A12070" s="12"/>
      <c r="B12070" s="13"/>
      <c r="C12070" s="13"/>
      <c r="D12070" s="13"/>
      <c r="E12070" s="9"/>
      <c r="F12070" s="9"/>
      <c r="G12070" s="9"/>
      <c r="H12070" s="9"/>
      <c r="I12070" s="9"/>
      <c r="J12070" s="9"/>
      <c r="K12070" s="9"/>
      <c r="L12070" s="9"/>
      <c r="M12070" s="9"/>
      <c r="N12070" s="9"/>
      <c r="O12070" s="9"/>
      <c r="P12070" s="9"/>
      <c r="Q12070" s="9"/>
      <c r="R12070" s="9"/>
      <c r="S12070" s="9"/>
      <c r="T12070" s="9"/>
      <c r="U12070" s="9"/>
      <c r="V12070" s="9"/>
      <c r="W12070" s="9"/>
      <c r="X12070" s="9"/>
      <c r="Y12070" s="9"/>
      <c r="Z12070" s="9"/>
      <c r="AA12070" s="9"/>
      <c r="AB12070" s="9"/>
      <c r="AC12070" s="9"/>
      <c r="AD12070" s="9"/>
      <c r="AE12070" s="9"/>
      <c r="AF12070" s="9"/>
      <c r="AG12070" s="9"/>
      <c r="AH12070" s="9"/>
      <c r="AI12070" s="9"/>
      <c r="AJ12070" s="9"/>
      <c r="AK12070" s="9"/>
      <c r="AL12070" s="9"/>
      <c r="AM12070" s="9"/>
      <c r="AN12070" s="9"/>
      <c r="AO12070" s="9"/>
      <c r="AP12070" s="9"/>
      <c r="AQ12070" s="9"/>
      <c r="AR12070" s="9"/>
      <c r="AS12070" s="9"/>
      <c r="AT12070" s="9"/>
      <c r="AU12070" s="9"/>
      <c r="AV12070" s="9"/>
      <c r="AW12070" s="9"/>
      <c r="AX12070" s="9"/>
      <c r="AY12070" s="9"/>
      <c r="AZ12070" s="9"/>
      <c r="BA12070" s="9"/>
      <c r="BB12070" s="9"/>
      <c r="BC12070" s="9"/>
      <c r="BD12070" s="9"/>
      <c r="BE12070" s="9"/>
    </row>
    <row r="12071" spans="1:57" s="9" customFormat="1" ht="26.25" x14ac:dyDescent="0.2">
      <c r="A12071" s="23" t="s">
        <v>22040</v>
      </c>
      <c r="B12071" s="24"/>
      <c r="C12071" s="24"/>
      <c r="D12071" s="24"/>
    </row>
    <row r="12072" spans="1:57" s="9" customFormat="1" ht="14.25" x14ac:dyDescent="0.2">
      <c r="A12072" s="20" t="s">
        <v>0</v>
      </c>
      <c r="B12072" s="21" t="s">
        <v>1</v>
      </c>
      <c r="C12072" s="21" t="s">
        <v>2</v>
      </c>
      <c r="D12072" s="22" t="s">
        <v>3</v>
      </c>
    </row>
    <row r="12073" spans="1:57" s="9" customFormat="1" ht="14.25" x14ac:dyDescent="0.2">
      <c r="A12073" s="20"/>
      <c r="B12073" s="21"/>
      <c r="C12073" s="21"/>
      <c r="D12073" s="22"/>
    </row>
    <row r="12074" spans="1:57" s="9" customFormat="1" x14ac:dyDescent="0.2">
      <c r="A12074" s="2" t="s">
        <v>22041</v>
      </c>
      <c r="B12074" s="1" t="s">
        <v>22042</v>
      </c>
      <c r="C12074" s="1" t="s">
        <v>16</v>
      </c>
      <c r="D12074" s="3">
        <v>3000</v>
      </c>
    </row>
    <row r="12075" spans="1:57" s="9" customFormat="1" x14ac:dyDescent="0.2">
      <c r="A12075" s="2" t="s">
        <v>22043</v>
      </c>
      <c r="B12075" s="1" t="s">
        <v>22044</v>
      </c>
      <c r="C12075" s="1" t="s">
        <v>12723</v>
      </c>
      <c r="D12075" s="10" t="s">
        <v>5270</v>
      </c>
    </row>
    <row r="12076" spans="1:57" s="9" customFormat="1" x14ac:dyDescent="0.2">
      <c r="A12076" s="2" t="s">
        <v>22045</v>
      </c>
      <c r="B12076" s="1" t="s">
        <v>22046</v>
      </c>
      <c r="C12076" s="1" t="s">
        <v>39</v>
      </c>
      <c r="D12076" s="10" t="s">
        <v>5270</v>
      </c>
    </row>
    <row r="12077" spans="1:57" s="9" customFormat="1" x14ac:dyDescent="0.2">
      <c r="A12077" s="2" t="s">
        <v>22047</v>
      </c>
      <c r="B12077" s="1" t="s">
        <v>22046</v>
      </c>
      <c r="C12077" s="1" t="s">
        <v>86</v>
      </c>
      <c r="D12077" s="10" t="s">
        <v>5270</v>
      </c>
    </row>
    <row r="12078" spans="1:57" s="9" customFormat="1" x14ac:dyDescent="0.2">
      <c r="A12078" s="2" t="s">
        <v>22048</v>
      </c>
      <c r="B12078" s="1" t="s">
        <v>22046</v>
      </c>
      <c r="C12078" s="1" t="s">
        <v>16970</v>
      </c>
      <c r="D12078" s="10" t="s">
        <v>5270</v>
      </c>
    </row>
    <row r="12079" spans="1:57" s="9" customFormat="1" x14ac:dyDescent="0.2">
      <c r="A12079" s="2" t="s">
        <v>22049</v>
      </c>
      <c r="B12079" s="1" t="s">
        <v>22050</v>
      </c>
      <c r="C12079" s="1" t="s">
        <v>287</v>
      </c>
      <c r="D12079" s="3">
        <v>100</v>
      </c>
    </row>
    <row r="12080" spans="1:57" s="9" customFormat="1" x14ac:dyDescent="0.2">
      <c r="A12080" s="2" t="s">
        <v>22051</v>
      </c>
      <c r="B12080" s="1" t="s">
        <v>22052</v>
      </c>
      <c r="C12080" s="1" t="s">
        <v>89</v>
      </c>
      <c r="D12080" s="10" t="s">
        <v>5270</v>
      </c>
    </row>
    <row r="12081" spans="1:4" s="9" customFormat="1" x14ac:dyDescent="0.2">
      <c r="A12081" s="2" t="s">
        <v>22053</v>
      </c>
      <c r="B12081" s="1" t="s">
        <v>22054</v>
      </c>
      <c r="C12081" s="1" t="s">
        <v>54</v>
      </c>
      <c r="D12081" s="3">
        <v>3000</v>
      </c>
    </row>
    <row r="12082" spans="1:4" s="9" customFormat="1" x14ac:dyDescent="0.2">
      <c r="A12082" s="2" t="s">
        <v>22055</v>
      </c>
      <c r="B12082" s="1" t="s">
        <v>22056</v>
      </c>
      <c r="C12082" s="1" t="s">
        <v>89</v>
      </c>
      <c r="D12082" s="10" t="s">
        <v>5270</v>
      </c>
    </row>
    <row r="12083" spans="1:4" s="9" customFormat="1" x14ac:dyDescent="0.2">
      <c r="A12083" s="2" t="s">
        <v>22057</v>
      </c>
      <c r="B12083" s="1" t="s">
        <v>22058</v>
      </c>
      <c r="C12083" s="1" t="s">
        <v>22</v>
      </c>
      <c r="D12083" s="10" t="s">
        <v>5270</v>
      </c>
    </row>
    <row r="12084" spans="1:4" s="9" customFormat="1" x14ac:dyDescent="0.2">
      <c r="A12084" s="2" t="s">
        <v>22059</v>
      </c>
      <c r="B12084" s="1" t="s">
        <v>22060</v>
      </c>
      <c r="C12084" s="1" t="s">
        <v>287</v>
      </c>
      <c r="D12084" s="10" t="s">
        <v>5270</v>
      </c>
    </row>
    <row r="12085" spans="1:4" s="9" customFormat="1" x14ac:dyDescent="0.2">
      <c r="A12085" s="2" t="s">
        <v>22061</v>
      </c>
      <c r="B12085" s="1" t="s">
        <v>22062</v>
      </c>
      <c r="C12085" s="1" t="s">
        <v>89</v>
      </c>
      <c r="D12085" s="10" t="s">
        <v>5270</v>
      </c>
    </row>
    <row r="12086" spans="1:4" s="9" customFormat="1" x14ac:dyDescent="0.2">
      <c r="A12086" s="2" t="s">
        <v>22063</v>
      </c>
      <c r="B12086" s="1" t="s">
        <v>22064</v>
      </c>
      <c r="C12086" s="1" t="s">
        <v>89</v>
      </c>
      <c r="D12086" s="3">
        <v>1000</v>
      </c>
    </row>
    <row r="12087" spans="1:4" s="9" customFormat="1" x14ac:dyDescent="0.2">
      <c r="A12087" s="2" t="s">
        <v>22065</v>
      </c>
      <c r="B12087" s="1" t="s">
        <v>22066</v>
      </c>
      <c r="C12087" s="1" t="s">
        <v>22067</v>
      </c>
      <c r="D12087" s="10" t="s">
        <v>5270</v>
      </c>
    </row>
    <row r="12088" spans="1:4" s="9" customFormat="1" x14ac:dyDescent="0.2">
      <c r="A12088" s="2" t="s">
        <v>22068</v>
      </c>
      <c r="B12088" s="1" t="s">
        <v>22069</v>
      </c>
      <c r="C12088" s="1" t="s">
        <v>39</v>
      </c>
      <c r="D12088" s="10" t="s">
        <v>5270</v>
      </c>
    </row>
    <row r="12089" spans="1:4" s="9" customFormat="1" x14ac:dyDescent="0.2">
      <c r="A12089" s="2" t="s">
        <v>22070</v>
      </c>
      <c r="B12089" s="1" t="s">
        <v>22071</v>
      </c>
      <c r="C12089" s="1" t="s">
        <v>39</v>
      </c>
      <c r="D12089" s="3">
        <v>3000</v>
      </c>
    </row>
    <row r="12090" spans="1:4" s="9" customFormat="1" x14ac:dyDescent="0.2">
      <c r="A12090" s="2" t="s">
        <v>22072</v>
      </c>
      <c r="B12090" s="1" t="s">
        <v>22071</v>
      </c>
      <c r="C12090" s="1" t="s">
        <v>89</v>
      </c>
      <c r="D12090" s="10" t="s">
        <v>5270</v>
      </c>
    </row>
    <row r="12091" spans="1:4" s="9" customFormat="1" x14ac:dyDescent="0.2">
      <c r="A12091" s="2" t="s">
        <v>22073</v>
      </c>
      <c r="B12091" s="1" t="s">
        <v>22074</v>
      </c>
      <c r="C12091" s="1" t="s">
        <v>89</v>
      </c>
      <c r="D12091" s="10" t="s">
        <v>5270</v>
      </c>
    </row>
    <row r="12092" spans="1:4" s="9" customFormat="1" x14ac:dyDescent="0.2">
      <c r="A12092" s="2" t="s">
        <v>22075</v>
      </c>
      <c r="B12092" s="1" t="s">
        <v>22076</v>
      </c>
      <c r="C12092" s="1" t="s">
        <v>89</v>
      </c>
      <c r="D12092" s="10" t="s">
        <v>5270</v>
      </c>
    </row>
    <row r="12093" spans="1:4" s="9" customFormat="1" x14ac:dyDescent="0.2">
      <c r="A12093" s="2" t="s">
        <v>22077</v>
      </c>
      <c r="B12093" s="1" t="s">
        <v>22078</v>
      </c>
      <c r="C12093" s="1" t="s">
        <v>22079</v>
      </c>
      <c r="D12093" s="3">
        <v>1000</v>
      </c>
    </row>
    <row r="12094" spans="1:4" s="9" customFormat="1" x14ac:dyDescent="0.2">
      <c r="A12094" s="2" t="s">
        <v>22080</v>
      </c>
      <c r="B12094" s="1" t="s">
        <v>22081</v>
      </c>
      <c r="C12094" s="1" t="s">
        <v>3169</v>
      </c>
      <c r="D12094" s="3">
        <v>1000</v>
      </c>
    </row>
    <row r="12095" spans="1:4" s="9" customFormat="1" x14ac:dyDescent="0.2">
      <c r="A12095" s="2" t="s">
        <v>22082</v>
      </c>
      <c r="B12095" s="1" t="s">
        <v>22083</v>
      </c>
      <c r="C12095" s="1" t="s">
        <v>22</v>
      </c>
      <c r="D12095" s="10" t="s">
        <v>5270</v>
      </c>
    </row>
    <row r="12096" spans="1:4" s="9" customFormat="1" x14ac:dyDescent="0.2">
      <c r="A12096" s="2" t="s">
        <v>22084</v>
      </c>
      <c r="B12096" s="1" t="s">
        <v>22085</v>
      </c>
      <c r="C12096" s="1" t="s">
        <v>39</v>
      </c>
      <c r="D12096" s="10" t="s">
        <v>5270</v>
      </c>
    </row>
    <row r="12097" spans="1:4" s="9" customFormat="1" x14ac:dyDescent="0.2">
      <c r="A12097" s="2" t="s">
        <v>22086</v>
      </c>
      <c r="B12097" s="1" t="s">
        <v>22087</v>
      </c>
      <c r="C12097" s="1" t="s">
        <v>16</v>
      </c>
      <c r="D12097" s="10" t="s">
        <v>5270</v>
      </c>
    </row>
    <row r="12098" spans="1:4" s="9" customFormat="1" x14ac:dyDescent="0.2">
      <c r="A12098" s="2" t="s">
        <v>22088</v>
      </c>
      <c r="B12098" s="1" t="s">
        <v>22089</v>
      </c>
      <c r="C12098" s="1" t="s">
        <v>16</v>
      </c>
      <c r="D12098" s="10" t="s">
        <v>5270</v>
      </c>
    </row>
    <row r="12099" spans="1:4" s="9" customFormat="1" x14ac:dyDescent="0.2">
      <c r="A12099" s="2" t="s">
        <v>22090</v>
      </c>
      <c r="B12099" s="1" t="s">
        <v>22091</v>
      </c>
      <c r="C12099" s="1" t="s">
        <v>89</v>
      </c>
      <c r="D12099" s="10" t="s">
        <v>5270</v>
      </c>
    </row>
    <row r="12100" spans="1:4" s="9" customFormat="1" x14ac:dyDescent="0.2">
      <c r="A12100" s="2" t="s">
        <v>22092</v>
      </c>
      <c r="B12100" s="1" t="s">
        <v>22093</v>
      </c>
      <c r="C12100" s="1" t="s">
        <v>89</v>
      </c>
      <c r="D12100" s="10" t="s">
        <v>5270</v>
      </c>
    </row>
    <row r="12101" spans="1:4" s="9" customFormat="1" x14ac:dyDescent="0.2">
      <c r="A12101" s="2" t="s">
        <v>22094</v>
      </c>
      <c r="B12101" s="1" t="s">
        <v>22095</v>
      </c>
      <c r="C12101" s="1" t="s">
        <v>54</v>
      </c>
      <c r="D12101" s="10" t="s">
        <v>5270</v>
      </c>
    </row>
    <row r="12102" spans="1:4" s="9" customFormat="1" x14ac:dyDescent="0.2">
      <c r="A12102" s="2" t="s">
        <v>22096</v>
      </c>
      <c r="B12102" s="1" t="s">
        <v>22097</v>
      </c>
      <c r="C12102" s="1" t="s">
        <v>54</v>
      </c>
      <c r="D12102" s="3">
        <v>3000</v>
      </c>
    </row>
    <row r="12103" spans="1:4" s="9" customFormat="1" x14ac:dyDescent="0.2">
      <c r="A12103" s="2" t="s">
        <v>22098</v>
      </c>
      <c r="B12103" s="1" t="s">
        <v>22099</v>
      </c>
      <c r="C12103" s="1" t="s">
        <v>988</v>
      </c>
      <c r="D12103" s="3">
        <v>1000</v>
      </c>
    </row>
    <row r="12104" spans="1:4" s="9" customFormat="1" x14ac:dyDescent="0.2">
      <c r="A12104" s="2" t="s">
        <v>22100</v>
      </c>
      <c r="B12104" s="1" t="s">
        <v>22101</v>
      </c>
      <c r="C12104" s="1" t="s">
        <v>22</v>
      </c>
      <c r="D12104" s="10" t="s">
        <v>5270</v>
      </c>
    </row>
    <row r="12105" spans="1:4" s="9" customFormat="1" x14ac:dyDescent="0.2">
      <c r="A12105" s="2" t="s">
        <v>22102</v>
      </c>
      <c r="B12105" s="1" t="s">
        <v>22103</v>
      </c>
      <c r="C12105" s="1" t="s">
        <v>22104</v>
      </c>
      <c r="D12105" s="10" t="s">
        <v>5270</v>
      </c>
    </row>
    <row r="12106" spans="1:4" s="9" customFormat="1" x14ac:dyDescent="0.2">
      <c r="A12106" s="2" t="s">
        <v>22105</v>
      </c>
      <c r="B12106" s="1" t="s">
        <v>22106</v>
      </c>
      <c r="C12106" s="1" t="s">
        <v>89</v>
      </c>
      <c r="D12106" s="3">
        <v>3000</v>
      </c>
    </row>
    <row r="12107" spans="1:4" s="9" customFormat="1" x14ac:dyDescent="0.2">
      <c r="A12107" s="2" t="s">
        <v>22107</v>
      </c>
      <c r="B12107" s="1" t="s">
        <v>22108</v>
      </c>
      <c r="C12107" s="1" t="s">
        <v>39</v>
      </c>
      <c r="D12107" s="10" t="s">
        <v>5270</v>
      </c>
    </row>
    <row r="12108" spans="1:4" s="9" customFormat="1" x14ac:dyDescent="0.2">
      <c r="A12108" s="2" t="s">
        <v>22109</v>
      </c>
      <c r="B12108" s="1" t="s">
        <v>22110</v>
      </c>
      <c r="C12108" s="1" t="s">
        <v>39</v>
      </c>
      <c r="D12108" s="10" t="s">
        <v>5270</v>
      </c>
    </row>
    <row r="12109" spans="1:4" s="9" customFormat="1" x14ac:dyDescent="0.2">
      <c r="A12109" s="2" t="s">
        <v>22111</v>
      </c>
      <c r="B12109" s="1" t="s">
        <v>22112</v>
      </c>
      <c r="C12109" s="1" t="s">
        <v>39</v>
      </c>
      <c r="D12109" s="10" t="s">
        <v>5270</v>
      </c>
    </row>
    <row r="12110" spans="1:4" s="9" customFormat="1" x14ac:dyDescent="0.2">
      <c r="A12110" s="2" t="s">
        <v>22113</v>
      </c>
      <c r="B12110" s="1" t="s">
        <v>22114</v>
      </c>
      <c r="C12110" s="1" t="s">
        <v>22</v>
      </c>
      <c r="D12110" s="3">
        <v>2000</v>
      </c>
    </row>
    <row r="12111" spans="1:4" s="9" customFormat="1" x14ac:dyDescent="0.2">
      <c r="A12111" s="2" t="s">
        <v>22115</v>
      </c>
      <c r="B12111" s="1" t="s">
        <v>22116</v>
      </c>
      <c r="C12111" s="1" t="s">
        <v>89</v>
      </c>
      <c r="D12111" s="10" t="s">
        <v>5270</v>
      </c>
    </row>
    <row r="12112" spans="1:4" s="9" customFormat="1" x14ac:dyDescent="0.2">
      <c r="A12112" s="2" t="s">
        <v>22117</v>
      </c>
      <c r="B12112" s="1" t="s">
        <v>22118</v>
      </c>
      <c r="C12112" s="1" t="s">
        <v>22079</v>
      </c>
      <c r="D12112" s="10" t="s">
        <v>5270</v>
      </c>
    </row>
    <row r="12113" spans="1:4" s="9" customFormat="1" x14ac:dyDescent="0.2">
      <c r="A12113" s="2" t="s">
        <v>22119</v>
      </c>
      <c r="B12113" s="1" t="s">
        <v>22120</v>
      </c>
      <c r="C12113" s="1" t="s">
        <v>25</v>
      </c>
      <c r="D12113" s="10" t="s">
        <v>5270</v>
      </c>
    </row>
    <row r="12114" spans="1:4" s="9" customFormat="1" x14ac:dyDescent="0.2">
      <c r="A12114" s="2" t="s">
        <v>22121</v>
      </c>
      <c r="B12114" s="1" t="s">
        <v>22122</v>
      </c>
      <c r="C12114" s="1" t="s">
        <v>39</v>
      </c>
      <c r="D12114" s="10" t="s">
        <v>5270</v>
      </c>
    </row>
    <row r="12115" spans="1:4" s="9" customFormat="1" x14ac:dyDescent="0.2">
      <c r="A12115" s="2" t="s">
        <v>22123</v>
      </c>
      <c r="B12115" s="1" t="s">
        <v>22124</v>
      </c>
      <c r="C12115" s="1" t="s">
        <v>39</v>
      </c>
      <c r="D12115" s="3">
        <v>3000</v>
      </c>
    </row>
    <row r="12116" spans="1:4" s="9" customFormat="1" x14ac:dyDescent="0.2">
      <c r="A12116" s="2" t="s">
        <v>22125</v>
      </c>
      <c r="B12116" s="1" t="s">
        <v>22126</v>
      </c>
      <c r="C12116" s="1" t="s">
        <v>54</v>
      </c>
      <c r="D12116" s="10" t="s">
        <v>5270</v>
      </c>
    </row>
    <row r="12117" spans="1:4" s="9" customFormat="1" x14ac:dyDescent="0.2">
      <c r="A12117" s="2" t="s">
        <v>22127</v>
      </c>
      <c r="B12117" s="1" t="s">
        <v>22128</v>
      </c>
      <c r="C12117" s="1" t="s">
        <v>22</v>
      </c>
      <c r="D12117" s="3">
        <v>800</v>
      </c>
    </row>
    <row r="12118" spans="1:4" s="9" customFormat="1" x14ac:dyDescent="0.2">
      <c r="A12118" s="2" t="s">
        <v>22129</v>
      </c>
      <c r="B12118" s="1" t="s">
        <v>22130</v>
      </c>
      <c r="C12118" s="1" t="s">
        <v>39</v>
      </c>
      <c r="D12118" s="10" t="s">
        <v>5270</v>
      </c>
    </row>
    <row r="12119" spans="1:4" s="9" customFormat="1" x14ac:dyDescent="0.2">
      <c r="A12119" s="2" t="s">
        <v>22131</v>
      </c>
      <c r="B12119" s="1" t="s">
        <v>22132</v>
      </c>
      <c r="C12119" s="1" t="s">
        <v>66</v>
      </c>
      <c r="D12119" s="3">
        <v>2500</v>
      </c>
    </row>
    <row r="12120" spans="1:4" s="9" customFormat="1" x14ac:dyDescent="0.2">
      <c r="A12120" s="2" t="s">
        <v>22133</v>
      </c>
      <c r="B12120" s="1" t="s">
        <v>22134</v>
      </c>
      <c r="C12120" s="1" t="s">
        <v>22</v>
      </c>
      <c r="D12120" s="10" t="s">
        <v>5270</v>
      </c>
    </row>
    <row r="12121" spans="1:4" s="9" customFormat="1" x14ac:dyDescent="0.2">
      <c r="A12121" s="2" t="s">
        <v>22135</v>
      </c>
      <c r="B12121" s="1" t="s">
        <v>22136</v>
      </c>
      <c r="C12121" s="1" t="s">
        <v>4888</v>
      </c>
      <c r="D12121" s="10" t="s">
        <v>5270</v>
      </c>
    </row>
    <row r="12122" spans="1:4" s="9" customFormat="1" x14ac:dyDescent="0.2">
      <c r="A12122" s="2" t="s">
        <v>22137</v>
      </c>
      <c r="B12122" s="1" t="s">
        <v>22138</v>
      </c>
      <c r="C12122" s="1" t="s">
        <v>66</v>
      </c>
      <c r="D12122" s="10" t="s">
        <v>5270</v>
      </c>
    </row>
    <row r="12123" spans="1:4" s="9" customFormat="1" x14ac:dyDescent="0.2">
      <c r="A12123" s="2" t="s">
        <v>22139</v>
      </c>
      <c r="B12123" s="1" t="s">
        <v>22140</v>
      </c>
      <c r="C12123" s="1" t="s">
        <v>5614</v>
      </c>
      <c r="D12123" s="10" t="s">
        <v>5270</v>
      </c>
    </row>
    <row r="12124" spans="1:4" s="9" customFormat="1" x14ac:dyDescent="0.2">
      <c r="A12124" s="2" t="s">
        <v>22141</v>
      </c>
      <c r="B12124" s="1" t="s">
        <v>22142</v>
      </c>
      <c r="C12124" s="1" t="s">
        <v>4518</v>
      </c>
      <c r="D12124" s="10" t="s">
        <v>5270</v>
      </c>
    </row>
    <row r="12125" spans="1:4" s="9" customFormat="1" x14ac:dyDescent="0.2">
      <c r="A12125" s="2" t="s">
        <v>22143</v>
      </c>
      <c r="B12125" s="1" t="s">
        <v>22144</v>
      </c>
      <c r="C12125" s="1" t="s">
        <v>4518</v>
      </c>
      <c r="D12125" s="10" t="s">
        <v>5270</v>
      </c>
    </row>
    <row r="12126" spans="1:4" s="9" customFormat="1" x14ac:dyDescent="0.2">
      <c r="A12126" s="2" t="s">
        <v>22145</v>
      </c>
      <c r="B12126" s="1" t="s">
        <v>22146</v>
      </c>
      <c r="C12126" s="1" t="s">
        <v>39</v>
      </c>
      <c r="D12126" s="10" t="s">
        <v>5270</v>
      </c>
    </row>
    <row r="12127" spans="1:4" s="9" customFormat="1" x14ac:dyDescent="0.2">
      <c r="A12127" s="2" t="s">
        <v>22147</v>
      </c>
      <c r="B12127" s="1" t="s">
        <v>22148</v>
      </c>
      <c r="C12127" s="1" t="s">
        <v>5614</v>
      </c>
      <c r="D12127" s="3">
        <v>3000</v>
      </c>
    </row>
    <row r="12128" spans="1:4" s="9" customFormat="1" x14ac:dyDescent="0.2">
      <c r="A12128" s="2" t="s">
        <v>22149</v>
      </c>
      <c r="B12128" s="1" t="s">
        <v>22150</v>
      </c>
      <c r="C12128" s="1" t="s">
        <v>5614</v>
      </c>
      <c r="D12128" s="10" t="s">
        <v>5270</v>
      </c>
    </row>
    <row r="12129" spans="1:4" s="9" customFormat="1" x14ac:dyDescent="0.2">
      <c r="A12129" s="2" t="s">
        <v>22151</v>
      </c>
      <c r="B12129" s="1" t="s">
        <v>22152</v>
      </c>
      <c r="C12129" s="1" t="s">
        <v>5614</v>
      </c>
      <c r="D12129" s="3">
        <v>3000</v>
      </c>
    </row>
    <row r="12130" spans="1:4" s="9" customFormat="1" x14ac:dyDescent="0.2">
      <c r="A12130" s="2" t="s">
        <v>22153</v>
      </c>
      <c r="B12130" s="1" t="s">
        <v>22154</v>
      </c>
      <c r="C12130" s="1" t="s">
        <v>5614</v>
      </c>
      <c r="D12130" s="3">
        <v>3000</v>
      </c>
    </row>
    <row r="12131" spans="1:4" s="9" customFormat="1" x14ac:dyDescent="0.2">
      <c r="A12131" s="2" t="s">
        <v>22155</v>
      </c>
      <c r="B12131" s="1" t="s">
        <v>22156</v>
      </c>
      <c r="C12131" s="1" t="s">
        <v>5614</v>
      </c>
      <c r="D12131" s="3">
        <v>3000</v>
      </c>
    </row>
    <row r="12132" spans="1:4" s="9" customFormat="1" x14ac:dyDescent="0.2">
      <c r="A12132" s="2" t="s">
        <v>22157</v>
      </c>
      <c r="B12132" s="1" t="s">
        <v>22158</v>
      </c>
      <c r="C12132" s="1" t="s">
        <v>7992</v>
      </c>
      <c r="D12132" s="10" t="s">
        <v>5270</v>
      </c>
    </row>
    <row r="12133" spans="1:4" s="9" customFormat="1" x14ac:dyDescent="0.2">
      <c r="A12133" s="2" t="s">
        <v>22159</v>
      </c>
      <c r="B12133" s="1" t="s">
        <v>22160</v>
      </c>
      <c r="C12133" s="1" t="s">
        <v>5614</v>
      </c>
      <c r="D12133" s="10" t="s">
        <v>5270</v>
      </c>
    </row>
    <row r="12134" spans="1:4" s="9" customFormat="1" x14ac:dyDescent="0.2">
      <c r="A12134" s="2" t="s">
        <v>22161</v>
      </c>
      <c r="B12134" s="1" t="s">
        <v>22162</v>
      </c>
      <c r="C12134" s="1" t="s">
        <v>5614</v>
      </c>
      <c r="D12134" s="10" t="s">
        <v>5270</v>
      </c>
    </row>
    <row r="12135" spans="1:4" s="9" customFormat="1" x14ac:dyDescent="0.2">
      <c r="A12135" s="2" t="s">
        <v>22163</v>
      </c>
      <c r="B12135" s="1" t="s">
        <v>22164</v>
      </c>
      <c r="C12135" s="1" t="s">
        <v>5614</v>
      </c>
      <c r="D12135" s="3">
        <v>2500</v>
      </c>
    </row>
    <row r="12136" spans="1:4" s="9" customFormat="1" x14ac:dyDescent="0.2">
      <c r="A12136" s="2" t="s">
        <v>22165</v>
      </c>
      <c r="B12136" s="1" t="s">
        <v>22166</v>
      </c>
      <c r="C12136" s="1" t="s">
        <v>5614</v>
      </c>
      <c r="D12136" s="10" t="s">
        <v>5270</v>
      </c>
    </row>
    <row r="12137" spans="1:4" s="9" customFormat="1" x14ac:dyDescent="0.2">
      <c r="A12137" s="2" t="s">
        <v>22167</v>
      </c>
      <c r="B12137" s="1" t="s">
        <v>22168</v>
      </c>
      <c r="C12137" s="1" t="s">
        <v>39</v>
      </c>
      <c r="D12137" s="10" t="s">
        <v>5270</v>
      </c>
    </row>
    <row r="12138" spans="1:4" s="9" customFormat="1" x14ac:dyDescent="0.2">
      <c r="A12138" s="2" t="s">
        <v>22169</v>
      </c>
      <c r="B12138" s="1" t="s">
        <v>22170</v>
      </c>
      <c r="C12138" s="1" t="s">
        <v>3556</v>
      </c>
      <c r="D12138" s="3">
        <v>3000</v>
      </c>
    </row>
    <row r="12139" spans="1:4" s="9" customFormat="1" x14ac:dyDescent="0.2">
      <c r="A12139" s="2" t="s">
        <v>22171</v>
      </c>
      <c r="B12139" s="1" t="s">
        <v>22172</v>
      </c>
      <c r="C12139" s="1" t="s">
        <v>3556</v>
      </c>
      <c r="D12139" s="3">
        <v>3000</v>
      </c>
    </row>
    <row r="12140" spans="1:4" s="9" customFormat="1" x14ac:dyDescent="0.2">
      <c r="A12140" s="2" t="s">
        <v>22173</v>
      </c>
      <c r="B12140" s="1" t="s">
        <v>22172</v>
      </c>
      <c r="C12140" s="1" t="s">
        <v>3556</v>
      </c>
      <c r="D12140" s="3">
        <v>3000</v>
      </c>
    </row>
    <row r="12141" spans="1:4" s="9" customFormat="1" x14ac:dyDescent="0.2">
      <c r="A12141" s="2" t="s">
        <v>22174</v>
      </c>
      <c r="B12141" s="1" t="s">
        <v>22175</v>
      </c>
      <c r="C12141" s="1" t="s">
        <v>3556</v>
      </c>
      <c r="D12141" s="3">
        <v>3000</v>
      </c>
    </row>
    <row r="12142" spans="1:4" s="9" customFormat="1" x14ac:dyDescent="0.2">
      <c r="A12142" s="2" t="s">
        <v>22176</v>
      </c>
      <c r="B12142" s="1" t="s">
        <v>22177</v>
      </c>
      <c r="C12142" s="1" t="s">
        <v>39</v>
      </c>
      <c r="D12142" s="3">
        <v>3000</v>
      </c>
    </row>
    <row r="12143" spans="1:4" s="9" customFormat="1" x14ac:dyDescent="0.2">
      <c r="A12143" s="2" t="s">
        <v>22178</v>
      </c>
      <c r="B12143" s="1" t="s">
        <v>22179</v>
      </c>
      <c r="C12143" s="1" t="s">
        <v>3556</v>
      </c>
      <c r="D12143" s="10" t="s">
        <v>5270</v>
      </c>
    </row>
    <row r="12144" spans="1:4" s="9" customFormat="1" x14ac:dyDescent="0.2">
      <c r="A12144" s="2" t="s">
        <v>22180</v>
      </c>
      <c r="B12144" s="1" t="s">
        <v>22181</v>
      </c>
      <c r="C12144" s="1" t="s">
        <v>3556</v>
      </c>
      <c r="D12144" s="3">
        <v>3000</v>
      </c>
    </row>
    <row r="12145" spans="1:4" s="9" customFormat="1" x14ac:dyDescent="0.2">
      <c r="A12145" s="2" t="s">
        <v>22182</v>
      </c>
      <c r="B12145" s="1" t="s">
        <v>22183</v>
      </c>
      <c r="C12145" s="1" t="s">
        <v>3556</v>
      </c>
      <c r="D12145" s="3">
        <v>3000</v>
      </c>
    </row>
    <row r="12146" spans="1:4" s="9" customFormat="1" x14ac:dyDescent="0.2">
      <c r="A12146" s="2" t="s">
        <v>22184</v>
      </c>
      <c r="B12146" s="1" t="s">
        <v>22185</v>
      </c>
      <c r="C12146" s="1" t="s">
        <v>39</v>
      </c>
      <c r="D12146" s="10" t="s">
        <v>5270</v>
      </c>
    </row>
    <row r="12147" spans="1:4" s="9" customFormat="1" x14ac:dyDescent="0.2">
      <c r="A12147" s="2" t="s">
        <v>22186</v>
      </c>
      <c r="B12147" s="1" t="s">
        <v>22187</v>
      </c>
      <c r="C12147" s="1" t="s">
        <v>8022</v>
      </c>
      <c r="D12147" s="3">
        <v>3000</v>
      </c>
    </row>
    <row r="12148" spans="1:4" s="9" customFormat="1" x14ac:dyDescent="0.2">
      <c r="A12148" s="2" t="s">
        <v>22188</v>
      </c>
      <c r="B12148" s="1" t="s">
        <v>22187</v>
      </c>
      <c r="C12148" s="1" t="s">
        <v>3556</v>
      </c>
      <c r="D12148" s="10" t="s">
        <v>5270</v>
      </c>
    </row>
    <row r="12149" spans="1:4" s="9" customFormat="1" x14ac:dyDescent="0.2">
      <c r="A12149" s="2" t="s">
        <v>22189</v>
      </c>
      <c r="B12149" s="1" t="s">
        <v>22190</v>
      </c>
      <c r="C12149" s="1" t="s">
        <v>3556</v>
      </c>
      <c r="D12149" s="10" t="s">
        <v>5270</v>
      </c>
    </row>
    <row r="12150" spans="1:4" s="9" customFormat="1" x14ac:dyDescent="0.2">
      <c r="A12150" s="2" t="s">
        <v>22191</v>
      </c>
      <c r="B12150" s="1" t="s">
        <v>22192</v>
      </c>
      <c r="C12150" s="1" t="s">
        <v>3556</v>
      </c>
      <c r="D12150" s="3">
        <v>3000</v>
      </c>
    </row>
    <row r="12151" spans="1:4" s="9" customFormat="1" x14ac:dyDescent="0.2">
      <c r="A12151" s="2" t="s">
        <v>22193</v>
      </c>
      <c r="B12151" s="1" t="s">
        <v>22194</v>
      </c>
      <c r="C12151" s="1" t="s">
        <v>3556</v>
      </c>
      <c r="D12151" s="10" t="s">
        <v>5270</v>
      </c>
    </row>
    <row r="12152" spans="1:4" s="9" customFormat="1" x14ac:dyDescent="0.2">
      <c r="A12152" s="2" t="s">
        <v>22195</v>
      </c>
      <c r="B12152" s="1" t="s">
        <v>22196</v>
      </c>
      <c r="C12152" s="1" t="s">
        <v>8022</v>
      </c>
      <c r="D12152" s="10" t="s">
        <v>5270</v>
      </c>
    </row>
    <row r="12153" spans="1:4" s="9" customFormat="1" x14ac:dyDescent="0.2">
      <c r="A12153" s="2" t="s">
        <v>22197</v>
      </c>
      <c r="B12153" s="1" t="s">
        <v>22198</v>
      </c>
      <c r="C12153" s="1" t="s">
        <v>39</v>
      </c>
      <c r="D12153" s="10" t="s">
        <v>5270</v>
      </c>
    </row>
    <row r="12154" spans="1:4" s="9" customFormat="1" x14ac:dyDescent="0.2">
      <c r="A12154" s="2" t="s">
        <v>22199</v>
      </c>
      <c r="B12154" s="1" t="s">
        <v>22200</v>
      </c>
      <c r="C12154" s="1" t="s">
        <v>8037</v>
      </c>
      <c r="D12154" s="10" t="s">
        <v>5270</v>
      </c>
    </row>
    <row r="12155" spans="1:4" s="9" customFormat="1" x14ac:dyDescent="0.2">
      <c r="A12155" s="2" t="s">
        <v>22201</v>
      </c>
      <c r="B12155" s="1" t="s">
        <v>22202</v>
      </c>
      <c r="C12155" s="1" t="s">
        <v>8022</v>
      </c>
      <c r="D12155" s="10" t="s">
        <v>5270</v>
      </c>
    </row>
    <row r="12156" spans="1:4" s="9" customFormat="1" x14ac:dyDescent="0.2">
      <c r="A12156" s="2" t="s">
        <v>22203</v>
      </c>
      <c r="B12156" s="1" t="s">
        <v>22204</v>
      </c>
      <c r="C12156" s="1" t="s">
        <v>39</v>
      </c>
      <c r="D12156" s="10" t="s">
        <v>5270</v>
      </c>
    </row>
    <row r="12157" spans="1:4" s="9" customFormat="1" x14ac:dyDescent="0.2">
      <c r="A12157" s="2" t="s">
        <v>22205</v>
      </c>
      <c r="B12157" s="1" t="s">
        <v>22206</v>
      </c>
      <c r="C12157" s="1" t="s">
        <v>2483</v>
      </c>
      <c r="D12157" s="10" t="s">
        <v>5270</v>
      </c>
    </row>
    <row r="12158" spans="1:4" s="9" customFormat="1" x14ac:dyDescent="0.2">
      <c r="A12158" s="2" t="s">
        <v>22207</v>
      </c>
      <c r="B12158" s="1" t="s">
        <v>22208</v>
      </c>
      <c r="C12158" s="1" t="s">
        <v>8022</v>
      </c>
      <c r="D12158" s="3">
        <v>3000</v>
      </c>
    </row>
    <row r="12159" spans="1:4" s="9" customFormat="1" x14ac:dyDescent="0.2">
      <c r="A12159" s="2" t="s">
        <v>22209</v>
      </c>
      <c r="B12159" s="1" t="s">
        <v>22210</v>
      </c>
      <c r="C12159" s="1" t="s">
        <v>8022</v>
      </c>
      <c r="D12159" s="10" t="s">
        <v>5270</v>
      </c>
    </row>
    <row r="12160" spans="1:4" s="9" customFormat="1" x14ac:dyDescent="0.2">
      <c r="A12160" s="2" t="s">
        <v>22211</v>
      </c>
      <c r="B12160" s="1" t="s">
        <v>22212</v>
      </c>
      <c r="C12160" s="1" t="s">
        <v>8022</v>
      </c>
      <c r="D12160" s="10" t="s">
        <v>5270</v>
      </c>
    </row>
    <row r="12161" spans="1:4" s="9" customFormat="1" x14ac:dyDescent="0.2">
      <c r="A12161" s="2" t="s">
        <v>22213</v>
      </c>
      <c r="B12161" s="1" t="s">
        <v>22212</v>
      </c>
      <c r="C12161" s="1" t="s">
        <v>3556</v>
      </c>
      <c r="D12161" s="10" t="s">
        <v>5270</v>
      </c>
    </row>
    <row r="12162" spans="1:4" s="9" customFormat="1" x14ac:dyDescent="0.2">
      <c r="A12162" s="2" t="s">
        <v>22214</v>
      </c>
      <c r="B12162" s="1" t="s">
        <v>22215</v>
      </c>
      <c r="C12162" s="1" t="s">
        <v>8022</v>
      </c>
      <c r="D12162" s="10" t="s">
        <v>5270</v>
      </c>
    </row>
    <row r="12163" spans="1:4" s="9" customFormat="1" x14ac:dyDescent="0.2">
      <c r="A12163" s="2" t="s">
        <v>22216</v>
      </c>
      <c r="B12163" s="1" t="s">
        <v>22217</v>
      </c>
      <c r="C12163" s="1" t="s">
        <v>39</v>
      </c>
      <c r="D12163" s="10" t="s">
        <v>5270</v>
      </c>
    </row>
    <row r="12164" spans="1:4" s="9" customFormat="1" x14ac:dyDescent="0.2">
      <c r="A12164" s="2" t="s">
        <v>22218</v>
      </c>
      <c r="B12164" s="1" t="s">
        <v>22219</v>
      </c>
      <c r="C12164" s="1" t="s">
        <v>8419</v>
      </c>
      <c r="D12164" s="10" t="s">
        <v>5270</v>
      </c>
    </row>
    <row r="12165" spans="1:4" s="9" customFormat="1" x14ac:dyDescent="0.2">
      <c r="A12165" s="2" t="s">
        <v>22220</v>
      </c>
      <c r="B12165" s="1" t="s">
        <v>22221</v>
      </c>
      <c r="C12165" s="1" t="s">
        <v>3117</v>
      </c>
      <c r="D12165" s="10" t="s">
        <v>5270</v>
      </c>
    </row>
    <row r="12166" spans="1:4" s="9" customFormat="1" x14ac:dyDescent="0.2">
      <c r="A12166" s="2" t="s">
        <v>22222</v>
      </c>
      <c r="B12166" s="1" t="s">
        <v>22223</v>
      </c>
      <c r="C12166" s="1" t="s">
        <v>1872</v>
      </c>
      <c r="D12166" s="10" t="s">
        <v>5270</v>
      </c>
    </row>
    <row r="12167" spans="1:4" s="9" customFormat="1" x14ac:dyDescent="0.2">
      <c r="A12167" s="2" t="s">
        <v>22224</v>
      </c>
      <c r="B12167" s="1" t="s">
        <v>22225</v>
      </c>
      <c r="C12167" s="1" t="s">
        <v>7557</v>
      </c>
      <c r="D12167" s="10" t="s">
        <v>5270</v>
      </c>
    </row>
    <row r="12168" spans="1:4" s="9" customFormat="1" x14ac:dyDescent="0.2">
      <c r="A12168" s="2" t="s">
        <v>22228</v>
      </c>
      <c r="B12168" s="1" t="s">
        <v>22227</v>
      </c>
      <c r="C12168" s="1" t="s">
        <v>1087</v>
      </c>
      <c r="D12168" s="3">
        <v>3000</v>
      </c>
    </row>
    <row r="12169" spans="1:4" s="9" customFormat="1" x14ac:dyDescent="0.2">
      <c r="A12169" s="2" t="s">
        <v>22229</v>
      </c>
      <c r="B12169" s="1" t="s">
        <v>22227</v>
      </c>
      <c r="C12169" s="1" t="s">
        <v>1087</v>
      </c>
      <c r="D12169" s="3">
        <v>3000</v>
      </c>
    </row>
    <row r="12170" spans="1:4" s="9" customFormat="1" x14ac:dyDescent="0.2">
      <c r="A12170" s="2" t="s">
        <v>22226</v>
      </c>
      <c r="B12170" s="1" t="s">
        <v>22227</v>
      </c>
      <c r="C12170" s="1" t="s">
        <v>18056</v>
      </c>
      <c r="D12170" s="10" t="s">
        <v>5270</v>
      </c>
    </row>
    <row r="12171" spans="1:4" s="9" customFormat="1" x14ac:dyDescent="0.2">
      <c r="A12171" s="2" t="s">
        <v>22230</v>
      </c>
      <c r="B12171" s="1" t="s">
        <v>22231</v>
      </c>
      <c r="C12171" s="1" t="s">
        <v>1087</v>
      </c>
      <c r="D12171" s="10" t="s">
        <v>5270</v>
      </c>
    </row>
    <row r="12172" spans="1:4" s="9" customFormat="1" x14ac:dyDescent="0.2">
      <c r="A12172" s="2" t="s">
        <v>22232</v>
      </c>
      <c r="B12172" s="1" t="s">
        <v>22233</v>
      </c>
      <c r="C12172" s="1" t="s">
        <v>86</v>
      </c>
      <c r="D12172" s="10" t="s">
        <v>5270</v>
      </c>
    </row>
    <row r="12173" spans="1:4" s="9" customFormat="1" x14ac:dyDescent="0.2">
      <c r="A12173" s="2" t="s">
        <v>22236</v>
      </c>
      <c r="B12173" s="1" t="s">
        <v>22235</v>
      </c>
      <c r="C12173" s="1" t="s">
        <v>1087</v>
      </c>
      <c r="D12173" s="3">
        <v>3000</v>
      </c>
    </row>
    <row r="12174" spans="1:4" s="9" customFormat="1" x14ac:dyDescent="0.2">
      <c r="A12174" s="2" t="s">
        <v>22234</v>
      </c>
      <c r="B12174" s="1" t="s">
        <v>22235</v>
      </c>
      <c r="C12174" s="1" t="s">
        <v>39</v>
      </c>
      <c r="D12174" s="10" t="s">
        <v>5270</v>
      </c>
    </row>
    <row r="12175" spans="1:4" s="9" customFormat="1" x14ac:dyDescent="0.2">
      <c r="A12175" s="2" t="s">
        <v>22237</v>
      </c>
      <c r="B12175" s="1" t="s">
        <v>22238</v>
      </c>
      <c r="C12175" s="1" t="s">
        <v>86</v>
      </c>
      <c r="D12175" s="3">
        <v>3000</v>
      </c>
    </row>
    <row r="12176" spans="1:4" s="9" customFormat="1" x14ac:dyDescent="0.2">
      <c r="A12176" s="2" t="s">
        <v>22239</v>
      </c>
      <c r="B12176" s="1" t="s">
        <v>22240</v>
      </c>
      <c r="C12176" s="1" t="s">
        <v>287</v>
      </c>
      <c r="D12176" s="10" t="s">
        <v>5270</v>
      </c>
    </row>
    <row r="12177" spans="1:4" s="9" customFormat="1" x14ac:dyDescent="0.2">
      <c r="A12177" s="2" t="s">
        <v>22244</v>
      </c>
      <c r="B12177" s="1" t="s">
        <v>22242</v>
      </c>
      <c r="C12177" s="1" t="s">
        <v>1087</v>
      </c>
      <c r="D12177" s="3">
        <v>3000</v>
      </c>
    </row>
    <row r="12178" spans="1:4" s="9" customFormat="1" x14ac:dyDescent="0.2">
      <c r="A12178" s="2" t="s">
        <v>22243</v>
      </c>
      <c r="B12178" s="1" t="s">
        <v>22242</v>
      </c>
      <c r="C12178" s="1" t="s">
        <v>8426</v>
      </c>
      <c r="D12178" s="10" t="s">
        <v>5270</v>
      </c>
    </row>
    <row r="12179" spans="1:4" s="9" customFormat="1" x14ac:dyDescent="0.2">
      <c r="A12179" s="2" t="s">
        <v>22241</v>
      </c>
      <c r="B12179" s="1" t="s">
        <v>22242</v>
      </c>
      <c r="C12179" s="1" t="s">
        <v>39</v>
      </c>
      <c r="D12179" s="10" t="s">
        <v>5270</v>
      </c>
    </row>
    <row r="12180" spans="1:4" s="9" customFormat="1" x14ac:dyDescent="0.2">
      <c r="A12180" s="2" t="s">
        <v>22245</v>
      </c>
      <c r="B12180" s="1" t="s">
        <v>22246</v>
      </c>
      <c r="C12180" s="1" t="s">
        <v>1087</v>
      </c>
      <c r="D12180" s="10" t="s">
        <v>5270</v>
      </c>
    </row>
    <row r="12181" spans="1:4" s="9" customFormat="1" x14ac:dyDescent="0.2">
      <c r="A12181" s="2" t="s">
        <v>22247</v>
      </c>
      <c r="B12181" s="1" t="s">
        <v>22248</v>
      </c>
      <c r="C12181" s="1" t="s">
        <v>1087</v>
      </c>
      <c r="D12181" s="10" t="s">
        <v>5270</v>
      </c>
    </row>
    <row r="12182" spans="1:4" s="9" customFormat="1" x14ac:dyDescent="0.2">
      <c r="A12182" s="2" t="s">
        <v>22249</v>
      </c>
      <c r="B12182" s="1" t="s">
        <v>22250</v>
      </c>
      <c r="C12182" s="1" t="s">
        <v>1012</v>
      </c>
      <c r="D12182" s="10" t="s">
        <v>5270</v>
      </c>
    </row>
    <row r="12183" spans="1:4" s="9" customFormat="1" x14ac:dyDescent="0.2">
      <c r="A12183" s="2" t="s">
        <v>22251</v>
      </c>
      <c r="B12183" s="1" t="s">
        <v>22252</v>
      </c>
      <c r="C12183" s="1" t="s">
        <v>287</v>
      </c>
      <c r="D12183" s="3">
        <v>3000</v>
      </c>
    </row>
    <row r="12184" spans="1:4" s="9" customFormat="1" x14ac:dyDescent="0.2">
      <c r="A12184" s="2" t="s">
        <v>22253</v>
      </c>
      <c r="B12184" s="1" t="s">
        <v>22254</v>
      </c>
      <c r="C12184" s="1" t="s">
        <v>39</v>
      </c>
      <c r="D12184" s="3">
        <v>3000</v>
      </c>
    </row>
    <row r="12185" spans="1:4" s="9" customFormat="1" x14ac:dyDescent="0.2">
      <c r="A12185" s="2" t="s">
        <v>22255</v>
      </c>
      <c r="B12185" s="1" t="s">
        <v>22256</v>
      </c>
      <c r="C12185" s="1" t="s">
        <v>1087</v>
      </c>
      <c r="D12185" s="3">
        <v>3000</v>
      </c>
    </row>
    <row r="12186" spans="1:4" s="9" customFormat="1" x14ac:dyDescent="0.2">
      <c r="A12186" s="2" t="s">
        <v>22257</v>
      </c>
      <c r="B12186" s="1" t="s">
        <v>22258</v>
      </c>
      <c r="C12186" s="1" t="s">
        <v>1012</v>
      </c>
      <c r="D12186" s="3">
        <v>3000</v>
      </c>
    </row>
    <row r="12187" spans="1:4" s="9" customFormat="1" x14ac:dyDescent="0.2">
      <c r="A12187" s="2" t="s">
        <v>22262</v>
      </c>
      <c r="B12187" s="1" t="s">
        <v>22260</v>
      </c>
      <c r="C12187" s="1" t="s">
        <v>1087</v>
      </c>
      <c r="D12187" s="3">
        <v>100</v>
      </c>
    </row>
    <row r="12188" spans="1:4" s="9" customFormat="1" x14ac:dyDescent="0.2">
      <c r="A12188" s="2" t="s">
        <v>22263</v>
      </c>
      <c r="B12188" s="1" t="s">
        <v>22260</v>
      </c>
      <c r="C12188" s="1" t="s">
        <v>1012</v>
      </c>
      <c r="D12188" s="3">
        <v>3000</v>
      </c>
    </row>
    <row r="12189" spans="1:4" s="9" customFormat="1" x14ac:dyDescent="0.2">
      <c r="A12189" s="2" t="s">
        <v>22265</v>
      </c>
      <c r="B12189" s="1" t="s">
        <v>22260</v>
      </c>
      <c r="C12189" s="1" t="s">
        <v>1872</v>
      </c>
      <c r="D12189" s="3">
        <v>3000</v>
      </c>
    </row>
    <row r="12190" spans="1:4" s="9" customFormat="1" x14ac:dyDescent="0.2">
      <c r="A12190" s="2" t="s">
        <v>22261</v>
      </c>
      <c r="B12190" s="1" t="s">
        <v>22260</v>
      </c>
      <c r="C12190" s="1" t="s">
        <v>12723</v>
      </c>
      <c r="D12190" s="10" t="s">
        <v>5270</v>
      </c>
    </row>
    <row r="12191" spans="1:4" s="9" customFormat="1" x14ac:dyDescent="0.2">
      <c r="A12191" s="2" t="s">
        <v>22259</v>
      </c>
      <c r="B12191" s="1" t="s">
        <v>22260</v>
      </c>
      <c r="C12191" s="1" t="s">
        <v>2483</v>
      </c>
      <c r="D12191" s="10" t="s">
        <v>5270</v>
      </c>
    </row>
    <row r="12192" spans="1:4" s="9" customFormat="1" x14ac:dyDescent="0.2">
      <c r="A12192" s="2" t="s">
        <v>22264</v>
      </c>
      <c r="B12192" s="1" t="s">
        <v>22260</v>
      </c>
      <c r="C12192" s="1" t="s">
        <v>287</v>
      </c>
      <c r="D12192" s="10" t="s">
        <v>5270</v>
      </c>
    </row>
    <row r="12193" spans="1:4" s="9" customFormat="1" x14ac:dyDescent="0.2">
      <c r="A12193" s="2" t="s">
        <v>22266</v>
      </c>
      <c r="B12193" s="1" t="s">
        <v>22267</v>
      </c>
      <c r="C12193" s="1" t="s">
        <v>1012</v>
      </c>
      <c r="D12193" s="3">
        <v>3000</v>
      </c>
    </row>
    <row r="12194" spans="1:4" s="9" customFormat="1" x14ac:dyDescent="0.2">
      <c r="A12194" s="2" t="s">
        <v>22268</v>
      </c>
      <c r="B12194" s="1" t="s">
        <v>22269</v>
      </c>
      <c r="C12194" s="1" t="s">
        <v>1012</v>
      </c>
      <c r="D12194" s="10" t="s">
        <v>5270</v>
      </c>
    </row>
    <row r="12195" spans="1:4" s="9" customFormat="1" x14ac:dyDescent="0.2">
      <c r="A12195" s="2" t="s">
        <v>22270</v>
      </c>
      <c r="B12195" s="1" t="s">
        <v>22271</v>
      </c>
      <c r="C12195" s="1" t="s">
        <v>1012</v>
      </c>
      <c r="D12195" s="3">
        <v>3000</v>
      </c>
    </row>
    <row r="12196" spans="1:4" s="9" customFormat="1" x14ac:dyDescent="0.2">
      <c r="A12196" s="2" t="s">
        <v>22272</v>
      </c>
      <c r="B12196" s="1" t="s">
        <v>22273</v>
      </c>
      <c r="C12196" s="1" t="s">
        <v>1087</v>
      </c>
      <c r="D12196" s="3">
        <v>10000</v>
      </c>
    </row>
    <row r="12197" spans="1:4" s="9" customFormat="1" x14ac:dyDescent="0.2">
      <c r="A12197" s="2" t="s">
        <v>22274</v>
      </c>
      <c r="B12197" s="1" t="s">
        <v>22275</v>
      </c>
      <c r="C12197" s="1" t="s">
        <v>287</v>
      </c>
      <c r="D12197" s="10" t="s">
        <v>5270</v>
      </c>
    </row>
    <row r="12198" spans="1:4" s="9" customFormat="1" x14ac:dyDescent="0.2">
      <c r="A12198" s="2" t="s">
        <v>22276</v>
      </c>
      <c r="B12198" s="1" t="s">
        <v>22277</v>
      </c>
      <c r="C12198" s="1" t="s">
        <v>1087</v>
      </c>
      <c r="D12198" s="10" t="s">
        <v>5270</v>
      </c>
    </row>
    <row r="12199" spans="1:4" s="9" customFormat="1" x14ac:dyDescent="0.2">
      <c r="A12199" s="2" t="s">
        <v>22278</v>
      </c>
      <c r="B12199" s="1" t="s">
        <v>22279</v>
      </c>
      <c r="C12199" s="1" t="s">
        <v>1087</v>
      </c>
      <c r="D12199" s="10" t="s">
        <v>5270</v>
      </c>
    </row>
    <row r="12200" spans="1:4" s="9" customFormat="1" x14ac:dyDescent="0.2">
      <c r="A12200" s="2" t="s">
        <v>22280</v>
      </c>
      <c r="B12200" s="1" t="s">
        <v>22281</v>
      </c>
      <c r="C12200" s="1" t="s">
        <v>1087</v>
      </c>
      <c r="D12200" s="3">
        <v>3000</v>
      </c>
    </row>
    <row r="12201" spans="1:4" s="9" customFormat="1" x14ac:dyDescent="0.2">
      <c r="A12201" s="2" t="s">
        <v>22282</v>
      </c>
      <c r="B12201" s="1" t="s">
        <v>22283</v>
      </c>
      <c r="C12201" s="1" t="s">
        <v>2483</v>
      </c>
      <c r="D12201" s="10" t="s">
        <v>5270</v>
      </c>
    </row>
    <row r="12202" spans="1:4" s="9" customFormat="1" x14ac:dyDescent="0.2">
      <c r="A12202" s="2" t="s">
        <v>22284</v>
      </c>
      <c r="B12202" s="1" t="s">
        <v>22285</v>
      </c>
      <c r="C12202" s="1" t="s">
        <v>1087</v>
      </c>
      <c r="D12202" s="3">
        <v>3000</v>
      </c>
    </row>
    <row r="12203" spans="1:4" s="9" customFormat="1" x14ac:dyDescent="0.2">
      <c r="A12203" s="2" t="s">
        <v>22286</v>
      </c>
      <c r="B12203" s="1" t="s">
        <v>22285</v>
      </c>
      <c r="C12203" s="1" t="s">
        <v>1087</v>
      </c>
      <c r="D12203" s="3">
        <v>10000</v>
      </c>
    </row>
    <row r="12204" spans="1:4" s="9" customFormat="1" x14ac:dyDescent="0.2">
      <c r="A12204" s="2" t="s">
        <v>22287</v>
      </c>
      <c r="B12204" s="1" t="s">
        <v>22288</v>
      </c>
      <c r="C12204" s="1" t="s">
        <v>39</v>
      </c>
      <c r="D12204" s="3">
        <v>3000</v>
      </c>
    </row>
    <row r="12205" spans="1:4" s="9" customFormat="1" x14ac:dyDescent="0.2">
      <c r="A12205" s="2" t="s">
        <v>22291</v>
      </c>
      <c r="B12205" s="1" t="s">
        <v>22290</v>
      </c>
      <c r="C12205" s="1" t="s">
        <v>1087</v>
      </c>
      <c r="D12205" s="3">
        <v>3000</v>
      </c>
    </row>
    <row r="12206" spans="1:4" s="9" customFormat="1" x14ac:dyDescent="0.2">
      <c r="A12206" s="2" t="s">
        <v>22289</v>
      </c>
      <c r="B12206" s="1" t="s">
        <v>22290</v>
      </c>
      <c r="C12206" s="1" t="s">
        <v>2483</v>
      </c>
      <c r="D12206" s="10" t="s">
        <v>5270</v>
      </c>
    </row>
    <row r="12207" spans="1:4" s="9" customFormat="1" x14ac:dyDescent="0.2">
      <c r="A12207" s="2" t="s">
        <v>22292</v>
      </c>
      <c r="B12207" s="1" t="s">
        <v>22293</v>
      </c>
      <c r="C12207" s="1" t="s">
        <v>39</v>
      </c>
      <c r="D12207" s="10" t="s">
        <v>5270</v>
      </c>
    </row>
    <row r="12208" spans="1:4" s="9" customFormat="1" x14ac:dyDescent="0.2">
      <c r="A12208" s="2" t="s">
        <v>22294</v>
      </c>
      <c r="B12208" s="1" t="s">
        <v>22295</v>
      </c>
      <c r="C12208" s="1" t="s">
        <v>1012</v>
      </c>
      <c r="D12208" s="10" t="s">
        <v>5270</v>
      </c>
    </row>
    <row r="12209" spans="1:4" s="9" customFormat="1" x14ac:dyDescent="0.2">
      <c r="A12209" s="2" t="s">
        <v>22296</v>
      </c>
      <c r="B12209" s="1" t="s">
        <v>22297</v>
      </c>
      <c r="C12209" s="1" t="s">
        <v>1087</v>
      </c>
      <c r="D12209" s="3">
        <v>3000</v>
      </c>
    </row>
    <row r="12210" spans="1:4" s="9" customFormat="1" x14ac:dyDescent="0.2">
      <c r="A12210" s="2" t="s">
        <v>22298</v>
      </c>
      <c r="B12210" s="1" t="s">
        <v>22299</v>
      </c>
      <c r="C12210" s="1" t="s">
        <v>86</v>
      </c>
      <c r="D12210" s="3">
        <v>100</v>
      </c>
    </row>
    <row r="12211" spans="1:4" s="9" customFormat="1" x14ac:dyDescent="0.2">
      <c r="A12211" s="2" t="s">
        <v>22300</v>
      </c>
      <c r="B12211" s="1" t="s">
        <v>22301</v>
      </c>
      <c r="C12211" s="1" t="s">
        <v>39</v>
      </c>
      <c r="D12211" s="10" t="s">
        <v>5270</v>
      </c>
    </row>
    <row r="12212" spans="1:4" s="9" customFormat="1" x14ac:dyDescent="0.2">
      <c r="A12212" s="2" t="s">
        <v>22302</v>
      </c>
      <c r="B12212" s="1" t="s">
        <v>22303</v>
      </c>
      <c r="C12212" s="1" t="s">
        <v>287</v>
      </c>
      <c r="D12212" s="3">
        <v>3000</v>
      </c>
    </row>
    <row r="12213" spans="1:4" s="9" customFormat="1" x14ac:dyDescent="0.2">
      <c r="A12213" s="2" t="s">
        <v>22306</v>
      </c>
      <c r="B12213" s="1" t="s">
        <v>22305</v>
      </c>
      <c r="C12213" s="1" t="s">
        <v>1087</v>
      </c>
      <c r="D12213" s="3">
        <v>3000</v>
      </c>
    </row>
    <row r="12214" spans="1:4" s="9" customFormat="1" x14ac:dyDescent="0.2">
      <c r="A12214" s="2" t="s">
        <v>22304</v>
      </c>
      <c r="B12214" s="1" t="s">
        <v>22305</v>
      </c>
      <c r="C12214" s="1" t="s">
        <v>1087</v>
      </c>
      <c r="D12214" s="3">
        <v>10000</v>
      </c>
    </row>
    <row r="12215" spans="1:4" s="9" customFormat="1" x14ac:dyDescent="0.2">
      <c r="A12215" s="2" t="s">
        <v>22307</v>
      </c>
      <c r="B12215" s="1" t="s">
        <v>22308</v>
      </c>
      <c r="C12215" s="1" t="s">
        <v>1012</v>
      </c>
      <c r="D12215" s="10" t="s">
        <v>5270</v>
      </c>
    </row>
    <row r="12216" spans="1:4" s="9" customFormat="1" x14ac:dyDescent="0.2">
      <c r="A12216" s="2" t="s">
        <v>22312</v>
      </c>
      <c r="B12216" s="1" t="s">
        <v>22310</v>
      </c>
      <c r="C12216" s="1" t="s">
        <v>1872</v>
      </c>
      <c r="D12216" s="3">
        <v>3000</v>
      </c>
    </row>
    <row r="12217" spans="1:4" s="9" customFormat="1" x14ac:dyDescent="0.2">
      <c r="A12217" s="2" t="s">
        <v>22309</v>
      </c>
      <c r="B12217" s="1" t="s">
        <v>22310</v>
      </c>
      <c r="C12217" s="1" t="s">
        <v>39</v>
      </c>
      <c r="D12217" s="10" t="s">
        <v>5270</v>
      </c>
    </row>
    <row r="12218" spans="1:4" s="9" customFormat="1" x14ac:dyDescent="0.2">
      <c r="A12218" s="2" t="s">
        <v>22311</v>
      </c>
      <c r="B12218" s="1" t="s">
        <v>22310</v>
      </c>
      <c r="C12218" s="1" t="s">
        <v>287</v>
      </c>
      <c r="D12218" s="10" t="s">
        <v>5270</v>
      </c>
    </row>
    <row r="12219" spans="1:4" s="9" customFormat="1" x14ac:dyDescent="0.2">
      <c r="A12219" s="2" t="s">
        <v>22313</v>
      </c>
      <c r="B12219" s="1" t="s">
        <v>22314</v>
      </c>
      <c r="C12219" s="1" t="s">
        <v>1087</v>
      </c>
      <c r="D12219" s="3">
        <v>100</v>
      </c>
    </row>
    <row r="12220" spans="1:4" s="9" customFormat="1" x14ac:dyDescent="0.2">
      <c r="A12220" s="2" t="s">
        <v>22315</v>
      </c>
      <c r="B12220" s="1" t="s">
        <v>22316</v>
      </c>
      <c r="C12220" s="1" t="s">
        <v>7557</v>
      </c>
      <c r="D12220" s="10" t="s">
        <v>5270</v>
      </c>
    </row>
    <row r="12221" spans="1:4" s="9" customFormat="1" x14ac:dyDescent="0.2">
      <c r="A12221" s="2" t="s">
        <v>22317</v>
      </c>
      <c r="B12221" s="1" t="s">
        <v>22318</v>
      </c>
      <c r="C12221" s="1" t="s">
        <v>18056</v>
      </c>
      <c r="D12221" s="3">
        <v>3000</v>
      </c>
    </row>
    <row r="12222" spans="1:4" s="9" customFormat="1" x14ac:dyDescent="0.2">
      <c r="A12222" s="2" t="s">
        <v>22319</v>
      </c>
      <c r="B12222" s="1" t="s">
        <v>22320</v>
      </c>
      <c r="C12222" s="1" t="s">
        <v>7557</v>
      </c>
      <c r="D12222" s="3">
        <v>3000</v>
      </c>
    </row>
    <row r="12223" spans="1:4" s="9" customFormat="1" x14ac:dyDescent="0.2">
      <c r="A12223" s="2" t="s">
        <v>22326</v>
      </c>
      <c r="B12223" s="1" t="s">
        <v>22322</v>
      </c>
      <c r="C12223" s="1" t="s">
        <v>89</v>
      </c>
      <c r="D12223" s="3">
        <v>100</v>
      </c>
    </row>
    <row r="12224" spans="1:4" s="9" customFormat="1" x14ac:dyDescent="0.2">
      <c r="A12224" s="2" t="s">
        <v>22321</v>
      </c>
      <c r="B12224" s="1" t="s">
        <v>22322</v>
      </c>
      <c r="C12224" s="1" t="s">
        <v>39</v>
      </c>
      <c r="D12224" s="3">
        <v>3000</v>
      </c>
    </row>
    <row r="12225" spans="1:4" s="9" customFormat="1" x14ac:dyDescent="0.2">
      <c r="A12225" s="2" t="s">
        <v>22323</v>
      </c>
      <c r="B12225" s="1" t="s">
        <v>22322</v>
      </c>
      <c r="C12225" s="1" t="s">
        <v>1910</v>
      </c>
      <c r="D12225" s="3">
        <v>3000</v>
      </c>
    </row>
    <row r="12226" spans="1:4" s="9" customFormat="1" x14ac:dyDescent="0.2">
      <c r="A12226" s="2" t="s">
        <v>22324</v>
      </c>
      <c r="B12226" s="1" t="s">
        <v>22322</v>
      </c>
      <c r="C12226" s="1" t="s">
        <v>1087</v>
      </c>
      <c r="D12226" s="3">
        <v>3000</v>
      </c>
    </row>
    <row r="12227" spans="1:4" s="9" customFormat="1" x14ac:dyDescent="0.2">
      <c r="A12227" s="2" t="s">
        <v>22327</v>
      </c>
      <c r="B12227" s="1" t="s">
        <v>22322</v>
      </c>
      <c r="C12227" s="1" t="s">
        <v>1872</v>
      </c>
      <c r="D12227" s="3">
        <v>3000</v>
      </c>
    </row>
    <row r="12228" spans="1:4" s="9" customFormat="1" x14ac:dyDescent="0.2">
      <c r="A12228" s="2" t="s">
        <v>22325</v>
      </c>
      <c r="B12228" s="1" t="s">
        <v>22322</v>
      </c>
      <c r="C12228" s="1" t="s">
        <v>287</v>
      </c>
      <c r="D12228" s="10" t="s">
        <v>5270</v>
      </c>
    </row>
    <row r="12229" spans="1:4" s="9" customFormat="1" x14ac:dyDescent="0.2">
      <c r="A12229" s="2" t="s">
        <v>22328</v>
      </c>
      <c r="B12229" s="1" t="s">
        <v>22329</v>
      </c>
      <c r="C12229" s="1" t="s">
        <v>2483</v>
      </c>
      <c r="D12229" s="3">
        <v>3000</v>
      </c>
    </row>
    <row r="12230" spans="1:4" s="9" customFormat="1" x14ac:dyDescent="0.2">
      <c r="A12230" s="2" t="s">
        <v>22330</v>
      </c>
      <c r="B12230" s="1" t="s">
        <v>22331</v>
      </c>
      <c r="C12230" s="1" t="s">
        <v>86</v>
      </c>
      <c r="D12230" s="10" t="s">
        <v>5270</v>
      </c>
    </row>
    <row r="12231" spans="1:4" s="9" customFormat="1" x14ac:dyDescent="0.2">
      <c r="A12231" s="2" t="s">
        <v>22332</v>
      </c>
      <c r="B12231" s="1" t="s">
        <v>22333</v>
      </c>
      <c r="C12231" s="1" t="s">
        <v>287</v>
      </c>
      <c r="D12231" s="3">
        <v>1000</v>
      </c>
    </row>
    <row r="12232" spans="1:4" s="9" customFormat="1" x14ac:dyDescent="0.2">
      <c r="A12232" s="2" t="s">
        <v>22334</v>
      </c>
      <c r="B12232" s="1" t="s">
        <v>22335</v>
      </c>
      <c r="C12232" s="1" t="s">
        <v>1087</v>
      </c>
      <c r="D12232" s="10" t="s">
        <v>5270</v>
      </c>
    </row>
    <row r="12233" spans="1:4" s="9" customFormat="1" x14ac:dyDescent="0.2">
      <c r="A12233" s="2" t="s">
        <v>22336</v>
      </c>
      <c r="B12233" s="1" t="s">
        <v>22337</v>
      </c>
      <c r="C12233" s="1" t="s">
        <v>2483</v>
      </c>
      <c r="D12233" s="10" t="s">
        <v>5270</v>
      </c>
    </row>
    <row r="12234" spans="1:4" s="9" customFormat="1" x14ac:dyDescent="0.2">
      <c r="A12234" s="2" t="s">
        <v>22338</v>
      </c>
      <c r="B12234" s="1" t="s">
        <v>22339</v>
      </c>
      <c r="C12234" s="1" t="s">
        <v>2483</v>
      </c>
      <c r="D12234" s="3">
        <v>3000</v>
      </c>
    </row>
    <row r="12235" spans="1:4" s="9" customFormat="1" x14ac:dyDescent="0.2">
      <c r="A12235" s="2" t="s">
        <v>22340</v>
      </c>
      <c r="B12235" s="1" t="s">
        <v>22341</v>
      </c>
      <c r="C12235" s="1" t="s">
        <v>2483</v>
      </c>
      <c r="D12235" s="3">
        <v>3000</v>
      </c>
    </row>
    <row r="12236" spans="1:4" s="9" customFormat="1" x14ac:dyDescent="0.2">
      <c r="A12236" s="2" t="s">
        <v>22342</v>
      </c>
      <c r="B12236" s="1" t="s">
        <v>22343</v>
      </c>
      <c r="C12236" s="1" t="s">
        <v>287</v>
      </c>
      <c r="D12236" s="10" t="s">
        <v>5270</v>
      </c>
    </row>
    <row r="12237" spans="1:4" s="9" customFormat="1" x14ac:dyDescent="0.2">
      <c r="A12237" s="2" t="s">
        <v>22344</v>
      </c>
      <c r="B12237" s="1" t="s">
        <v>22345</v>
      </c>
      <c r="C12237" s="1" t="s">
        <v>2483</v>
      </c>
      <c r="D12237" s="3">
        <v>3000</v>
      </c>
    </row>
    <row r="12238" spans="1:4" s="9" customFormat="1" x14ac:dyDescent="0.2">
      <c r="A12238" s="2" t="s">
        <v>22346</v>
      </c>
      <c r="B12238" s="1" t="s">
        <v>22347</v>
      </c>
      <c r="C12238" s="1" t="s">
        <v>7415</v>
      </c>
      <c r="D12238" s="10" t="s">
        <v>5270</v>
      </c>
    </row>
    <row r="12239" spans="1:4" s="9" customFormat="1" x14ac:dyDescent="0.2">
      <c r="A12239" s="2" t="s">
        <v>22348</v>
      </c>
      <c r="B12239" s="1" t="s">
        <v>22349</v>
      </c>
      <c r="C12239" s="1" t="s">
        <v>86</v>
      </c>
      <c r="D12239" s="10" t="s">
        <v>5270</v>
      </c>
    </row>
    <row r="12240" spans="1:4" s="9" customFormat="1" x14ac:dyDescent="0.2">
      <c r="A12240" s="2" t="s">
        <v>22350</v>
      </c>
      <c r="B12240" s="1" t="s">
        <v>22351</v>
      </c>
      <c r="C12240" s="1" t="s">
        <v>287</v>
      </c>
      <c r="D12240" s="3">
        <v>3000</v>
      </c>
    </row>
    <row r="12241" spans="1:4" s="9" customFormat="1" x14ac:dyDescent="0.2">
      <c r="A12241" s="2" t="s">
        <v>22352</v>
      </c>
      <c r="B12241" s="1" t="s">
        <v>22353</v>
      </c>
      <c r="C12241" s="1" t="s">
        <v>13343</v>
      </c>
      <c r="D12241" s="10" t="s">
        <v>5270</v>
      </c>
    </row>
    <row r="12242" spans="1:4" s="9" customFormat="1" x14ac:dyDescent="0.2">
      <c r="A12242" s="2" t="s">
        <v>22354</v>
      </c>
      <c r="B12242" s="1" t="s">
        <v>22355</v>
      </c>
      <c r="C12242" s="1" t="s">
        <v>287</v>
      </c>
      <c r="D12242" s="10" t="s">
        <v>5270</v>
      </c>
    </row>
    <row r="12243" spans="1:4" s="9" customFormat="1" x14ac:dyDescent="0.2">
      <c r="A12243" s="2" t="s">
        <v>22356</v>
      </c>
      <c r="B12243" s="1" t="s">
        <v>22357</v>
      </c>
      <c r="C12243" s="1" t="s">
        <v>5296</v>
      </c>
      <c r="D12243" s="10" t="s">
        <v>5270</v>
      </c>
    </row>
    <row r="12244" spans="1:4" s="9" customFormat="1" x14ac:dyDescent="0.2">
      <c r="A12244" s="2" t="s">
        <v>22358</v>
      </c>
      <c r="B12244" s="1" t="s">
        <v>22359</v>
      </c>
      <c r="C12244" s="1" t="s">
        <v>1087</v>
      </c>
      <c r="D12244" s="10" t="s">
        <v>5270</v>
      </c>
    </row>
    <row r="12245" spans="1:4" s="9" customFormat="1" x14ac:dyDescent="0.2">
      <c r="A12245" s="2" t="s">
        <v>22360</v>
      </c>
      <c r="B12245" s="1" t="s">
        <v>22361</v>
      </c>
      <c r="C12245" s="1" t="s">
        <v>39</v>
      </c>
      <c r="D12245" s="3">
        <v>3000</v>
      </c>
    </row>
    <row r="12246" spans="1:4" s="9" customFormat="1" x14ac:dyDescent="0.2">
      <c r="A12246" s="2" t="s">
        <v>22362</v>
      </c>
      <c r="B12246" s="1" t="s">
        <v>22363</v>
      </c>
      <c r="C12246" s="1" t="s">
        <v>1087</v>
      </c>
      <c r="D12246" s="3">
        <v>3000</v>
      </c>
    </row>
    <row r="12247" spans="1:4" s="9" customFormat="1" x14ac:dyDescent="0.2">
      <c r="A12247" s="2" t="s">
        <v>22364</v>
      </c>
      <c r="B12247" s="1" t="s">
        <v>22365</v>
      </c>
      <c r="C12247" s="1" t="s">
        <v>287</v>
      </c>
      <c r="D12247" s="10" t="s">
        <v>5270</v>
      </c>
    </row>
    <row r="12248" spans="1:4" s="9" customFormat="1" x14ac:dyDescent="0.2">
      <c r="A12248" s="2" t="s">
        <v>22368</v>
      </c>
      <c r="B12248" s="1" t="s">
        <v>22367</v>
      </c>
      <c r="C12248" s="1" t="s">
        <v>1087</v>
      </c>
      <c r="D12248" s="3">
        <v>3000</v>
      </c>
    </row>
    <row r="12249" spans="1:4" s="9" customFormat="1" x14ac:dyDescent="0.2">
      <c r="A12249" s="2" t="s">
        <v>22366</v>
      </c>
      <c r="B12249" s="1" t="s">
        <v>22367</v>
      </c>
      <c r="C12249" s="1" t="s">
        <v>39</v>
      </c>
      <c r="D12249" s="10" t="s">
        <v>5270</v>
      </c>
    </row>
    <row r="12250" spans="1:4" s="9" customFormat="1" x14ac:dyDescent="0.2">
      <c r="A12250" s="2" t="s">
        <v>22371</v>
      </c>
      <c r="B12250" s="1" t="s">
        <v>22370</v>
      </c>
      <c r="C12250" s="1" t="s">
        <v>1087</v>
      </c>
      <c r="D12250" s="3">
        <v>3000</v>
      </c>
    </row>
    <row r="12251" spans="1:4" s="9" customFormat="1" x14ac:dyDescent="0.2">
      <c r="A12251" s="2" t="s">
        <v>22369</v>
      </c>
      <c r="B12251" s="1" t="s">
        <v>22370</v>
      </c>
      <c r="C12251" s="1" t="s">
        <v>1087</v>
      </c>
      <c r="D12251" s="3">
        <v>10000</v>
      </c>
    </row>
    <row r="12252" spans="1:4" s="9" customFormat="1" x14ac:dyDescent="0.2">
      <c r="A12252" s="2" t="s">
        <v>22372</v>
      </c>
      <c r="B12252" s="1" t="s">
        <v>22373</v>
      </c>
      <c r="C12252" s="1" t="s">
        <v>1087</v>
      </c>
      <c r="D12252" s="3">
        <v>3000</v>
      </c>
    </row>
    <row r="12253" spans="1:4" s="9" customFormat="1" x14ac:dyDescent="0.2">
      <c r="A12253" s="2" t="s">
        <v>22374</v>
      </c>
      <c r="B12253" s="1" t="s">
        <v>22375</v>
      </c>
      <c r="C12253" s="1" t="s">
        <v>39</v>
      </c>
      <c r="D12253" s="10" t="s">
        <v>5270</v>
      </c>
    </row>
    <row r="12254" spans="1:4" s="9" customFormat="1" x14ac:dyDescent="0.2">
      <c r="A12254" s="2" t="s">
        <v>22376</v>
      </c>
      <c r="B12254" s="1" t="s">
        <v>22377</v>
      </c>
      <c r="C12254" s="1" t="s">
        <v>2483</v>
      </c>
      <c r="D12254" s="10" t="s">
        <v>5270</v>
      </c>
    </row>
    <row r="12255" spans="1:4" s="9" customFormat="1" x14ac:dyDescent="0.2">
      <c r="A12255" s="2" t="s">
        <v>22380</v>
      </c>
      <c r="B12255" s="1" t="s">
        <v>22379</v>
      </c>
      <c r="C12255" s="1" t="s">
        <v>1087</v>
      </c>
      <c r="D12255" s="3">
        <v>3000</v>
      </c>
    </row>
    <row r="12256" spans="1:4" s="9" customFormat="1" x14ac:dyDescent="0.2">
      <c r="A12256" s="2" t="s">
        <v>22378</v>
      </c>
      <c r="B12256" s="1" t="s">
        <v>22379</v>
      </c>
      <c r="C12256" s="1" t="s">
        <v>2483</v>
      </c>
      <c r="D12256" s="10" t="s">
        <v>5270</v>
      </c>
    </row>
    <row r="12257" spans="1:4" s="9" customFormat="1" x14ac:dyDescent="0.2">
      <c r="A12257" s="2" t="s">
        <v>22381</v>
      </c>
      <c r="B12257" s="1" t="s">
        <v>22382</v>
      </c>
      <c r="C12257" s="1" t="s">
        <v>287</v>
      </c>
      <c r="D12257" s="3">
        <v>3000</v>
      </c>
    </row>
    <row r="12258" spans="1:4" s="9" customFormat="1" x14ac:dyDescent="0.2">
      <c r="A12258" s="2" t="s">
        <v>22385</v>
      </c>
      <c r="B12258" s="1" t="s">
        <v>22384</v>
      </c>
      <c r="C12258" s="1" t="s">
        <v>308</v>
      </c>
      <c r="D12258" s="3">
        <v>100</v>
      </c>
    </row>
    <row r="12259" spans="1:4" s="9" customFormat="1" x14ac:dyDescent="0.2">
      <c r="A12259" s="2" t="s">
        <v>22383</v>
      </c>
      <c r="B12259" s="1" t="s">
        <v>22384</v>
      </c>
      <c r="C12259" s="1" t="s">
        <v>287</v>
      </c>
      <c r="D12259" s="3">
        <v>3000</v>
      </c>
    </row>
    <row r="12260" spans="1:4" s="9" customFormat="1" x14ac:dyDescent="0.2">
      <c r="A12260" s="2" t="s">
        <v>22386</v>
      </c>
      <c r="B12260" s="1" t="s">
        <v>22387</v>
      </c>
      <c r="C12260" s="1" t="s">
        <v>39</v>
      </c>
      <c r="D12260" s="3">
        <v>3000</v>
      </c>
    </row>
    <row r="12261" spans="1:4" s="9" customFormat="1" x14ac:dyDescent="0.2">
      <c r="A12261" s="2" t="s">
        <v>22388</v>
      </c>
      <c r="B12261" s="1" t="s">
        <v>22389</v>
      </c>
      <c r="C12261" s="1" t="s">
        <v>39</v>
      </c>
      <c r="D12261" s="3">
        <v>3000</v>
      </c>
    </row>
    <row r="12262" spans="1:4" s="9" customFormat="1" x14ac:dyDescent="0.2">
      <c r="A12262" s="2" t="s">
        <v>22390</v>
      </c>
      <c r="B12262" s="1" t="s">
        <v>22391</v>
      </c>
      <c r="C12262" s="1" t="s">
        <v>2483</v>
      </c>
      <c r="D12262" s="3">
        <v>3000</v>
      </c>
    </row>
    <row r="12263" spans="1:4" s="9" customFormat="1" x14ac:dyDescent="0.2">
      <c r="A12263" s="2" t="s">
        <v>22394</v>
      </c>
      <c r="B12263" s="1" t="s">
        <v>22393</v>
      </c>
      <c r="C12263" s="1" t="s">
        <v>287</v>
      </c>
      <c r="D12263" s="3">
        <v>3000</v>
      </c>
    </row>
    <row r="12264" spans="1:4" s="9" customFormat="1" x14ac:dyDescent="0.2">
      <c r="A12264" s="2" t="s">
        <v>22392</v>
      </c>
      <c r="B12264" s="1" t="s">
        <v>22393</v>
      </c>
      <c r="C12264" s="1" t="s">
        <v>1087</v>
      </c>
      <c r="D12264" s="10" t="s">
        <v>5270</v>
      </c>
    </row>
    <row r="12265" spans="1:4" s="9" customFormat="1" x14ac:dyDescent="0.2">
      <c r="A12265" s="2" t="s">
        <v>22395</v>
      </c>
      <c r="B12265" s="1" t="s">
        <v>22396</v>
      </c>
      <c r="C12265" s="1" t="s">
        <v>287</v>
      </c>
      <c r="D12265" s="10" t="s">
        <v>5270</v>
      </c>
    </row>
    <row r="12266" spans="1:4" s="9" customFormat="1" x14ac:dyDescent="0.2">
      <c r="A12266" s="2" t="s">
        <v>22397</v>
      </c>
      <c r="B12266" s="1" t="s">
        <v>22398</v>
      </c>
      <c r="C12266" s="1" t="s">
        <v>287</v>
      </c>
      <c r="D12266" s="10" t="s">
        <v>5270</v>
      </c>
    </row>
    <row r="12267" spans="1:4" s="9" customFormat="1" x14ac:dyDescent="0.2">
      <c r="A12267" s="2" t="s">
        <v>22399</v>
      </c>
      <c r="B12267" s="1" t="s">
        <v>22400</v>
      </c>
      <c r="C12267" s="1" t="s">
        <v>1087</v>
      </c>
      <c r="D12267" s="10" t="s">
        <v>5270</v>
      </c>
    </row>
    <row r="12268" spans="1:4" s="9" customFormat="1" x14ac:dyDescent="0.2">
      <c r="A12268" s="2" t="s">
        <v>22401</v>
      </c>
      <c r="B12268" s="1" t="s">
        <v>22402</v>
      </c>
      <c r="C12268" s="1" t="s">
        <v>89</v>
      </c>
      <c r="D12268" s="10" t="s">
        <v>5270</v>
      </c>
    </row>
    <row r="12269" spans="1:4" s="9" customFormat="1" x14ac:dyDescent="0.2">
      <c r="A12269" s="2" t="s">
        <v>22403</v>
      </c>
      <c r="B12269" s="1" t="s">
        <v>22404</v>
      </c>
      <c r="C12269" s="1" t="s">
        <v>2483</v>
      </c>
      <c r="D12269" s="10" t="s">
        <v>5270</v>
      </c>
    </row>
    <row r="12270" spans="1:4" s="9" customFormat="1" x14ac:dyDescent="0.2">
      <c r="A12270" s="2" t="s">
        <v>22405</v>
      </c>
      <c r="B12270" s="1" t="s">
        <v>22406</v>
      </c>
      <c r="C12270" s="1" t="s">
        <v>287</v>
      </c>
      <c r="D12270" s="10" t="s">
        <v>5270</v>
      </c>
    </row>
    <row r="12271" spans="1:4" s="9" customFormat="1" x14ac:dyDescent="0.2">
      <c r="A12271" s="2" t="s">
        <v>22407</v>
      </c>
      <c r="B12271" s="1" t="s">
        <v>22408</v>
      </c>
      <c r="C12271" s="1" t="s">
        <v>1087</v>
      </c>
      <c r="D12271" s="10" t="s">
        <v>5270</v>
      </c>
    </row>
    <row r="12272" spans="1:4" s="9" customFormat="1" x14ac:dyDescent="0.2">
      <c r="A12272" s="2" t="s">
        <v>22409</v>
      </c>
      <c r="B12272" s="1" t="s">
        <v>22410</v>
      </c>
      <c r="C12272" s="1" t="s">
        <v>287</v>
      </c>
      <c r="D12272" s="10" t="s">
        <v>5270</v>
      </c>
    </row>
    <row r="12273" spans="1:4" s="9" customFormat="1" x14ac:dyDescent="0.2">
      <c r="A12273" s="2" t="s">
        <v>22411</v>
      </c>
      <c r="B12273" s="1" t="s">
        <v>22412</v>
      </c>
      <c r="C12273" s="1" t="s">
        <v>287</v>
      </c>
      <c r="D12273" s="10" t="s">
        <v>5270</v>
      </c>
    </row>
    <row r="12274" spans="1:4" s="9" customFormat="1" x14ac:dyDescent="0.2">
      <c r="A12274" s="2" t="s">
        <v>22413</v>
      </c>
      <c r="B12274" s="1" t="s">
        <v>22414</v>
      </c>
      <c r="C12274" s="1" t="s">
        <v>1012</v>
      </c>
      <c r="D12274" s="10" t="s">
        <v>5270</v>
      </c>
    </row>
    <row r="12275" spans="1:4" s="9" customFormat="1" x14ac:dyDescent="0.2">
      <c r="A12275" s="2" t="s">
        <v>22415</v>
      </c>
      <c r="B12275" s="1" t="s">
        <v>22416</v>
      </c>
      <c r="C12275" s="1" t="s">
        <v>287</v>
      </c>
      <c r="D12275" s="10" t="s">
        <v>5270</v>
      </c>
    </row>
    <row r="12276" spans="1:4" s="9" customFormat="1" x14ac:dyDescent="0.2">
      <c r="A12276" s="2" t="s">
        <v>22417</v>
      </c>
      <c r="B12276" s="1" t="s">
        <v>22418</v>
      </c>
      <c r="C12276" s="1" t="s">
        <v>2483</v>
      </c>
      <c r="D12276" s="3">
        <v>1000</v>
      </c>
    </row>
    <row r="12277" spans="1:4" s="9" customFormat="1" x14ac:dyDescent="0.2">
      <c r="A12277" s="2" t="s">
        <v>22419</v>
      </c>
      <c r="B12277" s="1" t="s">
        <v>22420</v>
      </c>
      <c r="C12277" s="1" t="s">
        <v>287</v>
      </c>
      <c r="D12277" s="10" t="s">
        <v>5270</v>
      </c>
    </row>
    <row r="12278" spans="1:4" s="9" customFormat="1" x14ac:dyDescent="0.2">
      <c r="A12278" s="2" t="s">
        <v>22421</v>
      </c>
      <c r="B12278" s="1" t="s">
        <v>22422</v>
      </c>
      <c r="C12278" s="1" t="s">
        <v>1012</v>
      </c>
      <c r="D12278" s="10" t="s">
        <v>5270</v>
      </c>
    </row>
    <row r="12279" spans="1:4" s="9" customFormat="1" x14ac:dyDescent="0.2">
      <c r="A12279" s="2" t="s">
        <v>22423</v>
      </c>
      <c r="B12279" s="1" t="s">
        <v>22424</v>
      </c>
      <c r="C12279" s="1" t="s">
        <v>287</v>
      </c>
      <c r="D12279" s="10" t="s">
        <v>5270</v>
      </c>
    </row>
    <row r="12280" spans="1:4" s="9" customFormat="1" x14ac:dyDescent="0.2">
      <c r="A12280" s="2" t="s">
        <v>22425</v>
      </c>
      <c r="B12280" s="1" t="s">
        <v>22426</v>
      </c>
      <c r="C12280" s="1" t="s">
        <v>2483</v>
      </c>
      <c r="D12280" s="10" t="s">
        <v>5270</v>
      </c>
    </row>
    <row r="12281" spans="1:4" s="9" customFormat="1" x14ac:dyDescent="0.2">
      <c r="A12281" s="2" t="s">
        <v>22427</v>
      </c>
      <c r="B12281" s="1" t="s">
        <v>22428</v>
      </c>
      <c r="C12281" s="1" t="s">
        <v>39</v>
      </c>
      <c r="D12281" s="10" t="s">
        <v>5270</v>
      </c>
    </row>
    <row r="12282" spans="1:4" s="9" customFormat="1" x14ac:dyDescent="0.2">
      <c r="A12282" s="2" t="s">
        <v>22429</v>
      </c>
      <c r="B12282" s="1" t="s">
        <v>22430</v>
      </c>
      <c r="C12282" s="1" t="s">
        <v>2483</v>
      </c>
      <c r="D12282" s="3">
        <v>1000</v>
      </c>
    </row>
    <row r="12283" spans="1:4" s="9" customFormat="1" x14ac:dyDescent="0.2">
      <c r="A12283" s="2" t="s">
        <v>22431</v>
      </c>
      <c r="B12283" s="1" t="s">
        <v>22432</v>
      </c>
      <c r="C12283" s="1" t="s">
        <v>39</v>
      </c>
      <c r="D12283" s="10" t="s">
        <v>5270</v>
      </c>
    </row>
    <row r="12284" spans="1:4" s="9" customFormat="1" x14ac:dyDescent="0.2">
      <c r="A12284" s="2" t="s">
        <v>22433</v>
      </c>
      <c r="B12284" s="1" t="s">
        <v>22434</v>
      </c>
      <c r="C12284" s="1" t="s">
        <v>1012</v>
      </c>
      <c r="D12284" s="3">
        <v>1000</v>
      </c>
    </row>
    <row r="12285" spans="1:4" s="9" customFormat="1" x14ac:dyDescent="0.2">
      <c r="A12285" s="2" t="s">
        <v>22435</v>
      </c>
      <c r="B12285" s="1" t="s">
        <v>22434</v>
      </c>
      <c r="C12285" s="1" t="s">
        <v>287</v>
      </c>
      <c r="D12285" s="10" t="s">
        <v>5270</v>
      </c>
    </row>
    <row r="12286" spans="1:4" s="9" customFormat="1" x14ac:dyDescent="0.2">
      <c r="A12286" s="2" t="s">
        <v>22436</v>
      </c>
      <c r="B12286" s="1" t="s">
        <v>22437</v>
      </c>
      <c r="C12286" s="1" t="s">
        <v>287</v>
      </c>
      <c r="D12286" s="3">
        <v>3000</v>
      </c>
    </row>
    <row r="12287" spans="1:4" s="9" customFormat="1" x14ac:dyDescent="0.2">
      <c r="A12287" s="2" t="s">
        <v>22438</v>
      </c>
      <c r="B12287" s="1" t="s">
        <v>22439</v>
      </c>
      <c r="C12287" s="1" t="s">
        <v>39</v>
      </c>
      <c r="D12287" s="10" t="s">
        <v>5270</v>
      </c>
    </row>
    <row r="12288" spans="1:4" s="9" customFormat="1" x14ac:dyDescent="0.2">
      <c r="A12288" s="2" t="s">
        <v>22440</v>
      </c>
      <c r="B12288" s="1" t="s">
        <v>22441</v>
      </c>
      <c r="C12288" s="1" t="s">
        <v>287</v>
      </c>
      <c r="D12288" s="10" t="s">
        <v>5270</v>
      </c>
    </row>
    <row r="12289" spans="1:4" s="9" customFormat="1" x14ac:dyDescent="0.2">
      <c r="A12289" s="2" t="s">
        <v>22442</v>
      </c>
      <c r="B12289" s="1" t="s">
        <v>22443</v>
      </c>
      <c r="C12289" s="1" t="s">
        <v>86</v>
      </c>
      <c r="D12289" s="10" t="s">
        <v>5270</v>
      </c>
    </row>
    <row r="12290" spans="1:4" s="9" customFormat="1" x14ac:dyDescent="0.2">
      <c r="A12290" s="2" t="s">
        <v>22444</v>
      </c>
      <c r="B12290" s="1" t="s">
        <v>22445</v>
      </c>
      <c r="C12290" s="1" t="s">
        <v>89</v>
      </c>
      <c r="D12290" s="10" t="s">
        <v>5270</v>
      </c>
    </row>
    <row r="12291" spans="1:4" s="9" customFormat="1" x14ac:dyDescent="0.2">
      <c r="A12291" s="2" t="s">
        <v>22446</v>
      </c>
      <c r="B12291" s="1" t="s">
        <v>22447</v>
      </c>
      <c r="C12291" s="1" t="s">
        <v>1012</v>
      </c>
      <c r="D12291" s="10" t="s">
        <v>5270</v>
      </c>
    </row>
    <row r="12292" spans="1:4" s="9" customFormat="1" x14ac:dyDescent="0.2">
      <c r="A12292" s="2" t="s">
        <v>22448</v>
      </c>
      <c r="B12292" s="1" t="s">
        <v>22449</v>
      </c>
      <c r="C12292" s="1" t="s">
        <v>287</v>
      </c>
      <c r="D12292" s="3">
        <v>3000</v>
      </c>
    </row>
    <row r="12293" spans="1:4" s="9" customFormat="1" x14ac:dyDescent="0.2">
      <c r="A12293" s="2" t="s">
        <v>22450</v>
      </c>
      <c r="B12293" s="1" t="s">
        <v>22451</v>
      </c>
      <c r="C12293" s="1" t="s">
        <v>7557</v>
      </c>
      <c r="D12293" s="3">
        <v>3000</v>
      </c>
    </row>
    <row r="12294" spans="1:4" s="9" customFormat="1" x14ac:dyDescent="0.2">
      <c r="A12294" s="2" t="s">
        <v>22452</v>
      </c>
      <c r="B12294" s="1" t="s">
        <v>22453</v>
      </c>
      <c r="C12294" s="1" t="s">
        <v>7557</v>
      </c>
      <c r="D12294" s="10" t="s">
        <v>5270</v>
      </c>
    </row>
    <row r="12295" spans="1:4" s="9" customFormat="1" x14ac:dyDescent="0.2">
      <c r="A12295" s="2" t="s">
        <v>22454</v>
      </c>
      <c r="B12295" s="1" t="s">
        <v>22455</v>
      </c>
      <c r="C12295" s="1" t="s">
        <v>1012</v>
      </c>
      <c r="D12295" s="10" t="s">
        <v>5270</v>
      </c>
    </row>
    <row r="12296" spans="1:4" s="9" customFormat="1" x14ac:dyDescent="0.2">
      <c r="A12296" s="2" t="s">
        <v>22456</v>
      </c>
      <c r="B12296" s="1" t="s">
        <v>22457</v>
      </c>
      <c r="C12296" s="1" t="s">
        <v>287</v>
      </c>
      <c r="D12296" s="10" t="s">
        <v>5270</v>
      </c>
    </row>
    <row r="12297" spans="1:4" s="9" customFormat="1" x14ac:dyDescent="0.2">
      <c r="A12297" s="2" t="s">
        <v>22458</v>
      </c>
      <c r="B12297" s="1" t="s">
        <v>22459</v>
      </c>
      <c r="C12297" s="1" t="s">
        <v>2483</v>
      </c>
      <c r="D12297" s="10" t="s">
        <v>5270</v>
      </c>
    </row>
    <row r="12298" spans="1:4" s="9" customFormat="1" x14ac:dyDescent="0.2">
      <c r="A12298" s="2" t="s">
        <v>22460</v>
      </c>
      <c r="B12298" s="1" t="s">
        <v>22461</v>
      </c>
      <c r="C12298" s="1" t="s">
        <v>287</v>
      </c>
      <c r="D12298" s="10" t="s">
        <v>5270</v>
      </c>
    </row>
    <row r="12299" spans="1:4" s="9" customFormat="1" x14ac:dyDescent="0.2">
      <c r="A12299" s="2" t="s">
        <v>22462</v>
      </c>
      <c r="B12299" s="1" t="s">
        <v>22463</v>
      </c>
      <c r="C12299" s="1" t="s">
        <v>7557</v>
      </c>
      <c r="D12299" s="3">
        <v>1000</v>
      </c>
    </row>
    <row r="12300" spans="1:4" s="9" customFormat="1" x14ac:dyDescent="0.2">
      <c r="A12300" s="2" t="s">
        <v>22464</v>
      </c>
      <c r="B12300" s="1" t="s">
        <v>22465</v>
      </c>
      <c r="C12300" s="1" t="s">
        <v>287</v>
      </c>
      <c r="D12300" s="10" t="s">
        <v>5270</v>
      </c>
    </row>
    <row r="12301" spans="1:4" s="9" customFormat="1" x14ac:dyDescent="0.2">
      <c r="A12301" s="2" t="s">
        <v>22466</v>
      </c>
      <c r="B12301" s="1" t="s">
        <v>22467</v>
      </c>
      <c r="C12301" s="1" t="s">
        <v>287</v>
      </c>
      <c r="D12301" s="10" t="s">
        <v>5270</v>
      </c>
    </row>
    <row r="12302" spans="1:4" s="9" customFormat="1" x14ac:dyDescent="0.2">
      <c r="A12302" s="2" t="s">
        <v>22468</v>
      </c>
      <c r="B12302" s="1" t="s">
        <v>22469</v>
      </c>
      <c r="C12302" s="1" t="s">
        <v>287</v>
      </c>
      <c r="D12302" s="10" t="s">
        <v>5270</v>
      </c>
    </row>
    <row r="12303" spans="1:4" s="9" customFormat="1" x14ac:dyDescent="0.2">
      <c r="A12303" s="2" t="s">
        <v>22470</v>
      </c>
      <c r="B12303" s="1" t="s">
        <v>22471</v>
      </c>
      <c r="C12303" s="1" t="s">
        <v>2483</v>
      </c>
      <c r="D12303" s="10" t="s">
        <v>5270</v>
      </c>
    </row>
    <row r="12304" spans="1:4" s="9" customFormat="1" x14ac:dyDescent="0.2">
      <c r="A12304" s="2" t="s">
        <v>22472</v>
      </c>
      <c r="B12304" s="1" t="s">
        <v>22473</v>
      </c>
      <c r="C12304" s="1" t="s">
        <v>2483</v>
      </c>
      <c r="D12304" s="10" t="s">
        <v>5270</v>
      </c>
    </row>
    <row r="12305" spans="1:4" s="9" customFormat="1" x14ac:dyDescent="0.2">
      <c r="A12305" s="2" t="s">
        <v>22474</v>
      </c>
      <c r="B12305" s="1" t="s">
        <v>22475</v>
      </c>
      <c r="C12305" s="1" t="s">
        <v>287</v>
      </c>
      <c r="D12305" s="10" t="s">
        <v>5270</v>
      </c>
    </row>
    <row r="12306" spans="1:4" s="9" customFormat="1" x14ac:dyDescent="0.2">
      <c r="A12306" s="2" t="s">
        <v>22476</v>
      </c>
      <c r="B12306" s="1" t="s">
        <v>22477</v>
      </c>
      <c r="C12306" s="1" t="s">
        <v>1087</v>
      </c>
      <c r="D12306" s="10" t="s">
        <v>5270</v>
      </c>
    </row>
    <row r="12307" spans="1:4" s="9" customFormat="1" x14ac:dyDescent="0.2">
      <c r="A12307" s="2" t="s">
        <v>22478</v>
      </c>
      <c r="B12307" s="1" t="s">
        <v>22479</v>
      </c>
      <c r="C12307" s="1" t="s">
        <v>1087</v>
      </c>
      <c r="D12307" s="10" t="s">
        <v>5270</v>
      </c>
    </row>
    <row r="12308" spans="1:4" s="9" customFormat="1" x14ac:dyDescent="0.2">
      <c r="A12308" s="2" t="s">
        <v>22480</v>
      </c>
      <c r="B12308" s="1" t="s">
        <v>22481</v>
      </c>
      <c r="C12308" s="1" t="s">
        <v>308</v>
      </c>
      <c r="D12308" s="3">
        <v>1000</v>
      </c>
    </row>
    <row r="12309" spans="1:4" s="9" customFormat="1" x14ac:dyDescent="0.2">
      <c r="A12309" s="2" t="s">
        <v>22482</v>
      </c>
      <c r="B12309" s="1" t="s">
        <v>22483</v>
      </c>
      <c r="C12309" s="1" t="s">
        <v>22484</v>
      </c>
      <c r="D12309" s="10" t="s">
        <v>5270</v>
      </c>
    </row>
    <row r="12310" spans="1:4" s="9" customFormat="1" x14ac:dyDescent="0.2">
      <c r="A12310" s="2" t="s">
        <v>22485</v>
      </c>
      <c r="B12310" s="1" t="s">
        <v>22486</v>
      </c>
      <c r="C12310" s="1" t="s">
        <v>39</v>
      </c>
      <c r="D12310" s="10" t="s">
        <v>5270</v>
      </c>
    </row>
    <row r="12311" spans="1:4" s="9" customFormat="1" x14ac:dyDescent="0.2">
      <c r="A12311" s="2" t="s">
        <v>22487</v>
      </c>
      <c r="B12311" s="1" t="s">
        <v>22488</v>
      </c>
      <c r="C12311" s="1" t="s">
        <v>22489</v>
      </c>
      <c r="D12311" s="3">
        <v>3000</v>
      </c>
    </row>
    <row r="12312" spans="1:4" s="9" customFormat="1" x14ac:dyDescent="0.2">
      <c r="A12312" s="2" t="s">
        <v>22490</v>
      </c>
      <c r="B12312" s="1" t="s">
        <v>22491</v>
      </c>
      <c r="C12312" s="1" t="s">
        <v>39</v>
      </c>
      <c r="D12312" s="10" t="s">
        <v>5270</v>
      </c>
    </row>
    <row r="12313" spans="1:4" s="9" customFormat="1" x14ac:dyDescent="0.2">
      <c r="A12313" s="2" t="s">
        <v>22492</v>
      </c>
      <c r="B12313" s="1" t="s">
        <v>22493</v>
      </c>
      <c r="C12313" s="1" t="s">
        <v>22489</v>
      </c>
      <c r="D12313" s="10" t="s">
        <v>5270</v>
      </c>
    </row>
    <row r="12314" spans="1:4" s="9" customFormat="1" x14ac:dyDescent="0.2">
      <c r="A12314" s="2" t="s">
        <v>22494</v>
      </c>
      <c r="B12314" s="1" t="s">
        <v>22495</v>
      </c>
      <c r="C12314" s="1" t="s">
        <v>86</v>
      </c>
      <c r="D12314" s="10" t="s">
        <v>5270</v>
      </c>
    </row>
    <row r="12315" spans="1:4" s="9" customFormat="1" x14ac:dyDescent="0.2">
      <c r="A12315" s="2" t="s">
        <v>22496</v>
      </c>
      <c r="B12315" s="1" t="s">
        <v>22497</v>
      </c>
      <c r="C12315" s="1" t="s">
        <v>7557</v>
      </c>
      <c r="D12315" s="10" t="s">
        <v>5270</v>
      </c>
    </row>
    <row r="12316" spans="1:4" s="9" customFormat="1" x14ac:dyDescent="0.2">
      <c r="A12316" s="2" t="s">
        <v>22498</v>
      </c>
      <c r="B12316" s="1" t="s">
        <v>22499</v>
      </c>
      <c r="C12316" s="1" t="s">
        <v>7557</v>
      </c>
      <c r="D12316" s="3">
        <v>3000</v>
      </c>
    </row>
    <row r="12317" spans="1:4" s="9" customFormat="1" x14ac:dyDescent="0.2">
      <c r="A12317" s="2" t="s">
        <v>22500</v>
      </c>
      <c r="B12317" s="1" t="s">
        <v>22501</v>
      </c>
      <c r="C12317" s="1" t="s">
        <v>7557</v>
      </c>
      <c r="D12317" s="10" t="s">
        <v>5270</v>
      </c>
    </row>
    <row r="12318" spans="1:4" s="9" customFormat="1" x14ac:dyDescent="0.2">
      <c r="A12318" s="2" t="s">
        <v>22502</v>
      </c>
      <c r="B12318" s="1" t="s">
        <v>22503</v>
      </c>
      <c r="C12318" s="1" t="s">
        <v>39</v>
      </c>
      <c r="D12318" s="10" t="s">
        <v>5270</v>
      </c>
    </row>
    <row r="12319" spans="1:4" s="9" customFormat="1" x14ac:dyDescent="0.2">
      <c r="A12319" s="2" t="s">
        <v>22504</v>
      </c>
      <c r="B12319" s="1" t="s">
        <v>22505</v>
      </c>
      <c r="C12319" s="1" t="s">
        <v>89</v>
      </c>
      <c r="D12319" s="10" t="s">
        <v>5270</v>
      </c>
    </row>
    <row r="12320" spans="1:4" s="9" customFormat="1" x14ac:dyDescent="0.2">
      <c r="A12320" s="2" t="s">
        <v>22506</v>
      </c>
      <c r="B12320" s="1" t="s">
        <v>22507</v>
      </c>
      <c r="C12320" s="1" t="s">
        <v>89</v>
      </c>
      <c r="D12320" s="3">
        <v>3000</v>
      </c>
    </row>
    <row r="12321" spans="1:4" s="9" customFormat="1" x14ac:dyDescent="0.2">
      <c r="A12321" s="2" t="s">
        <v>22508</v>
      </c>
      <c r="B12321" s="1" t="s">
        <v>22509</v>
      </c>
      <c r="C12321" s="1" t="s">
        <v>89</v>
      </c>
      <c r="D12321" s="3">
        <v>3000</v>
      </c>
    </row>
    <row r="12322" spans="1:4" s="9" customFormat="1" x14ac:dyDescent="0.2">
      <c r="A12322" s="2" t="s">
        <v>22510</v>
      </c>
      <c r="B12322" s="1" t="s">
        <v>22511</v>
      </c>
      <c r="C12322" s="1" t="s">
        <v>89</v>
      </c>
      <c r="D12322" s="3">
        <v>100</v>
      </c>
    </row>
    <row r="12323" spans="1:4" s="9" customFormat="1" x14ac:dyDescent="0.2">
      <c r="A12323" s="2" t="s">
        <v>22512</v>
      </c>
      <c r="B12323" s="1" t="s">
        <v>22513</v>
      </c>
      <c r="C12323" s="1" t="s">
        <v>89</v>
      </c>
      <c r="D12323" s="10" t="s">
        <v>5270</v>
      </c>
    </row>
    <row r="12324" spans="1:4" s="9" customFormat="1" x14ac:dyDescent="0.2">
      <c r="A12324" s="2" t="s">
        <v>22514</v>
      </c>
      <c r="B12324" s="1" t="s">
        <v>22515</v>
      </c>
      <c r="C12324" s="1" t="s">
        <v>89</v>
      </c>
      <c r="D12324" s="3">
        <v>100</v>
      </c>
    </row>
    <row r="12325" spans="1:4" s="9" customFormat="1" x14ac:dyDescent="0.2">
      <c r="A12325" s="2" t="s">
        <v>22516</v>
      </c>
      <c r="B12325" s="1" t="s">
        <v>22517</v>
      </c>
      <c r="C12325" s="1" t="s">
        <v>1012</v>
      </c>
      <c r="D12325" s="10" t="s">
        <v>5270</v>
      </c>
    </row>
    <row r="12326" spans="1:4" s="9" customFormat="1" x14ac:dyDescent="0.2">
      <c r="A12326" s="2" t="s">
        <v>22518</v>
      </c>
      <c r="B12326" s="1" t="s">
        <v>22519</v>
      </c>
      <c r="C12326" s="1" t="s">
        <v>89</v>
      </c>
      <c r="D12326" s="10" t="s">
        <v>5270</v>
      </c>
    </row>
    <row r="12327" spans="1:4" s="9" customFormat="1" x14ac:dyDescent="0.2">
      <c r="A12327" s="2" t="s">
        <v>22520</v>
      </c>
      <c r="B12327" s="1" t="s">
        <v>22521</v>
      </c>
      <c r="C12327" s="1" t="s">
        <v>89</v>
      </c>
      <c r="D12327" s="3">
        <v>3000</v>
      </c>
    </row>
    <row r="12328" spans="1:4" s="9" customFormat="1" x14ac:dyDescent="0.2">
      <c r="A12328" s="2" t="s">
        <v>22522</v>
      </c>
      <c r="B12328" s="1" t="s">
        <v>22523</v>
      </c>
      <c r="C12328" s="1" t="s">
        <v>39</v>
      </c>
      <c r="D12328" s="3">
        <v>8000</v>
      </c>
    </row>
    <row r="12329" spans="1:4" s="9" customFormat="1" x14ac:dyDescent="0.2">
      <c r="A12329" s="2" t="s">
        <v>22524</v>
      </c>
      <c r="B12329" s="1" t="s">
        <v>22525</v>
      </c>
      <c r="C12329" s="1" t="s">
        <v>7797</v>
      </c>
      <c r="D12329" s="10" t="s">
        <v>5270</v>
      </c>
    </row>
    <row r="12330" spans="1:4" s="9" customFormat="1" x14ac:dyDescent="0.2">
      <c r="A12330" s="2" t="s">
        <v>22526</v>
      </c>
      <c r="B12330" s="1" t="s">
        <v>22527</v>
      </c>
      <c r="C12330" s="1" t="s">
        <v>1872</v>
      </c>
      <c r="D12330" s="3">
        <v>50</v>
      </c>
    </row>
    <row r="12331" spans="1:4" s="9" customFormat="1" x14ac:dyDescent="0.2">
      <c r="A12331" s="2" t="s">
        <v>22528</v>
      </c>
      <c r="B12331" s="1" t="s">
        <v>22529</v>
      </c>
      <c r="C12331" s="1" t="s">
        <v>39</v>
      </c>
      <c r="D12331" s="10" t="s">
        <v>5270</v>
      </c>
    </row>
    <row r="12332" spans="1:4" s="9" customFormat="1" x14ac:dyDescent="0.2">
      <c r="A12332" s="2" t="s">
        <v>22530</v>
      </c>
      <c r="B12332" s="1" t="s">
        <v>22531</v>
      </c>
      <c r="C12332" s="1" t="s">
        <v>86</v>
      </c>
      <c r="D12332" s="10" t="s">
        <v>5270</v>
      </c>
    </row>
    <row r="12333" spans="1:4" s="9" customFormat="1" x14ac:dyDescent="0.2">
      <c r="A12333" s="2" t="s">
        <v>22532</v>
      </c>
      <c r="B12333" s="1" t="s">
        <v>22533</v>
      </c>
      <c r="C12333" s="1" t="s">
        <v>86</v>
      </c>
      <c r="D12333" s="10" t="s">
        <v>5270</v>
      </c>
    </row>
    <row r="12334" spans="1:4" s="9" customFormat="1" x14ac:dyDescent="0.2">
      <c r="A12334" s="2" t="s">
        <v>22534</v>
      </c>
      <c r="B12334" s="1" t="s">
        <v>22535</v>
      </c>
      <c r="C12334" s="1" t="s">
        <v>86</v>
      </c>
      <c r="D12334" s="10" t="s">
        <v>5270</v>
      </c>
    </row>
    <row r="12335" spans="1:4" s="9" customFormat="1" x14ac:dyDescent="0.2">
      <c r="A12335" s="2" t="s">
        <v>22536</v>
      </c>
      <c r="B12335" s="1" t="s">
        <v>22537</v>
      </c>
      <c r="C12335" s="1" t="s">
        <v>86</v>
      </c>
      <c r="D12335" s="10" t="s">
        <v>5270</v>
      </c>
    </row>
    <row r="12336" spans="1:4" s="9" customFormat="1" x14ac:dyDescent="0.2">
      <c r="A12336" s="2" t="s">
        <v>22538</v>
      </c>
      <c r="B12336" s="1" t="s">
        <v>22539</v>
      </c>
      <c r="C12336" s="1" t="s">
        <v>86</v>
      </c>
      <c r="D12336" s="10" t="s">
        <v>5270</v>
      </c>
    </row>
    <row r="12337" spans="1:4" s="9" customFormat="1" x14ac:dyDescent="0.2">
      <c r="A12337" s="2" t="s">
        <v>22540</v>
      </c>
      <c r="B12337" s="1" t="s">
        <v>22541</v>
      </c>
      <c r="C12337" s="1" t="s">
        <v>86</v>
      </c>
      <c r="D12337" s="10" t="s">
        <v>5270</v>
      </c>
    </row>
    <row r="12338" spans="1:4" s="9" customFormat="1" x14ac:dyDescent="0.2">
      <c r="A12338" s="2" t="s">
        <v>22542</v>
      </c>
      <c r="B12338" s="1" t="s">
        <v>22543</v>
      </c>
      <c r="C12338" s="1" t="s">
        <v>86</v>
      </c>
      <c r="D12338" s="3">
        <v>2500</v>
      </c>
    </row>
    <row r="12339" spans="1:4" s="9" customFormat="1" x14ac:dyDescent="0.2">
      <c r="A12339" s="2" t="s">
        <v>22544</v>
      </c>
      <c r="B12339" s="1" t="s">
        <v>22545</v>
      </c>
      <c r="C12339" s="1" t="s">
        <v>86</v>
      </c>
      <c r="D12339" s="10" t="s">
        <v>5270</v>
      </c>
    </row>
    <row r="12340" spans="1:4" s="9" customFormat="1" x14ac:dyDescent="0.2">
      <c r="A12340" s="2" t="s">
        <v>22546</v>
      </c>
      <c r="B12340" s="1" t="s">
        <v>22547</v>
      </c>
      <c r="C12340" s="1" t="s">
        <v>86</v>
      </c>
      <c r="D12340" s="10" t="s">
        <v>5270</v>
      </c>
    </row>
    <row r="12341" spans="1:4" s="9" customFormat="1" x14ac:dyDescent="0.2">
      <c r="A12341" s="2" t="s">
        <v>22548</v>
      </c>
      <c r="B12341" s="1" t="s">
        <v>22549</v>
      </c>
      <c r="C12341" s="1" t="s">
        <v>86</v>
      </c>
      <c r="D12341" s="10" t="s">
        <v>5270</v>
      </c>
    </row>
    <row r="12342" spans="1:4" s="9" customFormat="1" x14ac:dyDescent="0.2">
      <c r="A12342" s="2" t="s">
        <v>22550</v>
      </c>
      <c r="B12342" s="1" t="s">
        <v>22551</v>
      </c>
      <c r="C12342" s="1" t="s">
        <v>86</v>
      </c>
      <c r="D12342" s="10" t="s">
        <v>5270</v>
      </c>
    </row>
    <row r="12343" spans="1:4" s="9" customFormat="1" x14ac:dyDescent="0.2">
      <c r="A12343" s="2" t="s">
        <v>22552</v>
      </c>
      <c r="B12343" s="1" t="s">
        <v>22553</v>
      </c>
      <c r="C12343" s="1" t="s">
        <v>86</v>
      </c>
      <c r="D12343" s="10" t="s">
        <v>5270</v>
      </c>
    </row>
    <row r="12344" spans="1:4" s="9" customFormat="1" x14ac:dyDescent="0.2">
      <c r="A12344" s="2" t="s">
        <v>22554</v>
      </c>
      <c r="B12344" s="1" t="s">
        <v>22555</v>
      </c>
      <c r="C12344" s="1" t="s">
        <v>86</v>
      </c>
      <c r="D12344" s="10" t="s">
        <v>5270</v>
      </c>
    </row>
    <row r="12345" spans="1:4" s="9" customFormat="1" x14ac:dyDescent="0.2">
      <c r="A12345" s="2" t="s">
        <v>22556</v>
      </c>
      <c r="B12345" s="1" t="s">
        <v>22557</v>
      </c>
      <c r="C12345" s="1" t="s">
        <v>86</v>
      </c>
      <c r="D12345" s="3">
        <v>3000</v>
      </c>
    </row>
    <row r="12346" spans="1:4" s="9" customFormat="1" x14ac:dyDescent="0.2">
      <c r="A12346" s="2" t="s">
        <v>22558</v>
      </c>
      <c r="B12346" s="1" t="s">
        <v>22559</v>
      </c>
      <c r="C12346" s="1" t="s">
        <v>86</v>
      </c>
      <c r="D12346" s="10" t="s">
        <v>5270</v>
      </c>
    </row>
    <row r="12347" spans="1:4" s="9" customFormat="1" x14ac:dyDescent="0.2">
      <c r="A12347" s="2" t="s">
        <v>22560</v>
      </c>
      <c r="B12347" s="1" t="s">
        <v>22561</v>
      </c>
      <c r="C12347" s="1" t="s">
        <v>86</v>
      </c>
      <c r="D12347" s="3">
        <v>3000</v>
      </c>
    </row>
    <row r="12348" spans="1:4" s="9" customFormat="1" x14ac:dyDescent="0.2">
      <c r="A12348" s="2" t="s">
        <v>22562</v>
      </c>
      <c r="B12348" s="1" t="s">
        <v>22563</v>
      </c>
      <c r="C12348" s="1" t="s">
        <v>86</v>
      </c>
      <c r="D12348" s="10" t="s">
        <v>5270</v>
      </c>
    </row>
    <row r="12349" spans="1:4" s="9" customFormat="1" x14ac:dyDescent="0.2">
      <c r="A12349" s="2" t="s">
        <v>22564</v>
      </c>
      <c r="B12349" s="1" t="s">
        <v>22565</v>
      </c>
      <c r="C12349" s="1" t="s">
        <v>86</v>
      </c>
      <c r="D12349" s="3">
        <v>3000</v>
      </c>
    </row>
    <row r="12350" spans="1:4" s="9" customFormat="1" x14ac:dyDescent="0.2">
      <c r="A12350" s="2" t="s">
        <v>22566</v>
      </c>
      <c r="B12350" s="1" t="s">
        <v>22567</v>
      </c>
      <c r="C12350" s="1" t="s">
        <v>33</v>
      </c>
      <c r="D12350" s="3">
        <v>3000</v>
      </c>
    </row>
    <row r="12351" spans="1:4" s="9" customFormat="1" x14ac:dyDescent="0.2">
      <c r="A12351" s="2" t="s">
        <v>22568</v>
      </c>
      <c r="B12351" s="1" t="s">
        <v>22569</v>
      </c>
      <c r="C12351" s="1" t="s">
        <v>86</v>
      </c>
      <c r="D12351" s="3">
        <v>2500</v>
      </c>
    </row>
    <row r="12352" spans="1:4" s="9" customFormat="1" x14ac:dyDescent="0.2">
      <c r="A12352" s="2" t="s">
        <v>22570</v>
      </c>
      <c r="B12352" s="1" t="s">
        <v>22571</v>
      </c>
      <c r="C12352" s="1" t="s">
        <v>39</v>
      </c>
      <c r="D12352" s="10" t="s">
        <v>5270</v>
      </c>
    </row>
    <row r="12353" spans="1:4" s="9" customFormat="1" x14ac:dyDescent="0.2">
      <c r="A12353" s="2" t="s">
        <v>22572</v>
      </c>
      <c r="B12353" s="1" t="s">
        <v>22573</v>
      </c>
      <c r="C12353" s="1" t="s">
        <v>86</v>
      </c>
      <c r="D12353" s="3">
        <v>2500</v>
      </c>
    </row>
    <row r="12354" spans="1:4" s="9" customFormat="1" x14ac:dyDescent="0.2">
      <c r="A12354" s="2" t="s">
        <v>22574</v>
      </c>
      <c r="B12354" s="1" t="s">
        <v>22575</v>
      </c>
      <c r="C12354" s="1" t="s">
        <v>86</v>
      </c>
      <c r="D12354" s="10" t="s">
        <v>5270</v>
      </c>
    </row>
    <row r="12355" spans="1:4" s="9" customFormat="1" x14ac:dyDescent="0.2">
      <c r="A12355" s="2" t="s">
        <v>22576</v>
      </c>
      <c r="B12355" s="1" t="s">
        <v>22577</v>
      </c>
      <c r="C12355" s="1" t="s">
        <v>86</v>
      </c>
      <c r="D12355" s="3">
        <v>2500</v>
      </c>
    </row>
    <row r="12356" spans="1:4" s="9" customFormat="1" x14ac:dyDescent="0.2">
      <c r="A12356" s="2" t="s">
        <v>22578</v>
      </c>
      <c r="B12356" s="1" t="s">
        <v>22579</v>
      </c>
      <c r="C12356" s="1" t="s">
        <v>86</v>
      </c>
      <c r="D12356" s="10" t="s">
        <v>5270</v>
      </c>
    </row>
    <row r="12357" spans="1:4" s="9" customFormat="1" x14ac:dyDescent="0.2">
      <c r="A12357" s="2" t="s">
        <v>22580</v>
      </c>
      <c r="B12357" s="1" t="s">
        <v>22581</v>
      </c>
      <c r="C12357" s="1" t="s">
        <v>39</v>
      </c>
      <c r="D12357" s="3">
        <v>2500</v>
      </c>
    </row>
    <row r="12358" spans="1:4" s="9" customFormat="1" x14ac:dyDescent="0.2">
      <c r="A12358" s="2" t="s">
        <v>22582</v>
      </c>
      <c r="B12358" s="1" t="s">
        <v>22581</v>
      </c>
      <c r="C12358" s="1" t="s">
        <v>86</v>
      </c>
      <c r="D12358" s="10" t="s">
        <v>5270</v>
      </c>
    </row>
    <row r="12359" spans="1:4" s="9" customFormat="1" x14ac:dyDescent="0.2">
      <c r="A12359" s="2" t="s">
        <v>22583</v>
      </c>
      <c r="B12359" s="1" t="s">
        <v>22584</v>
      </c>
      <c r="C12359" s="1" t="s">
        <v>86</v>
      </c>
      <c r="D12359" s="10" t="s">
        <v>5270</v>
      </c>
    </row>
    <row r="12360" spans="1:4" s="9" customFormat="1" x14ac:dyDescent="0.2">
      <c r="A12360" s="2" t="s">
        <v>22585</v>
      </c>
      <c r="B12360" s="1" t="s">
        <v>22586</v>
      </c>
      <c r="C12360" s="1" t="s">
        <v>39</v>
      </c>
      <c r="D12360" s="10" t="s">
        <v>5270</v>
      </c>
    </row>
    <row r="12361" spans="1:4" s="9" customFormat="1" x14ac:dyDescent="0.2">
      <c r="A12361" s="2" t="s">
        <v>22587</v>
      </c>
      <c r="B12361" s="1" t="s">
        <v>22588</v>
      </c>
      <c r="C12361" s="1" t="s">
        <v>86</v>
      </c>
      <c r="D12361" s="10" t="s">
        <v>5270</v>
      </c>
    </row>
    <row r="12362" spans="1:4" s="9" customFormat="1" x14ac:dyDescent="0.2">
      <c r="A12362" s="2" t="s">
        <v>22589</v>
      </c>
      <c r="B12362" s="1" t="s">
        <v>22590</v>
      </c>
      <c r="C12362" s="1" t="s">
        <v>287</v>
      </c>
      <c r="D12362" s="10" t="s">
        <v>5270</v>
      </c>
    </row>
    <row r="12363" spans="1:4" s="9" customFormat="1" x14ac:dyDescent="0.2">
      <c r="A12363" s="2" t="s">
        <v>22591</v>
      </c>
      <c r="B12363" s="1" t="s">
        <v>22592</v>
      </c>
      <c r="C12363" s="1" t="s">
        <v>86</v>
      </c>
      <c r="D12363" s="10" t="s">
        <v>5270</v>
      </c>
    </row>
    <row r="12364" spans="1:4" s="9" customFormat="1" x14ac:dyDescent="0.2">
      <c r="A12364" s="2" t="s">
        <v>22593</v>
      </c>
      <c r="B12364" s="1" t="s">
        <v>22594</v>
      </c>
      <c r="C12364" s="1" t="s">
        <v>86</v>
      </c>
      <c r="D12364" s="10" t="s">
        <v>5270</v>
      </c>
    </row>
    <row r="12365" spans="1:4" s="9" customFormat="1" x14ac:dyDescent="0.2">
      <c r="A12365" s="2" t="s">
        <v>22595</v>
      </c>
      <c r="B12365" s="1" t="s">
        <v>22596</v>
      </c>
      <c r="C12365" s="1" t="s">
        <v>3117</v>
      </c>
      <c r="D12365" s="10" t="s">
        <v>5270</v>
      </c>
    </row>
    <row r="12366" spans="1:4" s="9" customFormat="1" x14ac:dyDescent="0.2">
      <c r="A12366" s="2" t="s">
        <v>22597</v>
      </c>
      <c r="B12366" s="1" t="s">
        <v>22598</v>
      </c>
      <c r="C12366" s="1" t="s">
        <v>22599</v>
      </c>
      <c r="D12366" s="3">
        <v>2500</v>
      </c>
    </row>
    <row r="12367" spans="1:4" s="9" customFormat="1" x14ac:dyDescent="0.2">
      <c r="A12367" s="2" t="s">
        <v>22600</v>
      </c>
      <c r="B12367" s="1" t="s">
        <v>22601</v>
      </c>
      <c r="C12367" s="1" t="s">
        <v>13343</v>
      </c>
      <c r="D12367" s="10" t="s">
        <v>5270</v>
      </c>
    </row>
    <row r="12368" spans="1:4" s="9" customFormat="1" x14ac:dyDescent="0.2">
      <c r="A12368" s="2" t="s">
        <v>22602</v>
      </c>
      <c r="B12368" s="1" t="s">
        <v>22603</v>
      </c>
      <c r="C12368" s="1" t="s">
        <v>13343</v>
      </c>
      <c r="D12368" s="3">
        <v>1000</v>
      </c>
    </row>
    <row r="12369" spans="1:4" s="9" customFormat="1" x14ac:dyDescent="0.2">
      <c r="A12369" s="2" t="s">
        <v>22604</v>
      </c>
      <c r="B12369" s="1" t="s">
        <v>22605</v>
      </c>
      <c r="C12369" s="1" t="s">
        <v>13343</v>
      </c>
      <c r="D12369" s="10" t="s">
        <v>5270</v>
      </c>
    </row>
    <row r="12370" spans="1:4" s="9" customFormat="1" x14ac:dyDescent="0.2">
      <c r="A12370" s="2" t="s">
        <v>22606</v>
      </c>
      <c r="B12370" s="1" t="s">
        <v>22607</v>
      </c>
      <c r="C12370" s="1" t="s">
        <v>13343</v>
      </c>
      <c r="D12370" s="3">
        <v>2500</v>
      </c>
    </row>
    <row r="12371" spans="1:4" s="9" customFormat="1" x14ac:dyDescent="0.2">
      <c r="A12371" s="2" t="s">
        <v>22608</v>
      </c>
      <c r="B12371" s="1" t="s">
        <v>22609</v>
      </c>
      <c r="C12371" s="1" t="s">
        <v>13343</v>
      </c>
      <c r="D12371" s="10" t="s">
        <v>5270</v>
      </c>
    </row>
    <row r="12372" spans="1:4" s="9" customFormat="1" x14ac:dyDescent="0.2">
      <c r="A12372" s="2" t="s">
        <v>22610</v>
      </c>
      <c r="B12372" s="1" t="s">
        <v>22611</v>
      </c>
      <c r="C12372" s="1" t="s">
        <v>39</v>
      </c>
      <c r="D12372" s="10" t="s">
        <v>5270</v>
      </c>
    </row>
    <row r="12373" spans="1:4" s="9" customFormat="1" x14ac:dyDescent="0.2">
      <c r="A12373" s="2" t="s">
        <v>22612</v>
      </c>
      <c r="B12373" s="1" t="s">
        <v>22613</v>
      </c>
      <c r="C12373" s="1" t="s">
        <v>17590</v>
      </c>
      <c r="D12373" s="3">
        <v>5000</v>
      </c>
    </row>
    <row r="12374" spans="1:4" s="9" customFormat="1" x14ac:dyDescent="0.2">
      <c r="A12374" s="2" t="s">
        <v>22614</v>
      </c>
      <c r="B12374" s="1" t="s">
        <v>22615</v>
      </c>
      <c r="C12374" s="1" t="s">
        <v>86</v>
      </c>
      <c r="D12374" s="10" t="s">
        <v>5270</v>
      </c>
    </row>
    <row r="12375" spans="1:4" s="9" customFormat="1" x14ac:dyDescent="0.2">
      <c r="A12375" s="2" t="s">
        <v>22616</v>
      </c>
      <c r="B12375" s="1" t="s">
        <v>22617</v>
      </c>
      <c r="C12375" s="1" t="s">
        <v>2139</v>
      </c>
      <c r="D12375" s="10" t="s">
        <v>5270</v>
      </c>
    </row>
    <row r="12376" spans="1:4" s="9" customFormat="1" x14ac:dyDescent="0.2">
      <c r="A12376" s="2" t="s">
        <v>22618</v>
      </c>
      <c r="B12376" s="1" t="s">
        <v>22619</v>
      </c>
      <c r="C12376" s="1" t="s">
        <v>86</v>
      </c>
      <c r="D12376" s="10" t="s">
        <v>5270</v>
      </c>
    </row>
    <row r="12377" spans="1:4" s="9" customFormat="1" x14ac:dyDescent="0.2">
      <c r="A12377" s="2" t="s">
        <v>22620</v>
      </c>
      <c r="B12377" s="1" t="s">
        <v>22621</v>
      </c>
      <c r="C12377" s="1" t="s">
        <v>2483</v>
      </c>
      <c r="D12377" s="10" t="s">
        <v>5270</v>
      </c>
    </row>
    <row r="12378" spans="1:4" s="9" customFormat="1" x14ac:dyDescent="0.2">
      <c r="A12378" s="2" t="s">
        <v>22622</v>
      </c>
      <c r="B12378" s="1" t="s">
        <v>22623</v>
      </c>
      <c r="C12378" s="1" t="s">
        <v>89</v>
      </c>
      <c r="D12378" s="3">
        <v>100</v>
      </c>
    </row>
    <row r="12379" spans="1:4" s="9" customFormat="1" x14ac:dyDescent="0.2">
      <c r="A12379" s="2" t="s">
        <v>22624</v>
      </c>
      <c r="B12379" s="1" t="s">
        <v>22625</v>
      </c>
      <c r="C12379" s="1" t="s">
        <v>2483</v>
      </c>
      <c r="D12379" s="3">
        <v>1000</v>
      </c>
    </row>
    <row r="12380" spans="1:4" s="9" customFormat="1" x14ac:dyDescent="0.2">
      <c r="A12380" s="2" t="s">
        <v>22626</v>
      </c>
      <c r="B12380" s="1" t="s">
        <v>22627</v>
      </c>
      <c r="C12380" s="1" t="s">
        <v>2483</v>
      </c>
      <c r="D12380" s="10" t="s">
        <v>5270</v>
      </c>
    </row>
    <row r="12381" spans="1:4" s="9" customFormat="1" x14ac:dyDescent="0.2">
      <c r="A12381" s="2" t="s">
        <v>22628</v>
      </c>
      <c r="B12381" s="1" t="s">
        <v>22629</v>
      </c>
      <c r="C12381" s="1" t="s">
        <v>2483</v>
      </c>
      <c r="D12381" s="10" t="s">
        <v>5270</v>
      </c>
    </row>
    <row r="12382" spans="1:4" s="9" customFormat="1" x14ac:dyDescent="0.2">
      <c r="A12382" s="2" t="s">
        <v>22630</v>
      </c>
      <c r="B12382" s="1" t="s">
        <v>22631</v>
      </c>
      <c r="C12382" s="1" t="s">
        <v>2483</v>
      </c>
      <c r="D12382" s="10" t="s">
        <v>5270</v>
      </c>
    </row>
    <row r="12383" spans="1:4" s="9" customFormat="1" x14ac:dyDescent="0.2">
      <c r="A12383" s="2" t="s">
        <v>22632</v>
      </c>
      <c r="B12383" s="1" t="s">
        <v>22633</v>
      </c>
      <c r="C12383" s="1" t="s">
        <v>2483</v>
      </c>
      <c r="D12383" s="10" t="s">
        <v>5270</v>
      </c>
    </row>
    <row r="12384" spans="1:4" s="9" customFormat="1" x14ac:dyDescent="0.2">
      <c r="A12384" s="2" t="s">
        <v>22634</v>
      </c>
      <c r="B12384" s="1" t="s">
        <v>22635</v>
      </c>
      <c r="C12384" s="1" t="s">
        <v>2483</v>
      </c>
      <c r="D12384" s="3">
        <v>2500</v>
      </c>
    </row>
    <row r="12385" spans="1:4" s="9" customFormat="1" x14ac:dyDescent="0.2">
      <c r="A12385" s="2" t="s">
        <v>22636</v>
      </c>
      <c r="B12385" s="1" t="s">
        <v>22637</v>
      </c>
      <c r="C12385" s="1" t="s">
        <v>2483</v>
      </c>
      <c r="D12385" s="3">
        <v>2500</v>
      </c>
    </row>
    <row r="12386" spans="1:4" s="9" customFormat="1" x14ac:dyDescent="0.2">
      <c r="A12386" s="2" t="s">
        <v>22638</v>
      </c>
      <c r="B12386" s="1" t="s">
        <v>22639</v>
      </c>
      <c r="C12386" s="1" t="s">
        <v>2483</v>
      </c>
      <c r="D12386" s="10" t="s">
        <v>5270</v>
      </c>
    </row>
    <row r="12387" spans="1:4" s="9" customFormat="1" x14ac:dyDescent="0.2">
      <c r="A12387" s="2" t="s">
        <v>22640</v>
      </c>
      <c r="B12387" s="1" t="s">
        <v>22641</v>
      </c>
      <c r="C12387" s="1" t="s">
        <v>2483</v>
      </c>
      <c r="D12387" s="3">
        <v>2500</v>
      </c>
    </row>
    <row r="12388" spans="1:4" s="9" customFormat="1" x14ac:dyDescent="0.2">
      <c r="A12388" s="2" t="s">
        <v>22642</v>
      </c>
      <c r="B12388" s="1" t="s">
        <v>22643</v>
      </c>
      <c r="C12388" s="1" t="s">
        <v>2483</v>
      </c>
      <c r="D12388" s="10" t="s">
        <v>5270</v>
      </c>
    </row>
    <row r="12389" spans="1:4" s="9" customFormat="1" x14ac:dyDescent="0.2">
      <c r="A12389" s="2" t="s">
        <v>22644</v>
      </c>
      <c r="B12389" s="1" t="s">
        <v>22645</v>
      </c>
      <c r="C12389" s="1" t="s">
        <v>2483</v>
      </c>
      <c r="D12389" s="3">
        <v>2500</v>
      </c>
    </row>
    <row r="12390" spans="1:4" s="9" customFormat="1" x14ac:dyDescent="0.2">
      <c r="A12390" s="2" t="s">
        <v>22646</v>
      </c>
      <c r="B12390" s="1" t="s">
        <v>22647</v>
      </c>
      <c r="C12390" s="1" t="s">
        <v>39</v>
      </c>
      <c r="D12390" s="10" t="s">
        <v>5270</v>
      </c>
    </row>
    <row r="12391" spans="1:4" s="9" customFormat="1" x14ac:dyDescent="0.2">
      <c r="A12391" s="2" t="s">
        <v>22648</v>
      </c>
      <c r="B12391" s="1" t="s">
        <v>22649</v>
      </c>
      <c r="C12391" s="1" t="s">
        <v>2483</v>
      </c>
      <c r="D12391" s="10" t="s">
        <v>5270</v>
      </c>
    </row>
    <row r="12392" spans="1:4" s="9" customFormat="1" x14ac:dyDescent="0.2">
      <c r="A12392" s="2" t="s">
        <v>22650</v>
      </c>
      <c r="B12392" s="1" t="s">
        <v>22651</v>
      </c>
      <c r="C12392" s="1" t="s">
        <v>2483</v>
      </c>
      <c r="D12392" s="3">
        <v>2500</v>
      </c>
    </row>
    <row r="12393" spans="1:4" s="9" customFormat="1" x14ac:dyDescent="0.2">
      <c r="A12393" s="2" t="s">
        <v>22652</v>
      </c>
      <c r="B12393" s="1" t="s">
        <v>22653</v>
      </c>
      <c r="C12393" s="1" t="s">
        <v>3117</v>
      </c>
      <c r="D12393" s="10" t="s">
        <v>5270</v>
      </c>
    </row>
    <row r="12394" spans="1:4" s="9" customFormat="1" x14ac:dyDescent="0.2">
      <c r="A12394" s="2" t="s">
        <v>22654</v>
      </c>
      <c r="B12394" s="1" t="s">
        <v>22655</v>
      </c>
      <c r="C12394" s="1" t="s">
        <v>3117</v>
      </c>
      <c r="D12394" s="10" t="s">
        <v>5270</v>
      </c>
    </row>
    <row r="12395" spans="1:4" s="9" customFormat="1" x14ac:dyDescent="0.2">
      <c r="A12395" s="2" t="s">
        <v>22656</v>
      </c>
      <c r="B12395" s="1" t="s">
        <v>22657</v>
      </c>
      <c r="C12395" s="1" t="s">
        <v>3117</v>
      </c>
      <c r="D12395" s="10" t="s">
        <v>5270</v>
      </c>
    </row>
    <row r="12396" spans="1:4" s="9" customFormat="1" x14ac:dyDescent="0.2">
      <c r="A12396" s="2" t="s">
        <v>22658</v>
      </c>
      <c r="B12396" s="1" t="s">
        <v>22659</v>
      </c>
      <c r="C12396" s="1" t="s">
        <v>3117</v>
      </c>
      <c r="D12396" s="10" t="s">
        <v>5270</v>
      </c>
    </row>
    <row r="12397" spans="1:4" s="9" customFormat="1" x14ac:dyDescent="0.2">
      <c r="A12397" s="2" t="s">
        <v>22660</v>
      </c>
      <c r="B12397" s="1" t="s">
        <v>22661</v>
      </c>
      <c r="C12397" s="1" t="s">
        <v>3117</v>
      </c>
      <c r="D12397" s="10" t="s">
        <v>5270</v>
      </c>
    </row>
    <row r="12398" spans="1:4" s="9" customFormat="1" x14ac:dyDescent="0.2">
      <c r="A12398" s="2" t="s">
        <v>22662</v>
      </c>
      <c r="B12398" s="1" t="s">
        <v>22663</v>
      </c>
      <c r="C12398" s="1" t="s">
        <v>3117</v>
      </c>
      <c r="D12398" s="10" t="s">
        <v>5270</v>
      </c>
    </row>
    <row r="12399" spans="1:4" s="9" customFormat="1" x14ac:dyDescent="0.2">
      <c r="A12399" s="2" t="s">
        <v>22664</v>
      </c>
      <c r="B12399" s="1" t="s">
        <v>22665</v>
      </c>
      <c r="C12399" s="1" t="s">
        <v>3117</v>
      </c>
      <c r="D12399" s="10" t="s">
        <v>5270</v>
      </c>
    </row>
    <row r="12400" spans="1:4" s="9" customFormat="1" x14ac:dyDescent="0.2">
      <c r="A12400" s="2" t="s">
        <v>22666</v>
      </c>
      <c r="B12400" s="1" t="s">
        <v>22667</v>
      </c>
      <c r="C12400" s="1" t="s">
        <v>3117</v>
      </c>
      <c r="D12400" s="3">
        <v>800</v>
      </c>
    </row>
    <row r="12401" spans="1:4" s="9" customFormat="1" x14ac:dyDescent="0.2">
      <c r="A12401" s="2" t="s">
        <v>22668</v>
      </c>
      <c r="B12401" s="1" t="s">
        <v>22669</v>
      </c>
      <c r="C12401" s="1" t="s">
        <v>3117</v>
      </c>
      <c r="D12401" s="10" t="s">
        <v>5270</v>
      </c>
    </row>
    <row r="12402" spans="1:4" s="9" customFormat="1" x14ac:dyDescent="0.2">
      <c r="A12402" s="2" t="s">
        <v>22670</v>
      </c>
      <c r="B12402" s="1" t="s">
        <v>22671</v>
      </c>
      <c r="C12402" s="1" t="s">
        <v>3117</v>
      </c>
      <c r="D12402" s="10" t="s">
        <v>5270</v>
      </c>
    </row>
    <row r="12403" spans="1:4" s="9" customFormat="1" x14ac:dyDescent="0.2">
      <c r="A12403" s="2" t="s">
        <v>22672</v>
      </c>
      <c r="B12403" s="1" t="s">
        <v>22673</v>
      </c>
      <c r="C12403" s="1" t="s">
        <v>3117</v>
      </c>
      <c r="D12403" s="10" t="s">
        <v>5270</v>
      </c>
    </row>
    <row r="12404" spans="1:4" s="9" customFormat="1" x14ac:dyDescent="0.2">
      <c r="A12404" s="2" t="s">
        <v>22674</v>
      </c>
      <c r="B12404" s="1" t="s">
        <v>22675</v>
      </c>
      <c r="C12404" s="1" t="s">
        <v>3117</v>
      </c>
      <c r="D12404" s="10" t="s">
        <v>5270</v>
      </c>
    </row>
    <row r="12405" spans="1:4" s="9" customFormat="1" x14ac:dyDescent="0.2">
      <c r="A12405" s="2" t="s">
        <v>22676</v>
      </c>
      <c r="B12405" s="1" t="s">
        <v>22677</v>
      </c>
      <c r="C12405" s="1" t="s">
        <v>3117</v>
      </c>
      <c r="D12405" s="10" t="s">
        <v>5270</v>
      </c>
    </row>
    <row r="12406" spans="1:4" s="9" customFormat="1" x14ac:dyDescent="0.2">
      <c r="A12406" s="2" t="s">
        <v>22678</v>
      </c>
      <c r="B12406" s="1" t="s">
        <v>22679</v>
      </c>
      <c r="C12406" s="1" t="s">
        <v>3117</v>
      </c>
      <c r="D12406" s="10" t="s">
        <v>5270</v>
      </c>
    </row>
    <row r="12407" spans="1:4" s="9" customFormat="1" x14ac:dyDescent="0.2">
      <c r="A12407" s="2" t="s">
        <v>22680</v>
      </c>
      <c r="B12407" s="1" t="s">
        <v>22681</v>
      </c>
      <c r="C12407" s="1" t="s">
        <v>1012</v>
      </c>
      <c r="D12407" s="10" t="s">
        <v>5270</v>
      </c>
    </row>
    <row r="12408" spans="1:4" s="9" customFormat="1" x14ac:dyDescent="0.2">
      <c r="A12408" s="2" t="s">
        <v>22682</v>
      </c>
      <c r="B12408" s="1" t="s">
        <v>22683</v>
      </c>
      <c r="C12408" s="1" t="s">
        <v>3117</v>
      </c>
      <c r="D12408" s="10" t="s">
        <v>5270</v>
      </c>
    </row>
    <row r="12409" spans="1:4" s="9" customFormat="1" x14ac:dyDescent="0.2">
      <c r="A12409" s="2" t="s">
        <v>22684</v>
      </c>
      <c r="B12409" s="1" t="s">
        <v>22685</v>
      </c>
      <c r="C12409" s="1" t="s">
        <v>3117</v>
      </c>
      <c r="D12409" s="10" t="s">
        <v>5270</v>
      </c>
    </row>
    <row r="12410" spans="1:4" s="9" customFormat="1" x14ac:dyDescent="0.2">
      <c r="A12410" s="2" t="s">
        <v>22686</v>
      </c>
      <c r="B12410" s="1" t="s">
        <v>22687</v>
      </c>
      <c r="C12410" s="1" t="s">
        <v>3117</v>
      </c>
      <c r="D12410" s="10" t="s">
        <v>5270</v>
      </c>
    </row>
    <row r="12411" spans="1:4" s="9" customFormat="1" x14ac:dyDescent="0.2">
      <c r="A12411" s="2" t="s">
        <v>22688</v>
      </c>
      <c r="B12411" s="1" t="s">
        <v>22689</v>
      </c>
      <c r="C12411" s="1" t="s">
        <v>39</v>
      </c>
      <c r="D12411" s="3">
        <v>1000</v>
      </c>
    </row>
    <row r="12412" spans="1:4" s="9" customFormat="1" x14ac:dyDescent="0.2">
      <c r="A12412" s="2" t="s">
        <v>22690</v>
      </c>
      <c r="B12412" s="1" t="s">
        <v>22691</v>
      </c>
      <c r="C12412" s="1" t="s">
        <v>3117</v>
      </c>
      <c r="D12412" s="10" t="s">
        <v>5270</v>
      </c>
    </row>
    <row r="12413" spans="1:4" s="9" customFormat="1" x14ac:dyDescent="0.2">
      <c r="A12413" s="2" t="s">
        <v>22692</v>
      </c>
      <c r="B12413" s="1" t="s">
        <v>22693</v>
      </c>
      <c r="C12413" s="1" t="s">
        <v>3117</v>
      </c>
      <c r="D12413" s="3">
        <v>800</v>
      </c>
    </row>
    <row r="12414" spans="1:4" s="9" customFormat="1" x14ac:dyDescent="0.2">
      <c r="A12414" s="2" t="s">
        <v>22694</v>
      </c>
      <c r="B12414" s="1" t="s">
        <v>22695</v>
      </c>
      <c r="C12414" s="1" t="s">
        <v>3117</v>
      </c>
      <c r="D12414" s="10" t="s">
        <v>5270</v>
      </c>
    </row>
    <row r="12415" spans="1:4" s="9" customFormat="1" x14ac:dyDescent="0.2">
      <c r="A12415" s="2" t="s">
        <v>22696</v>
      </c>
      <c r="B12415" s="1" t="s">
        <v>22697</v>
      </c>
      <c r="C12415" s="1" t="s">
        <v>3117</v>
      </c>
      <c r="D12415" s="3">
        <v>800</v>
      </c>
    </row>
    <row r="12416" spans="1:4" s="9" customFormat="1" x14ac:dyDescent="0.2">
      <c r="A12416" s="2" t="s">
        <v>22698</v>
      </c>
      <c r="B12416" s="1" t="s">
        <v>22699</v>
      </c>
      <c r="C12416" s="1" t="s">
        <v>3117</v>
      </c>
      <c r="D12416" s="10" t="s">
        <v>5270</v>
      </c>
    </row>
    <row r="12417" spans="1:4" s="9" customFormat="1" x14ac:dyDescent="0.2">
      <c r="A12417" s="2" t="s">
        <v>22700</v>
      </c>
      <c r="B12417" s="1" t="s">
        <v>22701</v>
      </c>
      <c r="C12417" s="1" t="s">
        <v>3117</v>
      </c>
      <c r="D12417" s="10" t="s">
        <v>5270</v>
      </c>
    </row>
    <row r="12418" spans="1:4" s="9" customFormat="1" x14ac:dyDescent="0.2">
      <c r="A12418" s="2" t="s">
        <v>22702</v>
      </c>
      <c r="B12418" s="1" t="s">
        <v>22703</v>
      </c>
      <c r="C12418" s="1" t="s">
        <v>3117</v>
      </c>
      <c r="D12418" s="3">
        <v>800</v>
      </c>
    </row>
    <row r="12419" spans="1:4" s="9" customFormat="1" x14ac:dyDescent="0.2">
      <c r="A12419" s="2" t="s">
        <v>22704</v>
      </c>
      <c r="B12419" s="1" t="s">
        <v>22705</v>
      </c>
      <c r="C12419" s="1" t="s">
        <v>3117</v>
      </c>
      <c r="D12419" s="10" t="s">
        <v>5270</v>
      </c>
    </row>
    <row r="12420" spans="1:4" s="9" customFormat="1" x14ac:dyDescent="0.2">
      <c r="A12420" s="2" t="s">
        <v>22706</v>
      </c>
      <c r="B12420" s="1" t="s">
        <v>22707</v>
      </c>
      <c r="C12420" s="1" t="s">
        <v>3117</v>
      </c>
      <c r="D12420" s="10" t="s">
        <v>5270</v>
      </c>
    </row>
    <row r="12421" spans="1:4" s="9" customFormat="1" x14ac:dyDescent="0.2">
      <c r="A12421" s="2" t="s">
        <v>22708</v>
      </c>
      <c r="B12421" s="1" t="s">
        <v>22709</v>
      </c>
      <c r="C12421" s="1" t="s">
        <v>3117</v>
      </c>
      <c r="D12421" s="3">
        <v>3000</v>
      </c>
    </row>
    <row r="12422" spans="1:4" s="9" customFormat="1" x14ac:dyDescent="0.2">
      <c r="A12422" s="2" t="s">
        <v>22710</v>
      </c>
      <c r="B12422" s="1" t="s">
        <v>22711</v>
      </c>
      <c r="C12422" s="1" t="s">
        <v>3117</v>
      </c>
      <c r="D12422" s="10" t="s">
        <v>5270</v>
      </c>
    </row>
    <row r="12423" spans="1:4" s="9" customFormat="1" x14ac:dyDescent="0.2">
      <c r="A12423" s="2" t="s">
        <v>22712</v>
      </c>
      <c r="B12423" s="1" t="s">
        <v>22713</v>
      </c>
      <c r="C12423" s="1" t="s">
        <v>3117</v>
      </c>
      <c r="D12423" s="3">
        <v>3000</v>
      </c>
    </row>
    <row r="12424" spans="1:4" s="9" customFormat="1" x14ac:dyDescent="0.2">
      <c r="A12424" s="2" t="s">
        <v>22714</v>
      </c>
      <c r="B12424" s="1" t="s">
        <v>22713</v>
      </c>
      <c r="C12424" s="1" t="s">
        <v>66</v>
      </c>
      <c r="D12424" s="10" t="s">
        <v>5270</v>
      </c>
    </row>
    <row r="12425" spans="1:4" s="9" customFormat="1" x14ac:dyDescent="0.2">
      <c r="A12425" s="2" t="s">
        <v>22715</v>
      </c>
      <c r="B12425" s="1" t="s">
        <v>22716</v>
      </c>
      <c r="C12425" s="1" t="s">
        <v>3117</v>
      </c>
      <c r="D12425" s="3">
        <v>3000</v>
      </c>
    </row>
    <row r="12426" spans="1:4" s="9" customFormat="1" x14ac:dyDescent="0.2">
      <c r="A12426" s="2" t="s">
        <v>22717</v>
      </c>
      <c r="B12426" s="1" t="s">
        <v>22718</v>
      </c>
      <c r="C12426" s="1" t="s">
        <v>3117</v>
      </c>
      <c r="D12426" s="10" t="s">
        <v>5270</v>
      </c>
    </row>
    <row r="12427" spans="1:4" s="9" customFormat="1" x14ac:dyDescent="0.2">
      <c r="A12427" s="2" t="s">
        <v>22719</v>
      </c>
      <c r="B12427" s="1" t="s">
        <v>22720</v>
      </c>
      <c r="C12427" s="1" t="s">
        <v>3117</v>
      </c>
      <c r="D12427" s="10" t="s">
        <v>5270</v>
      </c>
    </row>
    <row r="12428" spans="1:4" s="9" customFormat="1" x14ac:dyDescent="0.2">
      <c r="A12428" s="2" t="s">
        <v>22721</v>
      </c>
      <c r="B12428" s="1" t="s">
        <v>22722</v>
      </c>
      <c r="C12428" s="1" t="s">
        <v>3117</v>
      </c>
      <c r="D12428" s="3">
        <v>2000</v>
      </c>
    </row>
    <row r="12429" spans="1:4" s="9" customFormat="1" x14ac:dyDescent="0.2">
      <c r="A12429" s="2" t="s">
        <v>22723</v>
      </c>
      <c r="B12429" s="1" t="s">
        <v>22724</v>
      </c>
      <c r="C12429" s="1" t="s">
        <v>3117</v>
      </c>
      <c r="D12429" s="10" t="s">
        <v>5270</v>
      </c>
    </row>
    <row r="12430" spans="1:4" s="9" customFormat="1" x14ac:dyDescent="0.2">
      <c r="A12430" s="2" t="s">
        <v>22725</v>
      </c>
      <c r="B12430" s="1" t="s">
        <v>22726</v>
      </c>
      <c r="C12430" s="1" t="s">
        <v>3117</v>
      </c>
      <c r="D12430" s="3">
        <v>800</v>
      </c>
    </row>
    <row r="12431" spans="1:4" s="9" customFormat="1" x14ac:dyDescent="0.2">
      <c r="A12431" s="2" t="s">
        <v>22727</v>
      </c>
      <c r="B12431" s="1" t="s">
        <v>22728</v>
      </c>
      <c r="C12431" s="1" t="s">
        <v>86</v>
      </c>
      <c r="D12431" s="3">
        <v>50</v>
      </c>
    </row>
    <row r="12432" spans="1:4" s="9" customFormat="1" x14ac:dyDescent="0.2">
      <c r="A12432" s="2" t="s">
        <v>22729</v>
      </c>
      <c r="B12432" s="1" t="s">
        <v>22730</v>
      </c>
      <c r="C12432" s="1" t="s">
        <v>86</v>
      </c>
      <c r="D12432" s="3">
        <v>2000</v>
      </c>
    </row>
    <row r="12433" spans="1:4" s="9" customFormat="1" x14ac:dyDescent="0.2">
      <c r="A12433" s="2" t="s">
        <v>22731</v>
      </c>
      <c r="B12433" s="1" t="s">
        <v>22732</v>
      </c>
      <c r="C12433" s="1" t="s">
        <v>86</v>
      </c>
      <c r="D12433" s="10" t="s">
        <v>5270</v>
      </c>
    </row>
    <row r="12434" spans="1:4" s="9" customFormat="1" x14ac:dyDescent="0.2">
      <c r="A12434" s="2" t="s">
        <v>22733</v>
      </c>
      <c r="B12434" s="1" t="s">
        <v>22734</v>
      </c>
      <c r="C12434" s="1" t="s">
        <v>86</v>
      </c>
      <c r="D12434" s="10" t="s">
        <v>5270</v>
      </c>
    </row>
    <row r="12435" spans="1:4" s="9" customFormat="1" x14ac:dyDescent="0.2">
      <c r="A12435" s="2" t="s">
        <v>22735</v>
      </c>
      <c r="B12435" s="1" t="s">
        <v>22736</v>
      </c>
      <c r="C12435" s="1" t="s">
        <v>86</v>
      </c>
      <c r="D12435" s="3">
        <v>2000</v>
      </c>
    </row>
    <row r="12436" spans="1:4" s="9" customFormat="1" x14ac:dyDescent="0.2">
      <c r="A12436" s="2" t="s">
        <v>22737</v>
      </c>
      <c r="B12436" s="1" t="s">
        <v>22738</v>
      </c>
      <c r="C12436" s="1" t="s">
        <v>86</v>
      </c>
      <c r="D12436" s="3">
        <v>3000</v>
      </c>
    </row>
    <row r="12437" spans="1:4" s="9" customFormat="1" x14ac:dyDescent="0.2">
      <c r="A12437" s="2" t="s">
        <v>22739</v>
      </c>
      <c r="B12437" s="1" t="s">
        <v>22740</v>
      </c>
      <c r="C12437" s="1" t="s">
        <v>86</v>
      </c>
      <c r="D12437" s="3">
        <v>3000</v>
      </c>
    </row>
    <row r="12438" spans="1:4" s="9" customFormat="1" x14ac:dyDescent="0.2">
      <c r="A12438" s="2" t="s">
        <v>22741</v>
      </c>
      <c r="B12438" s="1" t="s">
        <v>22742</v>
      </c>
      <c r="C12438" s="1" t="s">
        <v>86</v>
      </c>
      <c r="D12438" s="10" t="s">
        <v>5270</v>
      </c>
    </row>
    <row r="12439" spans="1:4" s="9" customFormat="1" x14ac:dyDescent="0.2">
      <c r="A12439" s="2" t="s">
        <v>22743</v>
      </c>
      <c r="B12439" s="1" t="s">
        <v>22744</v>
      </c>
      <c r="C12439" s="1" t="s">
        <v>86</v>
      </c>
      <c r="D12439" s="3">
        <v>3000</v>
      </c>
    </row>
    <row r="12440" spans="1:4" s="9" customFormat="1" x14ac:dyDescent="0.2">
      <c r="A12440" s="2" t="s">
        <v>22745</v>
      </c>
      <c r="B12440" s="1" t="s">
        <v>22746</v>
      </c>
      <c r="C12440" s="1" t="s">
        <v>4121</v>
      </c>
      <c r="D12440" s="3">
        <v>4000</v>
      </c>
    </row>
    <row r="12441" spans="1:4" s="9" customFormat="1" x14ac:dyDescent="0.2">
      <c r="A12441" s="2" t="s">
        <v>22747</v>
      </c>
      <c r="B12441" s="1" t="s">
        <v>22748</v>
      </c>
      <c r="C12441" s="1" t="s">
        <v>4121</v>
      </c>
      <c r="D12441" s="3">
        <v>4000</v>
      </c>
    </row>
    <row r="12442" spans="1:4" s="9" customFormat="1" x14ac:dyDescent="0.2">
      <c r="A12442" s="2" t="s">
        <v>22749</v>
      </c>
      <c r="B12442" s="1" t="s">
        <v>22750</v>
      </c>
      <c r="C12442" s="1" t="s">
        <v>22751</v>
      </c>
      <c r="D12442" s="3">
        <v>4000</v>
      </c>
    </row>
    <row r="12443" spans="1:4" s="9" customFormat="1" x14ac:dyDescent="0.2">
      <c r="A12443" s="2" t="s">
        <v>22752</v>
      </c>
      <c r="B12443" s="1" t="s">
        <v>22753</v>
      </c>
      <c r="C12443" s="1" t="s">
        <v>66</v>
      </c>
      <c r="D12443" s="10" t="s">
        <v>5270</v>
      </c>
    </row>
    <row r="12444" spans="1:4" s="9" customFormat="1" x14ac:dyDescent="0.2">
      <c r="A12444" s="2" t="s">
        <v>22754</v>
      </c>
      <c r="B12444" s="1" t="s">
        <v>22755</v>
      </c>
      <c r="C12444" s="1" t="s">
        <v>39</v>
      </c>
      <c r="D12444" s="10" t="s">
        <v>5270</v>
      </c>
    </row>
    <row r="12445" spans="1:4" s="9" customFormat="1" x14ac:dyDescent="0.2">
      <c r="A12445" s="2" t="s">
        <v>22756</v>
      </c>
      <c r="B12445" s="1" t="s">
        <v>22757</v>
      </c>
      <c r="C12445" s="1" t="s">
        <v>66</v>
      </c>
      <c r="D12445" s="10" t="s">
        <v>5270</v>
      </c>
    </row>
    <row r="12446" spans="1:4" s="9" customFormat="1" x14ac:dyDescent="0.2">
      <c r="A12446" s="2" t="s">
        <v>22758</v>
      </c>
      <c r="B12446" s="1" t="s">
        <v>22759</v>
      </c>
      <c r="C12446" s="1" t="s">
        <v>7557</v>
      </c>
      <c r="D12446" s="10" t="s">
        <v>5270</v>
      </c>
    </row>
    <row r="12447" spans="1:4" s="9" customFormat="1" x14ac:dyDescent="0.2">
      <c r="A12447" s="2" t="s">
        <v>22760</v>
      </c>
      <c r="B12447" s="1" t="s">
        <v>22761</v>
      </c>
      <c r="C12447" s="1" t="s">
        <v>39</v>
      </c>
      <c r="D12447" s="3">
        <v>100</v>
      </c>
    </row>
    <row r="12448" spans="1:4" s="9" customFormat="1" x14ac:dyDescent="0.2">
      <c r="A12448" s="2" t="s">
        <v>22762</v>
      </c>
      <c r="B12448" s="1" t="s">
        <v>22763</v>
      </c>
      <c r="C12448" s="1" t="s">
        <v>9331</v>
      </c>
      <c r="D12448" s="10" t="s">
        <v>5270</v>
      </c>
    </row>
    <row r="12449" spans="1:4" s="9" customFormat="1" x14ac:dyDescent="0.2">
      <c r="A12449" s="2" t="s">
        <v>22764</v>
      </c>
      <c r="B12449" s="1" t="s">
        <v>22765</v>
      </c>
      <c r="C12449" s="1" t="s">
        <v>33</v>
      </c>
      <c r="D12449" s="3">
        <v>500</v>
      </c>
    </row>
    <row r="12450" spans="1:4" s="9" customFormat="1" x14ac:dyDescent="0.2">
      <c r="A12450" s="2" t="s">
        <v>22766</v>
      </c>
      <c r="B12450" s="1" t="s">
        <v>22767</v>
      </c>
      <c r="C12450" s="1" t="s">
        <v>33</v>
      </c>
      <c r="D12450" s="3">
        <v>500</v>
      </c>
    </row>
    <row r="12451" spans="1:4" s="9" customFormat="1" x14ac:dyDescent="0.2">
      <c r="A12451" s="2" t="s">
        <v>22768</v>
      </c>
      <c r="B12451" s="1" t="s">
        <v>22769</v>
      </c>
      <c r="C12451" s="1" t="s">
        <v>33</v>
      </c>
      <c r="D12451" s="3">
        <v>500</v>
      </c>
    </row>
    <row r="12452" spans="1:4" s="9" customFormat="1" x14ac:dyDescent="0.2">
      <c r="A12452" s="2" t="s">
        <v>22770</v>
      </c>
      <c r="B12452" s="1" t="s">
        <v>22771</v>
      </c>
      <c r="C12452" s="1" t="s">
        <v>33</v>
      </c>
      <c r="D12452" s="3">
        <v>500</v>
      </c>
    </row>
    <row r="12453" spans="1:4" s="9" customFormat="1" x14ac:dyDescent="0.2">
      <c r="A12453" s="2" t="s">
        <v>22772</v>
      </c>
      <c r="B12453" s="1" t="s">
        <v>22773</v>
      </c>
      <c r="C12453" s="1" t="s">
        <v>1012</v>
      </c>
      <c r="D12453" s="10" t="s">
        <v>5270</v>
      </c>
    </row>
    <row r="12454" spans="1:4" s="9" customFormat="1" x14ac:dyDescent="0.2">
      <c r="A12454" s="2" t="s">
        <v>22774</v>
      </c>
      <c r="B12454" s="1" t="s">
        <v>22775</v>
      </c>
      <c r="C12454" s="1" t="s">
        <v>33</v>
      </c>
      <c r="D12454" s="10" t="s">
        <v>5270</v>
      </c>
    </row>
    <row r="12455" spans="1:4" s="9" customFormat="1" x14ac:dyDescent="0.2">
      <c r="A12455" s="2" t="s">
        <v>22776</v>
      </c>
      <c r="B12455" s="1" t="s">
        <v>22777</v>
      </c>
      <c r="C12455" s="1" t="s">
        <v>33</v>
      </c>
      <c r="D12455" s="10" t="s">
        <v>5270</v>
      </c>
    </row>
    <row r="12456" spans="1:4" s="9" customFormat="1" x14ac:dyDescent="0.2">
      <c r="A12456" s="2" t="s">
        <v>22778</v>
      </c>
      <c r="B12456" s="1" t="s">
        <v>22779</v>
      </c>
      <c r="C12456" s="1" t="s">
        <v>33</v>
      </c>
      <c r="D12456" s="10" t="s">
        <v>5270</v>
      </c>
    </row>
    <row r="12457" spans="1:4" s="9" customFormat="1" x14ac:dyDescent="0.2">
      <c r="A12457" s="2" t="s">
        <v>22780</v>
      </c>
      <c r="B12457" s="1" t="s">
        <v>22781</v>
      </c>
      <c r="C12457" s="1" t="s">
        <v>33</v>
      </c>
      <c r="D12457" s="10" t="s">
        <v>5270</v>
      </c>
    </row>
    <row r="12458" spans="1:4" s="9" customFormat="1" x14ac:dyDescent="0.2">
      <c r="A12458" s="2" t="s">
        <v>22782</v>
      </c>
      <c r="B12458" s="1" t="s">
        <v>22783</v>
      </c>
      <c r="C12458" s="1" t="s">
        <v>33</v>
      </c>
      <c r="D12458" s="10" t="s">
        <v>5270</v>
      </c>
    </row>
    <row r="12459" spans="1:4" s="9" customFormat="1" x14ac:dyDescent="0.2">
      <c r="A12459" s="2" t="s">
        <v>22784</v>
      </c>
      <c r="B12459" s="1" t="s">
        <v>22785</v>
      </c>
      <c r="C12459" s="1" t="s">
        <v>1012</v>
      </c>
      <c r="D12459" s="3">
        <v>100</v>
      </c>
    </row>
    <row r="12460" spans="1:4" s="9" customFormat="1" x14ac:dyDescent="0.2">
      <c r="A12460" s="2" t="s">
        <v>22786</v>
      </c>
      <c r="B12460" s="1" t="s">
        <v>22787</v>
      </c>
      <c r="C12460" s="1" t="s">
        <v>33</v>
      </c>
      <c r="D12460" s="10" t="s">
        <v>5270</v>
      </c>
    </row>
    <row r="12461" spans="1:4" s="9" customFormat="1" x14ac:dyDescent="0.2">
      <c r="A12461" s="2" t="s">
        <v>22788</v>
      </c>
      <c r="B12461" s="1" t="s">
        <v>22789</v>
      </c>
      <c r="C12461" s="1" t="s">
        <v>1012</v>
      </c>
      <c r="D12461" s="10" t="s">
        <v>5270</v>
      </c>
    </row>
    <row r="12462" spans="1:4" s="9" customFormat="1" x14ac:dyDescent="0.2">
      <c r="A12462" s="2" t="s">
        <v>22790</v>
      </c>
      <c r="B12462" s="1" t="s">
        <v>22791</v>
      </c>
      <c r="C12462" s="1" t="s">
        <v>39</v>
      </c>
      <c r="D12462" s="10" t="s">
        <v>5270</v>
      </c>
    </row>
    <row r="12463" spans="1:4" s="9" customFormat="1" x14ac:dyDescent="0.2">
      <c r="A12463" s="2" t="s">
        <v>22792</v>
      </c>
      <c r="B12463" s="1" t="s">
        <v>22793</v>
      </c>
      <c r="C12463" s="1" t="s">
        <v>1012</v>
      </c>
      <c r="D12463" s="10" t="s">
        <v>5270</v>
      </c>
    </row>
    <row r="12464" spans="1:4" s="9" customFormat="1" x14ac:dyDescent="0.2">
      <c r="A12464" s="2" t="s">
        <v>22794</v>
      </c>
      <c r="B12464" s="1" t="s">
        <v>22795</v>
      </c>
      <c r="C12464" s="1" t="s">
        <v>1012</v>
      </c>
      <c r="D12464" s="10" t="s">
        <v>5270</v>
      </c>
    </row>
    <row r="12465" spans="1:4" s="9" customFormat="1" x14ac:dyDescent="0.2">
      <c r="A12465" s="2" t="s">
        <v>22796</v>
      </c>
      <c r="B12465" s="1" t="s">
        <v>22797</v>
      </c>
      <c r="C12465" s="1" t="s">
        <v>1012</v>
      </c>
      <c r="D12465" s="10" t="s">
        <v>5270</v>
      </c>
    </row>
    <row r="12466" spans="1:4" s="9" customFormat="1" x14ac:dyDescent="0.2">
      <c r="A12466" s="2" t="s">
        <v>22798</v>
      </c>
      <c r="B12466" s="1" t="s">
        <v>22799</v>
      </c>
      <c r="C12466" s="1" t="s">
        <v>1012</v>
      </c>
      <c r="D12466" s="10" t="s">
        <v>5270</v>
      </c>
    </row>
    <row r="12467" spans="1:4" s="9" customFormat="1" x14ac:dyDescent="0.2">
      <c r="A12467" s="2" t="s">
        <v>22800</v>
      </c>
      <c r="B12467" s="1" t="s">
        <v>22801</v>
      </c>
      <c r="C12467" s="1" t="s">
        <v>1012</v>
      </c>
      <c r="D12467" s="10" t="s">
        <v>5270</v>
      </c>
    </row>
    <row r="12468" spans="1:4" s="9" customFormat="1" x14ac:dyDescent="0.2">
      <c r="A12468" s="2" t="s">
        <v>22802</v>
      </c>
      <c r="B12468" s="1" t="s">
        <v>22803</v>
      </c>
      <c r="C12468" s="1" t="s">
        <v>66</v>
      </c>
      <c r="D12468" s="10" t="s">
        <v>5270</v>
      </c>
    </row>
    <row r="12469" spans="1:4" s="9" customFormat="1" x14ac:dyDescent="0.2">
      <c r="A12469" s="2" t="s">
        <v>22804</v>
      </c>
      <c r="B12469" s="1" t="s">
        <v>22805</v>
      </c>
      <c r="C12469" s="1" t="s">
        <v>86</v>
      </c>
      <c r="D12469" s="3">
        <v>2000</v>
      </c>
    </row>
    <row r="12470" spans="1:4" s="9" customFormat="1" x14ac:dyDescent="0.2">
      <c r="A12470" s="2" t="s">
        <v>22806</v>
      </c>
      <c r="B12470" s="1" t="s">
        <v>22807</v>
      </c>
      <c r="C12470" s="1" t="s">
        <v>16</v>
      </c>
      <c r="D12470" s="10" t="s">
        <v>5270</v>
      </c>
    </row>
    <row r="12471" spans="1:4" s="9" customFormat="1" x14ac:dyDescent="0.2">
      <c r="A12471" s="2" t="s">
        <v>22808</v>
      </c>
      <c r="B12471" s="1" t="s">
        <v>22809</v>
      </c>
      <c r="C12471" s="1" t="s">
        <v>1012</v>
      </c>
      <c r="D12471" s="10" t="s">
        <v>5270</v>
      </c>
    </row>
    <row r="12472" spans="1:4" s="9" customFormat="1" x14ac:dyDescent="0.2">
      <c r="A12472" s="2" t="s">
        <v>22810</v>
      </c>
      <c r="B12472" s="1" t="s">
        <v>22811</v>
      </c>
      <c r="C12472" s="1" t="s">
        <v>86</v>
      </c>
      <c r="D12472" s="10" t="s">
        <v>5270</v>
      </c>
    </row>
    <row r="12473" spans="1:4" s="9" customFormat="1" x14ac:dyDescent="0.2">
      <c r="A12473" s="2" t="s">
        <v>22812</v>
      </c>
      <c r="B12473" s="1" t="s">
        <v>22813</v>
      </c>
      <c r="C12473" s="1" t="s">
        <v>16</v>
      </c>
      <c r="D12473" s="10" t="s">
        <v>5270</v>
      </c>
    </row>
    <row r="12474" spans="1:4" s="9" customFormat="1" x14ac:dyDescent="0.2">
      <c r="A12474" s="2" t="s">
        <v>22814</v>
      </c>
      <c r="B12474" s="1" t="s">
        <v>22815</v>
      </c>
      <c r="C12474" s="1" t="s">
        <v>1012</v>
      </c>
      <c r="D12474" s="10" t="s">
        <v>5270</v>
      </c>
    </row>
    <row r="12475" spans="1:4" s="9" customFormat="1" x14ac:dyDescent="0.2">
      <c r="A12475" s="2" t="s">
        <v>22816</v>
      </c>
      <c r="B12475" s="1" t="s">
        <v>22817</v>
      </c>
      <c r="C12475" s="1" t="s">
        <v>16</v>
      </c>
      <c r="D12475" s="10" t="s">
        <v>5270</v>
      </c>
    </row>
    <row r="12476" spans="1:4" s="9" customFormat="1" x14ac:dyDescent="0.2">
      <c r="A12476" s="2" t="s">
        <v>22818</v>
      </c>
      <c r="B12476" s="1" t="s">
        <v>22819</v>
      </c>
      <c r="C12476" s="1" t="s">
        <v>1012</v>
      </c>
      <c r="D12476" s="10" t="s">
        <v>5270</v>
      </c>
    </row>
    <row r="12477" spans="1:4" s="9" customFormat="1" x14ac:dyDescent="0.2">
      <c r="A12477" s="2" t="s">
        <v>22820</v>
      </c>
      <c r="B12477" s="1" t="s">
        <v>22821</v>
      </c>
      <c r="C12477" s="1" t="s">
        <v>1012</v>
      </c>
      <c r="D12477" s="10" t="s">
        <v>5270</v>
      </c>
    </row>
    <row r="12478" spans="1:4" s="9" customFormat="1" x14ac:dyDescent="0.2">
      <c r="A12478" s="2" t="s">
        <v>22822</v>
      </c>
      <c r="B12478" s="1" t="s">
        <v>22823</v>
      </c>
      <c r="C12478" s="1" t="s">
        <v>1012</v>
      </c>
      <c r="D12478" s="10" t="s">
        <v>5270</v>
      </c>
    </row>
    <row r="12479" spans="1:4" s="9" customFormat="1" x14ac:dyDescent="0.2">
      <c r="A12479" s="2" t="s">
        <v>22824</v>
      </c>
      <c r="B12479" s="1" t="s">
        <v>22825</v>
      </c>
      <c r="C12479" s="1" t="s">
        <v>86</v>
      </c>
      <c r="D12479" s="10" t="s">
        <v>5270</v>
      </c>
    </row>
    <row r="12480" spans="1:4" s="9" customFormat="1" x14ac:dyDescent="0.2">
      <c r="A12480" s="2" t="s">
        <v>22826</v>
      </c>
      <c r="B12480" s="1" t="s">
        <v>22827</v>
      </c>
      <c r="C12480" s="1" t="s">
        <v>86</v>
      </c>
      <c r="D12480" s="3">
        <v>3000</v>
      </c>
    </row>
    <row r="12481" spans="1:4" s="9" customFormat="1" x14ac:dyDescent="0.2">
      <c r="A12481" s="2" t="s">
        <v>22828</v>
      </c>
      <c r="B12481" s="1" t="s">
        <v>22829</v>
      </c>
      <c r="C12481" s="1" t="s">
        <v>86</v>
      </c>
      <c r="D12481" s="10" t="s">
        <v>5270</v>
      </c>
    </row>
    <row r="12482" spans="1:4" s="9" customFormat="1" x14ac:dyDescent="0.2">
      <c r="A12482" s="2" t="s">
        <v>22830</v>
      </c>
      <c r="B12482" s="1" t="s">
        <v>22829</v>
      </c>
      <c r="C12482" s="1" t="s">
        <v>1087</v>
      </c>
      <c r="D12482" s="10" t="s">
        <v>5270</v>
      </c>
    </row>
    <row r="12483" spans="1:4" s="9" customFormat="1" x14ac:dyDescent="0.2">
      <c r="A12483" s="2" t="s">
        <v>22831</v>
      </c>
      <c r="B12483" s="1" t="s">
        <v>22832</v>
      </c>
      <c r="C12483" s="1" t="s">
        <v>1012</v>
      </c>
      <c r="D12483" s="10" t="s">
        <v>5270</v>
      </c>
    </row>
    <row r="12484" spans="1:4" s="9" customFormat="1" x14ac:dyDescent="0.2">
      <c r="A12484" s="2" t="s">
        <v>22833</v>
      </c>
      <c r="B12484" s="1" t="s">
        <v>22834</v>
      </c>
      <c r="C12484" s="1" t="s">
        <v>1012</v>
      </c>
      <c r="D12484" s="3">
        <v>3000</v>
      </c>
    </row>
    <row r="12485" spans="1:4" s="9" customFormat="1" x14ac:dyDescent="0.2">
      <c r="A12485" s="2" t="s">
        <v>22835</v>
      </c>
      <c r="B12485" s="1" t="s">
        <v>22836</v>
      </c>
      <c r="C12485" s="1" t="s">
        <v>1012</v>
      </c>
      <c r="D12485" s="10" t="s">
        <v>5270</v>
      </c>
    </row>
    <row r="12486" spans="1:4" s="9" customFormat="1" x14ac:dyDescent="0.2">
      <c r="A12486" s="2" t="s">
        <v>22837</v>
      </c>
      <c r="B12486" s="1" t="s">
        <v>22838</v>
      </c>
      <c r="C12486" s="1" t="s">
        <v>39</v>
      </c>
      <c r="D12486" s="3">
        <v>3000</v>
      </c>
    </row>
    <row r="12487" spans="1:4" s="9" customFormat="1" x14ac:dyDescent="0.2">
      <c r="A12487" s="2" t="s">
        <v>22839</v>
      </c>
      <c r="B12487" s="1" t="s">
        <v>22838</v>
      </c>
      <c r="C12487" s="1" t="s">
        <v>1012</v>
      </c>
      <c r="D12487" s="10" t="s">
        <v>5270</v>
      </c>
    </row>
    <row r="12488" spans="1:4" s="9" customFormat="1" x14ac:dyDescent="0.2">
      <c r="A12488" s="2" t="s">
        <v>22840</v>
      </c>
      <c r="B12488" s="1" t="s">
        <v>22841</v>
      </c>
      <c r="C12488" s="1" t="s">
        <v>39</v>
      </c>
      <c r="D12488" s="10" t="s">
        <v>5270</v>
      </c>
    </row>
    <row r="12489" spans="1:4" s="9" customFormat="1" x14ac:dyDescent="0.2">
      <c r="A12489" s="2" t="s">
        <v>22842</v>
      </c>
      <c r="B12489" s="1" t="s">
        <v>22841</v>
      </c>
      <c r="C12489" s="1" t="s">
        <v>86</v>
      </c>
      <c r="D12489" s="10" t="s">
        <v>5270</v>
      </c>
    </row>
    <row r="12490" spans="1:4" s="9" customFormat="1" x14ac:dyDescent="0.2">
      <c r="A12490" s="2" t="s">
        <v>22843</v>
      </c>
      <c r="B12490" s="1" t="s">
        <v>22844</v>
      </c>
      <c r="C12490" s="1" t="s">
        <v>16</v>
      </c>
      <c r="D12490" s="3">
        <v>3000</v>
      </c>
    </row>
    <row r="12491" spans="1:4" s="9" customFormat="1" x14ac:dyDescent="0.2">
      <c r="A12491" s="2" t="s">
        <v>22845</v>
      </c>
      <c r="B12491" s="1" t="s">
        <v>22844</v>
      </c>
      <c r="C12491" s="1" t="s">
        <v>1012</v>
      </c>
      <c r="D12491" s="3">
        <v>3000</v>
      </c>
    </row>
    <row r="12492" spans="1:4" s="9" customFormat="1" x14ac:dyDescent="0.2">
      <c r="A12492" s="2" t="s">
        <v>22846</v>
      </c>
      <c r="B12492" s="1" t="s">
        <v>22847</v>
      </c>
      <c r="C12492" s="1" t="s">
        <v>39</v>
      </c>
      <c r="D12492" s="3">
        <v>3000</v>
      </c>
    </row>
    <row r="12493" spans="1:4" s="9" customFormat="1" x14ac:dyDescent="0.2">
      <c r="A12493" s="2" t="s">
        <v>22850</v>
      </c>
      <c r="B12493" s="1" t="s">
        <v>22847</v>
      </c>
      <c r="C12493" s="1" t="s">
        <v>17865</v>
      </c>
      <c r="D12493" s="3">
        <v>3000</v>
      </c>
    </row>
    <row r="12494" spans="1:4" s="9" customFormat="1" x14ac:dyDescent="0.2">
      <c r="A12494" s="2" t="s">
        <v>22851</v>
      </c>
      <c r="B12494" s="1" t="s">
        <v>22847</v>
      </c>
      <c r="C12494" s="1" t="s">
        <v>1087</v>
      </c>
      <c r="D12494" s="3">
        <v>3000</v>
      </c>
    </row>
    <row r="12495" spans="1:4" s="9" customFormat="1" x14ac:dyDescent="0.2">
      <c r="A12495" s="2" t="s">
        <v>22852</v>
      </c>
      <c r="B12495" s="1" t="s">
        <v>22847</v>
      </c>
      <c r="C12495" s="1" t="s">
        <v>15825</v>
      </c>
      <c r="D12495" s="3">
        <v>3000</v>
      </c>
    </row>
    <row r="12496" spans="1:4" s="9" customFormat="1" x14ac:dyDescent="0.2">
      <c r="A12496" s="2" t="s">
        <v>22848</v>
      </c>
      <c r="B12496" s="1" t="s">
        <v>22847</v>
      </c>
      <c r="C12496" s="1" t="s">
        <v>86</v>
      </c>
      <c r="D12496" s="3">
        <v>3000</v>
      </c>
    </row>
    <row r="12497" spans="1:4" s="9" customFormat="1" x14ac:dyDescent="0.2">
      <c r="A12497" s="2" t="s">
        <v>22849</v>
      </c>
      <c r="B12497" s="1" t="s">
        <v>22847</v>
      </c>
      <c r="C12497" s="1" t="s">
        <v>2483</v>
      </c>
      <c r="D12497" s="10" t="s">
        <v>5270</v>
      </c>
    </row>
    <row r="12498" spans="1:4" s="9" customFormat="1" x14ac:dyDescent="0.2">
      <c r="A12498" s="2" t="s">
        <v>22853</v>
      </c>
      <c r="B12498" s="1" t="s">
        <v>22854</v>
      </c>
      <c r="C12498" s="1" t="s">
        <v>287</v>
      </c>
      <c r="D12498" s="3">
        <v>3000</v>
      </c>
    </row>
    <row r="12499" spans="1:4" s="9" customFormat="1" x14ac:dyDescent="0.2">
      <c r="A12499" s="2" t="s">
        <v>22855</v>
      </c>
      <c r="B12499" s="1" t="s">
        <v>22856</v>
      </c>
      <c r="C12499" s="1" t="s">
        <v>7557</v>
      </c>
      <c r="D12499" s="3">
        <v>3000</v>
      </c>
    </row>
    <row r="12500" spans="1:4" s="9" customFormat="1" x14ac:dyDescent="0.2">
      <c r="A12500" s="2" t="s">
        <v>22857</v>
      </c>
      <c r="B12500" s="1" t="s">
        <v>22858</v>
      </c>
      <c r="C12500" s="1" t="s">
        <v>7557</v>
      </c>
      <c r="D12500" s="10" t="s">
        <v>5270</v>
      </c>
    </row>
    <row r="12501" spans="1:4" s="9" customFormat="1" x14ac:dyDescent="0.2">
      <c r="A12501" s="2" t="s">
        <v>22859</v>
      </c>
      <c r="B12501" s="1" t="s">
        <v>22858</v>
      </c>
      <c r="C12501" s="1" t="s">
        <v>7557</v>
      </c>
      <c r="D12501" s="10" t="s">
        <v>5270</v>
      </c>
    </row>
    <row r="12502" spans="1:4" s="9" customFormat="1" x14ac:dyDescent="0.2">
      <c r="A12502" s="2" t="s">
        <v>22860</v>
      </c>
      <c r="B12502" s="1" t="s">
        <v>22858</v>
      </c>
      <c r="C12502" s="1" t="s">
        <v>7557</v>
      </c>
      <c r="D12502" s="10" t="s">
        <v>5270</v>
      </c>
    </row>
    <row r="12503" spans="1:4" s="9" customFormat="1" x14ac:dyDescent="0.2">
      <c r="A12503" s="2" t="s">
        <v>22861</v>
      </c>
      <c r="B12503" s="1" t="s">
        <v>22862</v>
      </c>
      <c r="C12503" s="1" t="s">
        <v>1012</v>
      </c>
      <c r="D12503" s="3">
        <v>3000</v>
      </c>
    </row>
    <row r="12504" spans="1:4" s="9" customFormat="1" x14ac:dyDescent="0.2">
      <c r="A12504" s="2" t="s">
        <v>22863</v>
      </c>
      <c r="B12504" s="1" t="s">
        <v>22864</v>
      </c>
      <c r="C12504" s="1" t="s">
        <v>1012</v>
      </c>
      <c r="D12504" s="3">
        <v>3000</v>
      </c>
    </row>
    <row r="12505" spans="1:4" s="9" customFormat="1" x14ac:dyDescent="0.2">
      <c r="A12505" s="2" t="s">
        <v>22865</v>
      </c>
      <c r="B12505" s="1" t="s">
        <v>22866</v>
      </c>
      <c r="C12505" s="1" t="s">
        <v>39</v>
      </c>
      <c r="D12505" s="3">
        <v>3000</v>
      </c>
    </row>
    <row r="12506" spans="1:4" s="9" customFormat="1" x14ac:dyDescent="0.2">
      <c r="A12506" s="2" t="s">
        <v>22867</v>
      </c>
      <c r="B12506" s="1" t="s">
        <v>22866</v>
      </c>
      <c r="C12506" s="1" t="s">
        <v>17865</v>
      </c>
      <c r="D12506" s="10" t="s">
        <v>5270</v>
      </c>
    </row>
    <row r="12507" spans="1:4" s="9" customFormat="1" x14ac:dyDescent="0.2">
      <c r="A12507" s="2" t="s">
        <v>22868</v>
      </c>
      <c r="B12507" s="1" t="s">
        <v>22869</v>
      </c>
      <c r="C12507" s="1" t="s">
        <v>1012</v>
      </c>
      <c r="D12507" s="3">
        <v>3000</v>
      </c>
    </row>
    <row r="12508" spans="1:4" s="9" customFormat="1" x14ac:dyDescent="0.2">
      <c r="A12508" s="2" t="s">
        <v>22870</v>
      </c>
      <c r="B12508" s="1" t="s">
        <v>22871</v>
      </c>
      <c r="C12508" s="1" t="s">
        <v>17865</v>
      </c>
      <c r="D12508" s="3">
        <v>3000</v>
      </c>
    </row>
    <row r="12509" spans="1:4" s="9" customFormat="1" x14ac:dyDescent="0.2">
      <c r="A12509" s="2" t="s">
        <v>22872</v>
      </c>
      <c r="B12509" s="1" t="s">
        <v>22871</v>
      </c>
      <c r="C12509" s="1" t="s">
        <v>1012</v>
      </c>
      <c r="D12509" s="10" t="s">
        <v>5270</v>
      </c>
    </row>
    <row r="12510" spans="1:4" s="9" customFormat="1" x14ac:dyDescent="0.2">
      <c r="A12510" s="2" t="s">
        <v>22873</v>
      </c>
      <c r="B12510" s="1" t="s">
        <v>22874</v>
      </c>
      <c r="C12510" s="1" t="s">
        <v>1012</v>
      </c>
      <c r="D12510" s="3">
        <v>3000</v>
      </c>
    </row>
    <row r="12511" spans="1:4" s="9" customFormat="1" x14ac:dyDescent="0.2">
      <c r="A12511" s="2" t="s">
        <v>22875</v>
      </c>
      <c r="B12511" s="1" t="s">
        <v>22876</v>
      </c>
      <c r="C12511" s="1" t="s">
        <v>1012</v>
      </c>
      <c r="D12511" s="3">
        <v>3000</v>
      </c>
    </row>
    <row r="12512" spans="1:4" s="9" customFormat="1" x14ac:dyDescent="0.2">
      <c r="A12512" s="2" t="s">
        <v>22877</v>
      </c>
      <c r="B12512" s="1" t="s">
        <v>22878</v>
      </c>
      <c r="C12512" s="1" t="s">
        <v>1012</v>
      </c>
      <c r="D12512" s="3">
        <v>3000</v>
      </c>
    </row>
    <row r="12513" spans="1:4" s="9" customFormat="1" x14ac:dyDescent="0.2">
      <c r="A12513" s="2" t="s">
        <v>22879</v>
      </c>
      <c r="B12513" s="1" t="s">
        <v>22880</v>
      </c>
      <c r="C12513" s="1" t="s">
        <v>1012</v>
      </c>
      <c r="D12513" s="10" t="s">
        <v>5270</v>
      </c>
    </row>
    <row r="12514" spans="1:4" s="9" customFormat="1" x14ac:dyDescent="0.2">
      <c r="A12514" s="2" t="s">
        <v>22881</v>
      </c>
      <c r="B12514" s="1" t="s">
        <v>22882</v>
      </c>
      <c r="C12514" s="1" t="s">
        <v>1012</v>
      </c>
      <c r="D12514" s="3">
        <v>3000</v>
      </c>
    </row>
    <row r="12515" spans="1:4" s="9" customFormat="1" x14ac:dyDescent="0.2">
      <c r="A12515" s="2" t="s">
        <v>22883</v>
      </c>
      <c r="B12515" s="1" t="s">
        <v>22884</v>
      </c>
      <c r="C12515" s="1" t="s">
        <v>1012</v>
      </c>
      <c r="D12515" s="10" t="s">
        <v>5270</v>
      </c>
    </row>
    <row r="12516" spans="1:4" s="9" customFormat="1" x14ac:dyDescent="0.2">
      <c r="A12516" s="2" t="s">
        <v>22885</v>
      </c>
      <c r="B12516" s="1" t="s">
        <v>22886</v>
      </c>
      <c r="C12516" s="1" t="s">
        <v>1012</v>
      </c>
      <c r="D12516" s="3">
        <v>3000</v>
      </c>
    </row>
    <row r="12517" spans="1:4" s="9" customFormat="1" x14ac:dyDescent="0.2">
      <c r="A12517" s="2" t="s">
        <v>22887</v>
      </c>
      <c r="B12517" s="1" t="s">
        <v>22888</v>
      </c>
      <c r="C12517" s="1" t="s">
        <v>1012</v>
      </c>
      <c r="D12517" s="10" t="s">
        <v>5270</v>
      </c>
    </row>
    <row r="12518" spans="1:4" s="9" customFormat="1" x14ac:dyDescent="0.2">
      <c r="A12518" s="2" t="s">
        <v>22889</v>
      </c>
      <c r="B12518" s="1" t="s">
        <v>22890</v>
      </c>
      <c r="C12518" s="1" t="s">
        <v>7557</v>
      </c>
      <c r="D12518" s="10" t="s">
        <v>5270</v>
      </c>
    </row>
    <row r="12519" spans="1:4" s="9" customFormat="1" x14ac:dyDescent="0.2">
      <c r="A12519" s="2" t="s">
        <v>22891</v>
      </c>
      <c r="B12519" s="1" t="s">
        <v>22892</v>
      </c>
      <c r="C12519" s="1" t="s">
        <v>1012</v>
      </c>
      <c r="D12519" s="10" t="s">
        <v>5270</v>
      </c>
    </row>
    <row r="12520" spans="1:4" s="9" customFormat="1" x14ac:dyDescent="0.2">
      <c r="A12520" s="2" t="s">
        <v>22893</v>
      </c>
      <c r="B12520" s="1" t="s">
        <v>22894</v>
      </c>
      <c r="C12520" s="1" t="s">
        <v>86</v>
      </c>
      <c r="D12520" s="10" t="s">
        <v>5270</v>
      </c>
    </row>
    <row r="12521" spans="1:4" s="9" customFormat="1" x14ac:dyDescent="0.2">
      <c r="A12521" s="2" t="s">
        <v>22895</v>
      </c>
      <c r="B12521" s="1" t="s">
        <v>22896</v>
      </c>
      <c r="C12521" s="1" t="s">
        <v>7557</v>
      </c>
      <c r="D12521" s="10" t="s">
        <v>5270</v>
      </c>
    </row>
    <row r="12522" spans="1:4" s="9" customFormat="1" x14ac:dyDescent="0.2">
      <c r="A12522" s="2" t="s">
        <v>22897</v>
      </c>
      <c r="B12522" s="1" t="s">
        <v>22898</v>
      </c>
      <c r="C12522" s="1" t="s">
        <v>1012</v>
      </c>
      <c r="D12522" s="10" t="s">
        <v>5270</v>
      </c>
    </row>
    <row r="12523" spans="1:4" s="9" customFormat="1" x14ac:dyDescent="0.2">
      <c r="A12523" s="2" t="s">
        <v>22899</v>
      </c>
      <c r="B12523" s="1" t="s">
        <v>22900</v>
      </c>
      <c r="C12523" s="1" t="s">
        <v>1012</v>
      </c>
      <c r="D12523" s="10" t="s">
        <v>5270</v>
      </c>
    </row>
    <row r="12524" spans="1:4" s="9" customFormat="1" x14ac:dyDescent="0.2">
      <c r="A12524" s="2" t="s">
        <v>22901</v>
      </c>
      <c r="B12524" s="1" t="s">
        <v>22902</v>
      </c>
      <c r="C12524" s="1" t="s">
        <v>1012</v>
      </c>
      <c r="D12524" s="3">
        <v>3000</v>
      </c>
    </row>
    <row r="12525" spans="1:4" s="9" customFormat="1" x14ac:dyDescent="0.2">
      <c r="A12525" s="2" t="s">
        <v>22905</v>
      </c>
      <c r="B12525" s="1" t="s">
        <v>22904</v>
      </c>
      <c r="C12525" s="1" t="s">
        <v>1910</v>
      </c>
      <c r="D12525" s="3">
        <v>100</v>
      </c>
    </row>
    <row r="12526" spans="1:4" s="9" customFormat="1" x14ac:dyDescent="0.2">
      <c r="A12526" s="2" t="s">
        <v>22903</v>
      </c>
      <c r="B12526" s="1" t="s">
        <v>22904</v>
      </c>
      <c r="C12526" s="1" t="s">
        <v>86</v>
      </c>
      <c r="D12526" s="10" t="s">
        <v>5270</v>
      </c>
    </row>
    <row r="12527" spans="1:4" s="9" customFormat="1" x14ac:dyDescent="0.2">
      <c r="A12527" s="2" t="s">
        <v>22906</v>
      </c>
      <c r="B12527" s="1" t="s">
        <v>22907</v>
      </c>
      <c r="C12527" s="1" t="s">
        <v>1012</v>
      </c>
      <c r="D12527" s="10" t="s">
        <v>5270</v>
      </c>
    </row>
    <row r="12528" spans="1:4" s="9" customFormat="1" x14ac:dyDescent="0.2">
      <c r="A12528" s="2" t="s">
        <v>22908</v>
      </c>
      <c r="B12528" s="1" t="s">
        <v>22909</v>
      </c>
      <c r="C12528" s="1" t="s">
        <v>7557</v>
      </c>
      <c r="D12528" s="10" t="s">
        <v>5270</v>
      </c>
    </row>
    <row r="12529" spans="1:4" s="9" customFormat="1" x14ac:dyDescent="0.2">
      <c r="A12529" s="2" t="s">
        <v>22910</v>
      </c>
      <c r="B12529" s="1" t="s">
        <v>22911</v>
      </c>
      <c r="C12529" s="1" t="s">
        <v>1012</v>
      </c>
      <c r="D12529" s="3">
        <v>1000</v>
      </c>
    </row>
    <row r="12530" spans="1:4" s="9" customFormat="1" x14ac:dyDescent="0.2">
      <c r="A12530" s="2" t="s">
        <v>22912</v>
      </c>
      <c r="B12530" s="1" t="s">
        <v>22913</v>
      </c>
      <c r="C12530" s="1" t="s">
        <v>1012</v>
      </c>
      <c r="D12530" s="3">
        <v>1000</v>
      </c>
    </row>
    <row r="12531" spans="1:4" s="9" customFormat="1" x14ac:dyDescent="0.2">
      <c r="A12531" s="2" t="s">
        <v>22914</v>
      </c>
      <c r="B12531" s="1" t="s">
        <v>22915</v>
      </c>
      <c r="C12531" s="1" t="s">
        <v>1012</v>
      </c>
      <c r="D12531" s="10" t="s">
        <v>5270</v>
      </c>
    </row>
    <row r="12532" spans="1:4" s="9" customFormat="1" x14ac:dyDescent="0.2">
      <c r="A12532" s="2" t="s">
        <v>22916</v>
      </c>
      <c r="B12532" s="1" t="s">
        <v>22917</v>
      </c>
      <c r="C12532" s="1" t="s">
        <v>1012</v>
      </c>
      <c r="D12532" s="3">
        <v>4000</v>
      </c>
    </row>
    <row r="12533" spans="1:4" s="9" customFormat="1" x14ac:dyDescent="0.2">
      <c r="A12533" s="2" t="s">
        <v>22918</v>
      </c>
      <c r="B12533" s="1" t="s">
        <v>22919</v>
      </c>
      <c r="C12533" s="1" t="s">
        <v>1012</v>
      </c>
      <c r="D12533" s="10" t="s">
        <v>5270</v>
      </c>
    </row>
    <row r="12534" spans="1:4" s="9" customFormat="1" x14ac:dyDescent="0.2">
      <c r="A12534" s="2" t="s">
        <v>22920</v>
      </c>
      <c r="B12534" s="1" t="s">
        <v>22921</v>
      </c>
      <c r="C12534" s="1" t="s">
        <v>89</v>
      </c>
      <c r="D12534" s="10" t="s">
        <v>5270</v>
      </c>
    </row>
    <row r="12535" spans="1:4" s="9" customFormat="1" x14ac:dyDescent="0.2">
      <c r="A12535" s="2" t="s">
        <v>22922</v>
      </c>
      <c r="B12535" s="1" t="s">
        <v>22923</v>
      </c>
      <c r="C12535" s="1" t="s">
        <v>17865</v>
      </c>
      <c r="D12535" s="3">
        <v>3000</v>
      </c>
    </row>
    <row r="12536" spans="1:4" s="9" customFormat="1" x14ac:dyDescent="0.2">
      <c r="A12536" s="2" t="s">
        <v>22924</v>
      </c>
      <c r="B12536" s="1" t="s">
        <v>22925</v>
      </c>
      <c r="C12536" s="1" t="s">
        <v>1087</v>
      </c>
      <c r="D12536" s="10" t="s">
        <v>5270</v>
      </c>
    </row>
    <row r="12537" spans="1:4" s="9" customFormat="1" x14ac:dyDescent="0.2">
      <c r="A12537" s="2" t="s">
        <v>22926</v>
      </c>
      <c r="B12537" s="1" t="s">
        <v>22927</v>
      </c>
      <c r="C12537" s="1" t="s">
        <v>86</v>
      </c>
      <c r="D12537" s="3">
        <v>100</v>
      </c>
    </row>
    <row r="12538" spans="1:4" s="9" customFormat="1" x14ac:dyDescent="0.2">
      <c r="A12538" s="2" t="s">
        <v>22928</v>
      </c>
      <c r="B12538" s="1" t="s">
        <v>22929</v>
      </c>
      <c r="C12538" s="1" t="s">
        <v>1012</v>
      </c>
      <c r="D12538" s="3">
        <v>3000</v>
      </c>
    </row>
    <row r="12539" spans="1:4" s="9" customFormat="1" x14ac:dyDescent="0.2">
      <c r="A12539" s="2" t="s">
        <v>22930</v>
      </c>
      <c r="B12539" s="1" t="s">
        <v>22931</v>
      </c>
      <c r="C12539" s="1" t="s">
        <v>3877</v>
      </c>
      <c r="D12539" s="10" t="s">
        <v>5270</v>
      </c>
    </row>
    <row r="12540" spans="1:4" s="9" customFormat="1" x14ac:dyDescent="0.2">
      <c r="A12540" s="2" t="s">
        <v>22932</v>
      </c>
      <c r="B12540" s="1" t="s">
        <v>22933</v>
      </c>
      <c r="C12540" s="1" t="s">
        <v>16</v>
      </c>
      <c r="D12540" s="10" t="s">
        <v>5270</v>
      </c>
    </row>
    <row r="12541" spans="1:4" s="9" customFormat="1" x14ac:dyDescent="0.2">
      <c r="A12541" s="2" t="s">
        <v>22934</v>
      </c>
      <c r="B12541" s="1" t="s">
        <v>22935</v>
      </c>
      <c r="C12541" s="1" t="s">
        <v>1012</v>
      </c>
      <c r="D12541" s="10" t="s">
        <v>5270</v>
      </c>
    </row>
    <row r="12542" spans="1:4" s="9" customFormat="1" x14ac:dyDescent="0.2">
      <c r="A12542" s="2" t="s">
        <v>22936</v>
      </c>
      <c r="B12542" s="1" t="s">
        <v>22937</v>
      </c>
      <c r="C12542" s="1" t="s">
        <v>1012</v>
      </c>
      <c r="D12542" s="10" t="s">
        <v>5270</v>
      </c>
    </row>
    <row r="12543" spans="1:4" s="9" customFormat="1" x14ac:dyDescent="0.2">
      <c r="A12543" s="2" t="s">
        <v>22938</v>
      </c>
      <c r="B12543" s="1" t="s">
        <v>22939</v>
      </c>
      <c r="C12543" s="1" t="s">
        <v>1012</v>
      </c>
      <c r="D12543" s="10" t="s">
        <v>5270</v>
      </c>
    </row>
    <row r="12544" spans="1:4" s="9" customFormat="1" x14ac:dyDescent="0.2">
      <c r="A12544" s="2" t="s">
        <v>22940</v>
      </c>
      <c r="B12544" s="1" t="s">
        <v>22941</v>
      </c>
      <c r="C12544" s="1" t="s">
        <v>39</v>
      </c>
      <c r="D12544" s="10" t="s">
        <v>5270</v>
      </c>
    </row>
    <row r="12545" spans="1:4" s="9" customFormat="1" x14ac:dyDescent="0.2">
      <c r="A12545" s="2" t="s">
        <v>22942</v>
      </c>
      <c r="B12545" s="1" t="s">
        <v>22943</v>
      </c>
      <c r="C12545" s="1" t="s">
        <v>22944</v>
      </c>
      <c r="D12545" s="3">
        <v>2000</v>
      </c>
    </row>
    <row r="12546" spans="1:4" s="9" customFormat="1" x14ac:dyDescent="0.2">
      <c r="A12546" s="2" t="s">
        <v>22945</v>
      </c>
      <c r="B12546" s="1" t="s">
        <v>22943</v>
      </c>
      <c r="C12546" s="1" t="s">
        <v>1012</v>
      </c>
      <c r="D12546" s="10" t="s">
        <v>5270</v>
      </c>
    </row>
    <row r="12547" spans="1:4" s="9" customFormat="1" x14ac:dyDescent="0.2">
      <c r="A12547" s="2" t="s">
        <v>22946</v>
      </c>
      <c r="B12547" s="1" t="s">
        <v>22947</v>
      </c>
      <c r="C12547" s="1" t="s">
        <v>22751</v>
      </c>
      <c r="D12547" s="3">
        <v>2500</v>
      </c>
    </row>
    <row r="12548" spans="1:4" s="9" customFormat="1" x14ac:dyDescent="0.2">
      <c r="A12548" s="2" t="s">
        <v>22948</v>
      </c>
      <c r="B12548" s="1" t="s">
        <v>22949</v>
      </c>
      <c r="C12548" s="1" t="s">
        <v>22751</v>
      </c>
      <c r="D12548" s="10" t="s">
        <v>5270</v>
      </c>
    </row>
    <row r="12549" spans="1:4" s="9" customFormat="1" x14ac:dyDescent="0.2">
      <c r="A12549" s="2" t="s">
        <v>22950</v>
      </c>
      <c r="B12549" s="1" t="s">
        <v>22951</v>
      </c>
      <c r="C12549" s="1" t="s">
        <v>287</v>
      </c>
      <c r="D12549" s="10" t="s">
        <v>5270</v>
      </c>
    </row>
    <row r="12550" spans="1:4" s="9" customFormat="1" x14ac:dyDescent="0.2">
      <c r="A12550" s="2" t="s">
        <v>22952</v>
      </c>
      <c r="B12550" s="1" t="s">
        <v>22953</v>
      </c>
      <c r="C12550" s="1" t="s">
        <v>1012</v>
      </c>
      <c r="D12550" s="3">
        <v>3000</v>
      </c>
    </row>
    <row r="12551" spans="1:4" s="9" customFormat="1" x14ac:dyDescent="0.2">
      <c r="A12551" s="2" t="s">
        <v>22954</v>
      </c>
      <c r="B12551" s="1" t="s">
        <v>22955</v>
      </c>
      <c r="C12551" s="1" t="s">
        <v>39</v>
      </c>
      <c r="D12551" s="10" t="s">
        <v>5270</v>
      </c>
    </row>
    <row r="12552" spans="1:4" s="9" customFormat="1" x14ac:dyDescent="0.2">
      <c r="A12552" s="2" t="s">
        <v>22956</v>
      </c>
      <c r="B12552" s="1" t="s">
        <v>22957</v>
      </c>
      <c r="C12552" s="1" t="s">
        <v>39</v>
      </c>
      <c r="D12552" s="10" t="s">
        <v>5270</v>
      </c>
    </row>
    <row r="12553" spans="1:4" s="9" customFormat="1" x14ac:dyDescent="0.2">
      <c r="A12553" s="2" t="s">
        <v>22958</v>
      </c>
      <c r="B12553" s="1" t="s">
        <v>22959</v>
      </c>
      <c r="C12553" s="1" t="s">
        <v>39</v>
      </c>
      <c r="D12553" s="10" t="s">
        <v>5270</v>
      </c>
    </row>
    <row r="12554" spans="1:4" s="9" customFormat="1" x14ac:dyDescent="0.2">
      <c r="A12554" s="2" t="s">
        <v>22960</v>
      </c>
      <c r="B12554" s="1" t="s">
        <v>22961</v>
      </c>
      <c r="C12554" s="1" t="s">
        <v>39</v>
      </c>
      <c r="D12554" s="3">
        <v>3000</v>
      </c>
    </row>
    <row r="12555" spans="1:4" s="9" customFormat="1" x14ac:dyDescent="0.2">
      <c r="A12555" s="2" t="s">
        <v>22962</v>
      </c>
      <c r="B12555" s="1" t="s">
        <v>22963</v>
      </c>
      <c r="C12555" s="1" t="s">
        <v>86</v>
      </c>
      <c r="D12555" s="10" t="s">
        <v>5270</v>
      </c>
    </row>
    <row r="12556" spans="1:4" s="9" customFormat="1" x14ac:dyDescent="0.2">
      <c r="A12556" s="2" t="s">
        <v>22964</v>
      </c>
      <c r="B12556" s="1" t="s">
        <v>22963</v>
      </c>
      <c r="C12556" s="1" t="s">
        <v>33</v>
      </c>
      <c r="D12556" s="10" t="s">
        <v>5270</v>
      </c>
    </row>
    <row r="12557" spans="1:4" s="9" customFormat="1" x14ac:dyDescent="0.2">
      <c r="A12557" s="2" t="s">
        <v>22965</v>
      </c>
      <c r="B12557" s="1" t="s">
        <v>22966</v>
      </c>
      <c r="C12557" s="1" t="s">
        <v>39</v>
      </c>
      <c r="D12557" s="10" t="s">
        <v>5270</v>
      </c>
    </row>
    <row r="12558" spans="1:4" s="9" customFormat="1" x14ac:dyDescent="0.2">
      <c r="A12558" s="2" t="s">
        <v>22967</v>
      </c>
      <c r="B12558" s="1" t="s">
        <v>22968</v>
      </c>
      <c r="C12558" s="1" t="s">
        <v>1012</v>
      </c>
      <c r="D12558" s="3">
        <v>800</v>
      </c>
    </row>
    <row r="12559" spans="1:4" s="9" customFormat="1" x14ac:dyDescent="0.2">
      <c r="A12559" s="2" t="s">
        <v>22969</v>
      </c>
      <c r="B12559" s="1" t="s">
        <v>22970</v>
      </c>
      <c r="C12559" s="1" t="s">
        <v>1012</v>
      </c>
      <c r="D12559" s="10" t="s">
        <v>5270</v>
      </c>
    </row>
    <row r="12560" spans="1:4" s="9" customFormat="1" x14ac:dyDescent="0.2">
      <c r="A12560" s="2" t="s">
        <v>22971</v>
      </c>
      <c r="B12560" s="1" t="s">
        <v>22972</v>
      </c>
      <c r="C12560" s="1" t="s">
        <v>1012</v>
      </c>
      <c r="D12560" s="10" t="s">
        <v>5270</v>
      </c>
    </row>
    <row r="12561" spans="1:4" s="9" customFormat="1" x14ac:dyDescent="0.2">
      <c r="A12561" s="2" t="s">
        <v>22973</v>
      </c>
      <c r="B12561" s="1" t="s">
        <v>22974</v>
      </c>
      <c r="C12561" s="1" t="s">
        <v>1012</v>
      </c>
      <c r="D12561" s="10" t="s">
        <v>5270</v>
      </c>
    </row>
    <row r="12562" spans="1:4" s="9" customFormat="1" x14ac:dyDescent="0.2">
      <c r="A12562" s="2" t="s">
        <v>22975</v>
      </c>
      <c r="B12562" s="1" t="s">
        <v>22976</v>
      </c>
      <c r="C12562" s="1" t="s">
        <v>1012</v>
      </c>
      <c r="D12562" s="10" t="s">
        <v>5270</v>
      </c>
    </row>
    <row r="12563" spans="1:4" s="9" customFormat="1" x14ac:dyDescent="0.2">
      <c r="A12563" s="2" t="s">
        <v>22977</v>
      </c>
      <c r="B12563" s="1" t="s">
        <v>22978</v>
      </c>
      <c r="C12563" s="1" t="s">
        <v>1012</v>
      </c>
      <c r="D12563" s="3">
        <v>2500</v>
      </c>
    </row>
    <row r="12564" spans="1:4" s="9" customFormat="1" x14ac:dyDescent="0.2">
      <c r="A12564" s="2" t="s">
        <v>22979</v>
      </c>
      <c r="B12564" s="1" t="s">
        <v>22980</v>
      </c>
      <c r="C12564" s="1" t="s">
        <v>1012</v>
      </c>
      <c r="D12564" s="10" t="s">
        <v>5270</v>
      </c>
    </row>
    <row r="12565" spans="1:4" s="9" customFormat="1" x14ac:dyDescent="0.2">
      <c r="A12565" s="2" t="s">
        <v>22981</v>
      </c>
      <c r="B12565" s="1" t="s">
        <v>22982</v>
      </c>
      <c r="C12565" s="1" t="s">
        <v>39</v>
      </c>
      <c r="D12565" s="10" t="s">
        <v>5270</v>
      </c>
    </row>
    <row r="12566" spans="1:4" s="9" customFormat="1" x14ac:dyDescent="0.2">
      <c r="A12566" s="2" t="s">
        <v>22983</v>
      </c>
      <c r="B12566" s="1" t="s">
        <v>22984</v>
      </c>
      <c r="C12566" s="1" t="s">
        <v>1012</v>
      </c>
      <c r="D12566" s="10" t="s">
        <v>5270</v>
      </c>
    </row>
    <row r="12567" spans="1:4" s="9" customFormat="1" x14ac:dyDescent="0.2">
      <c r="A12567" s="2" t="s">
        <v>22985</v>
      </c>
      <c r="B12567" s="1" t="s">
        <v>22986</v>
      </c>
      <c r="C12567" s="1" t="s">
        <v>1012</v>
      </c>
      <c r="D12567" s="10" t="s">
        <v>5270</v>
      </c>
    </row>
    <row r="12568" spans="1:4" s="9" customFormat="1" x14ac:dyDescent="0.2">
      <c r="A12568" s="2" t="s">
        <v>22987</v>
      </c>
      <c r="B12568" s="1" t="s">
        <v>22988</v>
      </c>
      <c r="C12568" s="1" t="s">
        <v>1012</v>
      </c>
      <c r="D12568" s="10" t="s">
        <v>5270</v>
      </c>
    </row>
    <row r="12569" spans="1:4" s="9" customFormat="1" x14ac:dyDescent="0.2">
      <c r="A12569" s="2" t="s">
        <v>22989</v>
      </c>
      <c r="B12569" s="1" t="s">
        <v>22990</v>
      </c>
      <c r="C12569" s="1" t="s">
        <v>86</v>
      </c>
      <c r="D12569" s="10" t="s">
        <v>5270</v>
      </c>
    </row>
    <row r="12570" spans="1:4" s="9" customFormat="1" x14ac:dyDescent="0.2">
      <c r="A12570" s="2" t="s">
        <v>22991</v>
      </c>
      <c r="B12570" s="1" t="s">
        <v>22992</v>
      </c>
      <c r="C12570" s="1" t="s">
        <v>86</v>
      </c>
      <c r="D12570" s="10" t="s">
        <v>5270</v>
      </c>
    </row>
    <row r="12571" spans="1:4" s="9" customFormat="1" x14ac:dyDescent="0.2">
      <c r="A12571" s="2" t="s">
        <v>22993</v>
      </c>
      <c r="B12571" s="1" t="s">
        <v>22994</v>
      </c>
      <c r="C12571" s="1" t="s">
        <v>16</v>
      </c>
      <c r="D12571" s="10" t="s">
        <v>5270</v>
      </c>
    </row>
    <row r="12572" spans="1:4" s="9" customFormat="1" x14ac:dyDescent="0.2">
      <c r="A12572" s="2" t="s">
        <v>22995</v>
      </c>
      <c r="B12572" s="1" t="s">
        <v>22996</v>
      </c>
      <c r="C12572" s="1" t="s">
        <v>16</v>
      </c>
      <c r="D12572" s="10" t="s">
        <v>5270</v>
      </c>
    </row>
    <row r="12573" spans="1:4" s="9" customFormat="1" x14ac:dyDescent="0.2">
      <c r="A12573" s="2" t="s">
        <v>22997</v>
      </c>
      <c r="B12573" s="1" t="s">
        <v>22998</v>
      </c>
      <c r="C12573" s="1" t="s">
        <v>1087</v>
      </c>
      <c r="D12573" s="3">
        <v>3000</v>
      </c>
    </row>
    <row r="12574" spans="1:4" s="9" customFormat="1" x14ac:dyDescent="0.2">
      <c r="A12574" s="2" t="s">
        <v>22999</v>
      </c>
      <c r="B12574" s="1" t="s">
        <v>23000</v>
      </c>
      <c r="C12574" s="1" t="s">
        <v>22751</v>
      </c>
      <c r="D12574" s="3">
        <v>2000</v>
      </c>
    </row>
    <row r="12575" spans="1:4" s="9" customFormat="1" x14ac:dyDescent="0.2">
      <c r="A12575" s="2" t="s">
        <v>23001</v>
      </c>
      <c r="B12575" s="1" t="s">
        <v>23002</v>
      </c>
      <c r="C12575" s="1" t="s">
        <v>22751</v>
      </c>
      <c r="D12575" s="3">
        <v>2000</v>
      </c>
    </row>
    <row r="12576" spans="1:4" s="9" customFormat="1" x14ac:dyDescent="0.2">
      <c r="A12576" s="2" t="s">
        <v>23003</v>
      </c>
      <c r="B12576" s="1" t="s">
        <v>23004</v>
      </c>
      <c r="C12576" s="1" t="s">
        <v>22751</v>
      </c>
      <c r="D12576" s="3">
        <v>2000</v>
      </c>
    </row>
    <row r="12577" spans="1:4" s="9" customFormat="1" x14ac:dyDescent="0.2">
      <c r="A12577" s="2" t="s">
        <v>23005</v>
      </c>
      <c r="B12577" s="1" t="s">
        <v>23004</v>
      </c>
      <c r="C12577" s="1" t="s">
        <v>16970</v>
      </c>
      <c r="D12577" s="10" t="s">
        <v>5270</v>
      </c>
    </row>
    <row r="12578" spans="1:4" s="9" customFormat="1" x14ac:dyDescent="0.2">
      <c r="A12578" s="2" t="s">
        <v>23006</v>
      </c>
      <c r="B12578" s="1" t="s">
        <v>23007</v>
      </c>
      <c r="C12578" s="1" t="s">
        <v>39</v>
      </c>
      <c r="D12578" s="10" t="s">
        <v>5270</v>
      </c>
    </row>
    <row r="12579" spans="1:4" s="9" customFormat="1" x14ac:dyDescent="0.2">
      <c r="A12579" s="2" t="s">
        <v>23008</v>
      </c>
      <c r="B12579" s="1" t="s">
        <v>23009</v>
      </c>
      <c r="C12579" s="1" t="s">
        <v>1087</v>
      </c>
      <c r="D12579" s="3">
        <v>3000</v>
      </c>
    </row>
    <row r="12580" spans="1:4" s="9" customFormat="1" x14ac:dyDescent="0.2">
      <c r="A12580" s="2" t="s">
        <v>23010</v>
      </c>
      <c r="B12580" s="1" t="s">
        <v>23011</v>
      </c>
      <c r="C12580" s="1" t="s">
        <v>1087</v>
      </c>
      <c r="D12580" s="10" t="s">
        <v>5270</v>
      </c>
    </row>
    <row r="12581" spans="1:4" s="9" customFormat="1" x14ac:dyDescent="0.2">
      <c r="A12581" s="2" t="s">
        <v>23012</v>
      </c>
      <c r="B12581" s="1" t="s">
        <v>23013</v>
      </c>
      <c r="C12581" s="1" t="s">
        <v>287</v>
      </c>
      <c r="D12581" s="10" t="s">
        <v>5270</v>
      </c>
    </row>
    <row r="12582" spans="1:4" s="9" customFormat="1" x14ac:dyDescent="0.2">
      <c r="A12582" s="2" t="s">
        <v>23014</v>
      </c>
      <c r="B12582" s="1" t="s">
        <v>23015</v>
      </c>
      <c r="C12582" s="1" t="s">
        <v>287</v>
      </c>
      <c r="D12582" s="10" t="s">
        <v>5270</v>
      </c>
    </row>
    <row r="12583" spans="1:4" s="9" customFormat="1" x14ac:dyDescent="0.2">
      <c r="A12583" s="2" t="s">
        <v>23016</v>
      </c>
      <c r="B12583" s="1" t="s">
        <v>23017</v>
      </c>
      <c r="C12583" s="1" t="s">
        <v>287</v>
      </c>
      <c r="D12583" s="3">
        <v>3000</v>
      </c>
    </row>
    <row r="12584" spans="1:4" s="9" customFormat="1" x14ac:dyDescent="0.2">
      <c r="A12584" s="2" t="s">
        <v>23018</v>
      </c>
      <c r="B12584" s="1" t="s">
        <v>23019</v>
      </c>
      <c r="C12584" s="1" t="s">
        <v>287</v>
      </c>
      <c r="D12584" s="10" t="s">
        <v>5270</v>
      </c>
    </row>
    <row r="12585" spans="1:4" s="9" customFormat="1" x14ac:dyDescent="0.2">
      <c r="A12585" s="2" t="s">
        <v>23020</v>
      </c>
      <c r="B12585" s="1" t="s">
        <v>23021</v>
      </c>
      <c r="C12585" s="1" t="s">
        <v>287</v>
      </c>
      <c r="D12585" s="10" t="s">
        <v>5270</v>
      </c>
    </row>
    <row r="12586" spans="1:4" s="9" customFormat="1" x14ac:dyDescent="0.2">
      <c r="A12586" s="2" t="s">
        <v>23022</v>
      </c>
      <c r="B12586" s="1" t="s">
        <v>23023</v>
      </c>
      <c r="C12586" s="1" t="s">
        <v>287</v>
      </c>
      <c r="D12586" s="3">
        <v>800</v>
      </c>
    </row>
    <row r="12587" spans="1:4" s="9" customFormat="1" x14ac:dyDescent="0.2">
      <c r="A12587" s="2" t="s">
        <v>23024</v>
      </c>
      <c r="B12587" s="1" t="s">
        <v>23025</v>
      </c>
      <c r="C12587" s="1" t="s">
        <v>287</v>
      </c>
      <c r="D12587" s="10" t="s">
        <v>5270</v>
      </c>
    </row>
    <row r="12588" spans="1:4" s="9" customFormat="1" x14ac:dyDescent="0.2">
      <c r="A12588" s="2" t="s">
        <v>23026</v>
      </c>
      <c r="B12588" s="1" t="s">
        <v>23027</v>
      </c>
      <c r="C12588" s="1" t="s">
        <v>1087</v>
      </c>
      <c r="D12588" s="3">
        <v>2500</v>
      </c>
    </row>
    <row r="12589" spans="1:4" s="9" customFormat="1" x14ac:dyDescent="0.2">
      <c r="A12589" s="2" t="s">
        <v>23028</v>
      </c>
      <c r="B12589" s="1" t="s">
        <v>23029</v>
      </c>
      <c r="C12589" s="1" t="s">
        <v>287</v>
      </c>
      <c r="D12589" s="10" t="s">
        <v>5270</v>
      </c>
    </row>
    <row r="12590" spans="1:4" s="9" customFormat="1" x14ac:dyDescent="0.2">
      <c r="A12590" s="2" t="s">
        <v>23030</v>
      </c>
      <c r="B12590" s="1" t="s">
        <v>23031</v>
      </c>
      <c r="C12590" s="1" t="s">
        <v>16970</v>
      </c>
      <c r="D12590" s="3">
        <v>4000</v>
      </c>
    </row>
    <row r="12591" spans="1:4" s="9" customFormat="1" x14ac:dyDescent="0.2">
      <c r="A12591" s="2" t="s">
        <v>23032</v>
      </c>
      <c r="B12591" s="1" t="s">
        <v>23033</v>
      </c>
      <c r="C12591" s="1" t="s">
        <v>287</v>
      </c>
      <c r="D12591" s="10" t="s">
        <v>5270</v>
      </c>
    </row>
    <row r="12592" spans="1:4" s="9" customFormat="1" x14ac:dyDescent="0.2">
      <c r="A12592" s="2" t="s">
        <v>23034</v>
      </c>
      <c r="B12592" s="1" t="s">
        <v>23035</v>
      </c>
      <c r="C12592" s="1" t="s">
        <v>287</v>
      </c>
      <c r="D12592" s="3">
        <v>3000</v>
      </c>
    </row>
    <row r="12593" spans="1:4" s="9" customFormat="1" x14ac:dyDescent="0.2">
      <c r="A12593" s="2" t="s">
        <v>23036</v>
      </c>
      <c r="B12593" s="1" t="s">
        <v>23037</v>
      </c>
      <c r="C12593" s="1" t="s">
        <v>1087</v>
      </c>
      <c r="D12593" s="10" t="s">
        <v>5270</v>
      </c>
    </row>
    <row r="12594" spans="1:4" s="9" customFormat="1" x14ac:dyDescent="0.2">
      <c r="A12594" s="2" t="s">
        <v>23038</v>
      </c>
      <c r="B12594" s="1" t="s">
        <v>23039</v>
      </c>
      <c r="C12594" s="1" t="s">
        <v>1087</v>
      </c>
      <c r="D12594" s="10" t="s">
        <v>5270</v>
      </c>
    </row>
    <row r="12595" spans="1:4" s="9" customFormat="1" x14ac:dyDescent="0.2">
      <c r="A12595" s="2" t="s">
        <v>23040</v>
      </c>
      <c r="B12595" s="1" t="s">
        <v>23039</v>
      </c>
      <c r="C12595" s="1" t="s">
        <v>287</v>
      </c>
      <c r="D12595" s="10" t="s">
        <v>5270</v>
      </c>
    </row>
    <row r="12596" spans="1:4" s="9" customFormat="1" x14ac:dyDescent="0.2">
      <c r="A12596" s="2" t="s">
        <v>23041</v>
      </c>
      <c r="B12596" s="1" t="s">
        <v>23042</v>
      </c>
      <c r="C12596" s="1" t="s">
        <v>1087</v>
      </c>
      <c r="D12596" s="3">
        <v>3000</v>
      </c>
    </row>
    <row r="12597" spans="1:4" s="9" customFormat="1" x14ac:dyDescent="0.2">
      <c r="A12597" s="2" t="s">
        <v>23043</v>
      </c>
      <c r="B12597" s="1" t="s">
        <v>23042</v>
      </c>
      <c r="C12597" s="1" t="s">
        <v>287</v>
      </c>
      <c r="D12597" s="10" t="s">
        <v>5270</v>
      </c>
    </row>
    <row r="12598" spans="1:4" s="9" customFormat="1" x14ac:dyDescent="0.2">
      <c r="A12598" s="2" t="s">
        <v>23044</v>
      </c>
      <c r="B12598" s="1" t="s">
        <v>23045</v>
      </c>
      <c r="C12598" s="1" t="s">
        <v>39</v>
      </c>
      <c r="D12598" s="3">
        <v>100</v>
      </c>
    </row>
    <row r="12599" spans="1:4" s="9" customFormat="1" x14ac:dyDescent="0.2">
      <c r="A12599" s="2" t="s">
        <v>23046</v>
      </c>
      <c r="B12599" s="1" t="s">
        <v>23045</v>
      </c>
      <c r="C12599" s="1" t="s">
        <v>1087</v>
      </c>
      <c r="D12599" s="3">
        <v>3000</v>
      </c>
    </row>
    <row r="12600" spans="1:4" s="9" customFormat="1" x14ac:dyDescent="0.2">
      <c r="A12600" s="2" t="s">
        <v>23047</v>
      </c>
      <c r="B12600" s="1" t="s">
        <v>23048</v>
      </c>
      <c r="C12600" s="1" t="s">
        <v>39</v>
      </c>
      <c r="D12600" s="3">
        <v>100</v>
      </c>
    </row>
    <row r="12601" spans="1:4" s="9" customFormat="1" x14ac:dyDescent="0.2">
      <c r="A12601" s="2" t="s">
        <v>23049</v>
      </c>
      <c r="B12601" s="1" t="s">
        <v>23048</v>
      </c>
      <c r="C12601" s="1" t="s">
        <v>1087</v>
      </c>
      <c r="D12601" s="3">
        <v>3000</v>
      </c>
    </row>
    <row r="12602" spans="1:4" s="9" customFormat="1" x14ac:dyDescent="0.2">
      <c r="A12602" s="2" t="s">
        <v>23050</v>
      </c>
      <c r="B12602" s="1" t="s">
        <v>23048</v>
      </c>
      <c r="C12602" s="1" t="s">
        <v>287</v>
      </c>
      <c r="D12602" s="10" t="s">
        <v>5270</v>
      </c>
    </row>
    <row r="12603" spans="1:4" s="9" customFormat="1" x14ac:dyDescent="0.2">
      <c r="A12603" s="2" t="s">
        <v>23053</v>
      </c>
      <c r="B12603" s="1" t="s">
        <v>23052</v>
      </c>
      <c r="C12603" s="1" t="s">
        <v>1087</v>
      </c>
      <c r="D12603" s="3">
        <v>3000</v>
      </c>
    </row>
    <row r="12604" spans="1:4" s="9" customFormat="1" x14ac:dyDescent="0.2">
      <c r="A12604" s="2" t="s">
        <v>23051</v>
      </c>
      <c r="B12604" s="1" t="s">
        <v>23052</v>
      </c>
      <c r="C12604" s="1" t="s">
        <v>8426</v>
      </c>
      <c r="D12604" s="10" t="s">
        <v>5270</v>
      </c>
    </row>
    <row r="12605" spans="1:4" s="9" customFormat="1" x14ac:dyDescent="0.2">
      <c r="A12605" s="2" t="s">
        <v>23054</v>
      </c>
      <c r="B12605" s="1" t="s">
        <v>23055</v>
      </c>
      <c r="C12605" s="1" t="s">
        <v>287</v>
      </c>
      <c r="D12605" s="3">
        <v>3000</v>
      </c>
    </row>
    <row r="12606" spans="1:4" s="9" customFormat="1" x14ac:dyDescent="0.2">
      <c r="A12606" s="2" t="s">
        <v>23056</v>
      </c>
      <c r="B12606" s="1" t="s">
        <v>23057</v>
      </c>
      <c r="C12606" s="1" t="s">
        <v>1087</v>
      </c>
      <c r="D12606" s="3">
        <v>3000</v>
      </c>
    </row>
    <row r="12607" spans="1:4" s="9" customFormat="1" x14ac:dyDescent="0.2">
      <c r="A12607" s="2" t="s">
        <v>23058</v>
      </c>
      <c r="B12607" s="1" t="s">
        <v>23059</v>
      </c>
      <c r="C12607" s="1" t="s">
        <v>1087</v>
      </c>
      <c r="D12607" s="10" t="s">
        <v>5270</v>
      </c>
    </row>
    <row r="12608" spans="1:4" s="9" customFormat="1" x14ac:dyDescent="0.2">
      <c r="A12608" s="2" t="s">
        <v>23060</v>
      </c>
      <c r="B12608" s="1" t="s">
        <v>23061</v>
      </c>
      <c r="C12608" s="1" t="s">
        <v>1012</v>
      </c>
      <c r="D12608" s="3">
        <v>1000</v>
      </c>
    </row>
    <row r="12609" spans="1:4" s="9" customFormat="1" x14ac:dyDescent="0.2">
      <c r="A12609" s="2" t="s">
        <v>23062</v>
      </c>
      <c r="B12609" s="1" t="s">
        <v>23063</v>
      </c>
      <c r="C12609" s="1" t="s">
        <v>16</v>
      </c>
      <c r="D12609" s="10" t="s">
        <v>5270</v>
      </c>
    </row>
    <row r="12610" spans="1:4" s="9" customFormat="1" x14ac:dyDescent="0.2">
      <c r="A12610" s="2" t="s">
        <v>23064</v>
      </c>
      <c r="B12610" s="1" t="s">
        <v>23065</v>
      </c>
      <c r="C12610" s="1" t="s">
        <v>86</v>
      </c>
      <c r="D12610" s="10" t="s">
        <v>5270</v>
      </c>
    </row>
    <row r="12611" spans="1:4" s="9" customFormat="1" x14ac:dyDescent="0.2">
      <c r="A12611" s="2" t="s">
        <v>23066</v>
      </c>
      <c r="B12611" s="1" t="s">
        <v>23067</v>
      </c>
      <c r="C12611" s="1" t="s">
        <v>86</v>
      </c>
      <c r="D12611" s="10" t="s">
        <v>5270</v>
      </c>
    </row>
    <row r="12612" spans="1:4" s="9" customFormat="1" x14ac:dyDescent="0.2">
      <c r="A12612" s="2" t="s">
        <v>23068</v>
      </c>
      <c r="B12612" s="1" t="s">
        <v>23069</v>
      </c>
      <c r="C12612" s="1" t="s">
        <v>86</v>
      </c>
      <c r="D12612" s="10" t="s">
        <v>5270</v>
      </c>
    </row>
    <row r="12613" spans="1:4" s="9" customFormat="1" x14ac:dyDescent="0.2">
      <c r="A12613" s="2" t="s">
        <v>23070</v>
      </c>
      <c r="B12613" s="1" t="s">
        <v>23071</v>
      </c>
      <c r="C12613" s="1" t="s">
        <v>86</v>
      </c>
      <c r="D12613" s="10" t="s">
        <v>5270</v>
      </c>
    </row>
    <row r="12614" spans="1:4" s="9" customFormat="1" x14ac:dyDescent="0.2">
      <c r="A12614" s="2" t="s">
        <v>23072</v>
      </c>
      <c r="B12614" s="1" t="s">
        <v>23073</v>
      </c>
      <c r="C12614" s="1" t="s">
        <v>89</v>
      </c>
      <c r="D12614" s="10" t="s">
        <v>5270</v>
      </c>
    </row>
    <row r="12615" spans="1:4" s="9" customFormat="1" x14ac:dyDescent="0.2">
      <c r="A12615" s="2" t="s">
        <v>23074</v>
      </c>
      <c r="B12615" s="1" t="s">
        <v>23075</v>
      </c>
      <c r="C12615" s="1" t="s">
        <v>89</v>
      </c>
      <c r="D12615" s="10" t="s">
        <v>5270</v>
      </c>
    </row>
    <row r="12616" spans="1:4" s="9" customFormat="1" x14ac:dyDescent="0.2">
      <c r="A12616" s="2" t="s">
        <v>23076</v>
      </c>
      <c r="B12616" s="1" t="s">
        <v>23077</v>
      </c>
      <c r="C12616" s="1" t="s">
        <v>54</v>
      </c>
      <c r="D12616" s="10" t="s">
        <v>5270</v>
      </c>
    </row>
    <row r="12617" spans="1:4" s="9" customFormat="1" x14ac:dyDescent="0.2">
      <c r="A12617" s="2" t="s">
        <v>23078</v>
      </c>
      <c r="B12617" s="1" t="s">
        <v>23079</v>
      </c>
      <c r="C12617" s="1" t="s">
        <v>89</v>
      </c>
      <c r="D12617" s="10" t="s">
        <v>5270</v>
      </c>
    </row>
    <row r="12618" spans="1:4" s="9" customFormat="1" x14ac:dyDescent="0.2">
      <c r="A12618" s="2" t="s">
        <v>23080</v>
      </c>
      <c r="B12618" s="1" t="s">
        <v>23081</v>
      </c>
      <c r="C12618" s="1" t="s">
        <v>12135</v>
      </c>
      <c r="D12618" s="10" t="s">
        <v>5270</v>
      </c>
    </row>
    <row r="12619" spans="1:4" s="9" customFormat="1" x14ac:dyDescent="0.2">
      <c r="A12619" s="2" t="s">
        <v>23082</v>
      </c>
      <c r="B12619" s="1" t="s">
        <v>23083</v>
      </c>
      <c r="C12619" s="1" t="s">
        <v>39</v>
      </c>
      <c r="D12619" s="10" t="s">
        <v>5270</v>
      </c>
    </row>
    <row r="12620" spans="1:4" s="9" customFormat="1" x14ac:dyDescent="0.2">
      <c r="A12620" s="2" t="s">
        <v>23084</v>
      </c>
      <c r="B12620" s="1" t="s">
        <v>23085</v>
      </c>
      <c r="C12620" s="1" t="s">
        <v>83</v>
      </c>
      <c r="D12620" s="10" t="s">
        <v>5270</v>
      </c>
    </row>
    <row r="12621" spans="1:4" s="9" customFormat="1" x14ac:dyDescent="0.2">
      <c r="A12621" s="2" t="s">
        <v>23086</v>
      </c>
      <c r="B12621" s="1" t="s">
        <v>23087</v>
      </c>
      <c r="C12621" s="1" t="s">
        <v>1557</v>
      </c>
      <c r="D12621" s="3">
        <v>100</v>
      </c>
    </row>
    <row r="12622" spans="1:4" s="9" customFormat="1" x14ac:dyDescent="0.2">
      <c r="A12622" s="2" t="s">
        <v>23088</v>
      </c>
      <c r="B12622" s="1" t="s">
        <v>23089</v>
      </c>
      <c r="C12622" s="1" t="s">
        <v>86</v>
      </c>
      <c r="D12622" s="3">
        <v>4000</v>
      </c>
    </row>
    <row r="12623" spans="1:4" s="9" customFormat="1" x14ac:dyDescent="0.2">
      <c r="A12623" s="2" t="s">
        <v>23090</v>
      </c>
      <c r="B12623" s="1" t="s">
        <v>23091</v>
      </c>
      <c r="C12623" s="1" t="s">
        <v>2752</v>
      </c>
      <c r="D12623" s="10" t="s">
        <v>5270</v>
      </c>
    </row>
    <row r="12624" spans="1:4" s="9" customFormat="1" x14ac:dyDescent="0.2">
      <c r="A12624" s="2" t="s">
        <v>23092</v>
      </c>
      <c r="B12624" s="1" t="s">
        <v>23093</v>
      </c>
      <c r="C12624" s="1" t="s">
        <v>2752</v>
      </c>
      <c r="D12624" s="10" t="s">
        <v>5270</v>
      </c>
    </row>
    <row r="12625" spans="1:4" s="9" customFormat="1" x14ac:dyDescent="0.2">
      <c r="A12625" s="2" t="s">
        <v>23094</v>
      </c>
      <c r="B12625" s="1" t="s">
        <v>23095</v>
      </c>
      <c r="C12625" s="1" t="s">
        <v>2752</v>
      </c>
      <c r="D12625" s="3">
        <v>2500</v>
      </c>
    </row>
    <row r="12626" spans="1:4" s="9" customFormat="1" x14ac:dyDescent="0.2">
      <c r="A12626" s="2" t="s">
        <v>23096</v>
      </c>
      <c r="B12626" s="1" t="s">
        <v>23097</v>
      </c>
      <c r="C12626" s="1" t="s">
        <v>2752</v>
      </c>
      <c r="D12626" s="10" t="s">
        <v>5270</v>
      </c>
    </row>
    <row r="12627" spans="1:4" s="9" customFormat="1" x14ac:dyDescent="0.2">
      <c r="A12627" s="2" t="s">
        <v>23098</v>
      </c>
      <c r="B12627" s="1" t="s">
        <v>23099</v>
      </c>
      <c r="C12627" s="1" t="s">
        <v>2752</v>
      </c>
      <c r="D12627" s="3">
        <v>2500</v>
      </c>
    </row>
    <row r="12628" spans="1:4" s="9" customFormat="1" x14ac:dyDescent="0.2">
      <c r="A12628" s="2" t="s">
        <v>23100</v>
      </c>
      <c r="B12628" s="1" t="s">
        <v>23101</v>
      </c>
      <c r="C12628" s="1" t="s">
        <v>2752</v>
      </c>
      <c r="D12628" s="10" t="s">
        <v>5270</v>
      </c>
    </row>
    <row r="12629" spans="1:4" s="9" customFormat="1" x14ac:dyDescent="0.2">
      <c r="A12629" s="2" t="s">
        <v>23102</v>
      </c>
      <c r="B12629" s="1" t="s">
        <v>23103</v>
      </c>
      <c r="C12629" s="1" t="s">
        <v>2752</v>
      </c>
      <c r="D12629" s="3">
        <v>2500</v>
      </c>
    </row>
    <row r="12630" spans="1:4" s="9" customFormat="1" x14ac:dyDescent="0.2">
      <c r="A12630" s="2" t="s">
        <v>23104</v>
      </c>
      <c r="B12630" s="1" t="s">
        <v>23105</v>
      </c>
      <c r="C12630" s="1" t="s">
        <v>469</v>
      </c>
      <c r="D12630" s="10" t="s">
        <v>5270</v>
      </c>
    </row>
    <row r="12631" spans="1:4" s="9" customFormat="1" x14ac:dyDescent="0.2">
      <c r="A12631" s="2" t="s">
        <v>23106</v>
      </c>
      <c r="B12631" s="1" t="s">
        <v>23107</v>
      </c>
      <c r="C12631" s="1" t="s">
        <v>469</v>
      </c>
      <c r="D12631" s="10" t="s">
        <v>5270</v>
      </c>
    </row>
    <row r="12632" spans="1:4" s="9" customFormat="1" x14ac:dyDescent="0.2">
      <c r="A12632" s="2" t="s">
        <v>23108</v>
      </c>
      <c r="B12632" s="1" t="s">
        <v>23109</v>
      </c>
      <c r="C12632" s="1" t="s">
        <v>39</v>
      </c>
      <c r="D12632" s="10" t="s">
        <v>5270</v>
      </c>
    </row>
    <row r="12633" spans="1:4" s="9" customFormat="1" x14ac:dyDescent="0.2">
      <c r="A12633" s="2" t="s">
        <v>23110</v>
      </c>
      <c r="B12633" s="1" t="s">
        <v>23111</v>
      </c>
      <c r="C12633" s="1" t="s">
        <v>2752</v>
      </c>
      <c r="D12633" s="10" t="s">
        <v>5270</v>
      </c>
    </row>
    <row r="12634" spans="1:4" s="9" customFormat="1" x14ac:dyDescent="0.2">
      <c r="A12634" s="2" t="s">
        <v>23112</v>
      </c>
      <c r="B12634" s="1" t="s">
        <v>23113</v>
      </c>
      <c r="C12634" s="1" t="s">
        <v>2752</v>
      </c>
      <c r="D12634" s="10" t="s">
        <v>5270</v>
      </c>
    </row>
    <row r="12635" spans="1:4" s="9" customFormat="1" x14ac:dyDescent="0.2">
      <c r="A12635" s="2" t="s">
        <v>23114</v>
      </c>
      <c r="B12635" s="1" t="s">
        <v>23115</v>
      </c>
      <c r="C12635" s="1" t="s">
        <v>2752</v>
      </c>
      <c r="D12635" s="10" t="s">
        <v>5270</v>
      </c>
    </row>
    <row r="12636" spans="1:4" s="9" customFormat="1" x14ac:dyDescent="0.2">
      <c r="A12636" s="2" t="s">
        <v>23116</v>
      </c>
      <c r="B12636" s="1" t="s">
        <v>23117</v>
      </c>
      <c r="C12636" s="1" t="s">
        <v>469</v>
      </c>
      <c r="D12636" s="10" t="s">
        <v>5270</v>
      </c>
    </row>
    <row r="12637" spans="1:4" s="9" customFormat="1" x14ac:dyDescent="0.2">
      <c r="A12637" s="2" t="s">
        <v>23118</v>
      </c>
      <c r="B12637" s="1" t="s">
        <v>23119</v>
      </c>
      <c r="C12637" s="1" t="s">
        <v>39</v>
      </c>
      <c r="D12637" s="10" t="s">
        <v>5270</v>
      </c>
    </row>
    <row r="12638" spans="1:4" s="9" customFormat="1" x14ac:dyDescent="0.2">
      <c r="A12638" s="2" t="s">
        <v>23120</v>
      </c>
      <c r="B12638" s="1" t="s">
        <v>23121</v>
      </c>
      <c r="C12638" s="1" t="s">
        <v>469</v>
      </c>
      <c r="D12638" s="10" t="s">
        <v>5270</v>
      </c>
    </row>
    <row r="12639" spans="1:4" s="9" customFormat="1" x14ac:dyDescent="0.2">
      <c r="A12639" s="2" t="s">
        <v>23122</v>
      </c>
      <c r="B12639" s="1" t="s">
        <v>23123</v>
      </c>
      <c r="C12639" s="1" t="s">
        <v>2752</v>
      </c>
      <c r="D12639" s="10" t="s">
        <v>5270</v>
      </c>
    </row>
    <row r="12640" spans="1:4" s="9" customFormat="1" x14ac:dyDescent="0.2">
      <c r="A12640" s="2" t="s">
        <v>23124</v>
      </c>
      <c r="B12640" s="1" t="s">
        <v>23125</v>
      </c>
      <c r="C12640" s="1" t="s">
        <v>2752</v>
      </c>
      <c r="D12640" s="10" t="s">
        <v>5270</v>
      </c>
    </row>
    <row r="12641" spans="1:4" s="9" customFormat="1" x14ac:dyDescent="0.2">
      <c r="A12641" s="2" t="s">
        <v>23126</v>
      </c>
      <c r="B12641" s="1" t="s">
        <v>23127</v>
      </c>
      <c r="C12641" s="1" t="s">
        <v>39</v>
      </c>
      <c r="D12641" s="3">
        <v>3000</v>
      </c>
    </row>
    <row r="12642" spans="1:4" s="9" customFormat="1" x14ac:dyDescent="0.2">
      <c r="A12642" s="2" t="s">
        <v>23128</v>
      </c>
      <c r="B12642" s="1" t="s">
        <v>23129</v>
      </c>
      <c r="C12642" s="1" t="s">
        <v>1012</v>
      </c>
      <c r="D12642" s="10" t="s">
        <v>5270</v>
      </c>
    </row>
    <row r="12643" spans="1:4" s="9" customFormat="1" x14ac:dyDescent="0.2">
      <c r="A12643" s="2" t="s">
        <v>23130</v>
      </c>
      <c r="B12643" s="1" t="s">
        <v>23131</v>
      </c>
      <c r="C12643" s="1" t="s">
        <v>2483</v>
      </c>
      <c r="D12643" s="3">
        <v>800</v>
      </c>
    </row>
    <row r="12644" spans="1:4" s="9" customFormat="1" x14ac:dyDescent="0.2">
      <c r="A12644" s="2" t="s">
        <v>23132</v>
      </c>
      <c r="B12644" s="1" t="s">
        <v>23133</v>
      </c>
      <c r="C12644" s="1" t="s">
        <v>2139</v>
      </c>
      <c r="D12644" s="10" t="s">
        <v>5270</v>
      </c>
    </row>
    <row r="12645" spans="1:4" s="9" customFormat="1" x14ac:dyDescent="0.2">
      <c r="A12645" s="2" t="s">
        <v>23134</v>
      </c>
      <c r="B12645" s="1" t="s">
        <v>23135</v>
      </c>
      <c r="C12645" s="1" t="s">
        <v>4107</v>
      </c>
      <c r="D12645" s="3">
        <v>2500</v>
      </c>
    </row>
    <row r="12646" spans="1:4" s="9" customFormat="1" x14ac:dyDescent="0.2">
      <c r="A12646" s="2" t="s">
        <v>23136</v>
      </c>
      <c r="B12646" s="1" t="s">
        <v>23137</v>
      </c>
      <c r="C12646" s="1" t="s">
        <v>2483</v>
      </c>
      <c r="D12646" s="3">
        <v>75</v>
      </c>
    </row>
    <row r="12647" spans="1:4" s="9" customFormat="1" x14ac:dyDescent="0.2">
      <c r="A12647" s="2" t="s">
        <v>23138</v>
      </c>
      <c r="B12647" s="1" t="s">
        <v>23139</v>
      </c>
      <c r="C12647" s="1" t="s">
        <v>4640</v>
      </c>
      <c r="D12647" s="3">
        <v>2500</v>
      </c>
    </row>
    <row r="12648" spans="1:4" s="9" customFormat="1" x14ac:dyDescent="0.2">
      <c r="A12648" s="2" t="s">
        <v>23140</v>
      </c>
      <c r="B12648" s="1" t="s">
        <v>23141</v>
      </c>
      <c r="C12648" s="1" t="s">
        <v>1012</v>
      </c>
      <c r="D12648" s="3">
        <v>2500</v>
      </c>
    </row>
    <row r="12649" spans="1:4" s="9" customFormat="1" x14ac:dyDescent="0.2">
      <c r="A12649" s="2" t="s">
        <v>23142</v>
      </c>
      <c r="B12649" s="1" t="s">
        <v>23143</v>
      </c>
      <c r="C12649" s="1" t="s">
        <v>66</v>
      </c>
      <c r="D12649" s="10" t="s">
        <v>5270</v>
      </c>
    </row>
    <row r="12650" spans="1:4" s="9" customFormat="1" x14ac:dyDescent="0.2">
      <c r="A12650" s="2" t="s">
        <v>23144</v>
      </c>
      <c r="B12650" s="1" t="s">
        <v>23145</v>
      </c>
      <c r="C12650" s="1" t="s">
        <v>66</v>
      </c>
      <c r="D12650" s="3">
        <v>2500</v>
      </c>
    </row>
    <row r="12651" spans="1:4" s="9" customFormat="1" x14ac:dyDescent="0.2">
      <c r="A12651" s="2" t="s">
        <v>23146</v>
      </c>
      <c r="B12651" s="1" t="s">
        <v>23147</v>
      </c>
      <c r="C12651" s="1" t="s">
        <v>66</v>
      </c>
      <c r="D12651" s="10" t="s">
        <v>5270</v>
      </c>
    </row>
    <row r="12652" spans="1:4" s="9" customFormat="1" x14ac:dyDescent="0.2">
      <c r="A12652" s="2" t="s">
        <v>23148</v>
      </c>
      <c r="B12652" s="1" t="s">
        <v>23149</v>
      </c>
      <c r="C12652" s="1" t="s">
        <v>66</v>
      </c>
      <c r="D12652" s="10" t="s">
        <v>5270</v>
      </c>
    </row>
    <row r="12653" spans="1:4" s="9" customFormat="1" x14ac:dyDescent="0.2">
      <c r="A12653" s="2" t="s">
        <v>23150</v>
      </c>
      <c r="B12653" s="1" t="s">
        <v>23151</v>
      </c>
      <c r="C12653" s="1" t="s">
        <v>66</v>
      </c>
      <c r="D12653" s="10" t="s">
        <v>5270</v>
      </c>
    </row>
    <row r="12654" spans="1:4" s="9" customFormat="1" x14ac:dyDescent="0.2">
      <c r="A12654" s="2" t="s">
        <v>23152</v>
      </c>
      <c r="B12654" s="1" t="s">
        <v>23153</v>
      </c>
      <c r="C12654" s="1" t="s">
        <v>66</v>
      </c>
      <c r="D12654" s="10" t="s">
        <v>5270</v>
      </c>
    </row>
    <row r="12655" spans="1:4" s="9" customFormat="1" x14ac:dyDescent="0.2">
      <c r="A12655" s="2" t="s">
        <v>23154</v>
      </c>
      <c r="B12655" s="1" t="s">
        <v>23155</v>
      </c>
      <c r="C12655" s="1" t="s">
        <v>66</v>
      </c>
      <c r="D12655" s="3">
        <v>1000</v>
      </c>
    </row>
    <row r="12656" spans="1:4" s="9" customFormat="1" x14ac:dyDescent="0.2">
      <c r="A12656" s="2" t="s">
        <v>23156</v>
      </c>
      <c r="B12656" s="1" t="s">
        <v>23157</v>
      </c>
      <c r="C12656" s="1" t="s">
        <v>66</v>
      </c>
      <c r="D12656" s="10" t="s">
        <v>5270</v>
      </c>
    </row>
    <row r="12657" spans="1:4" s="9" customFormat="1" x14ac:dyDescent="0.2">
      <c r="A12657" s="2" t="s">
        <v>23158</v>
      </c>
      <c r="B12657" s="1" t="s">
        <v>23159</v>
      </c>
      <c r="C12657" s="1" t="s">
        <v>469</v>
      </c>
      <c r="D12657" s="10" t="s">
        <v>5270</v>
      </c>
    </row>
    <row r="12658" spans="1:4" s="9" customFormat="1" x14ac:dyDescent="0.2">
      <c r="A12658" s="2" t="s">
        <v>23160</v>
      </c>
      <c r="B12658" s="1" t="s">
        <v>23161</v>
      </c>
      <c r="C12658" s="1" t="s">
        <v>39</v>
      </c>
      <c r="D12658" s="10" t="s">
        <v>5270</v>
      </c>
    </row>
    <row r="12659" spans="1:4" s="9" customFormat="1" x14ac:dyDescent="0.2">
      <c r="A12659" s="2" t="s">
        <v>23162</v>
      </c>
      <c r="B12659" s="1" t="s">
        <v>23163</v>
      </c>
      <c r="C12659" s="1" t="s">
        <v>23164</v>
      </c>
      <c r="D12659" s="10" t="s">
        <v>5270</v>
      </c>
    </row>
    <row r="12660" spans="1:4" s="9" customFormat="1" x14ac:dyDescent="0.2">
      <c r="A12660" s="2" t="s">
        <v>23165</v>
      </c>
      <c r="B12660" s="1" t="s">
        <v>23166</v>
      </c>
      <c r="C12660" s="1" t="s">
        <v>54</v>
      </c>
      <c r="D12660" s="10" t="s">
        <v>5270</v>
      </c>
    </row>
    <row r="12661" spans="1:4" s="9" customFormat="1" x14ac:dyDescent="0.2">
      <c r="A12661" s="2" t="s">
        <v>23167</v>
      </c>
      <c r="B12661" s="1" t="s">
        <v>23168</v>
      </c>
      <c r="C12661" s="1" t="s">
        <v>2752</v>
      </c>
      <c r="D12661" s="10" t="s">
        <v>5270</v>
      </c>
    </row>
    <row r="12662" spans="1:4" s="9" customFormat="1" x14ac:dyDescent="0.2">
      <c r="A12662" s="2" t="s">
        <v>23169</v>
      </c>
      <c r="B12662" s="1" t="s">
        <v>23170</v>
      </c>
      <c r="C12662" s="1" t="s">
        <v>377</v>
      </c>
      <c r="D12662" s="10" t="s">
        <v>5270</v>
      </c>
    </row>
    <row r="12663" spans="1:4" s="9" customFormat="1" x14ac:dyDescent="0.2">
      <c r="A12663" s="2" t="s">
        <v>23171</v>
      </c>
      <c r="B12663" s="1" t="s">
        <v>23172</v>
      </c>
      <c r="C12663" s="1" t="s">
        <v>39</v>
      </c>
      <c r="D12663" s="10" t="s">
        <v>5270</v>
      </c>
    </row>
    <row r="12664" spans="1:4" s="9" customFormat="1" x14ac:dyDescent="0.2">
      <c r="A12664" s="2" t="s">
        <v>23173</v>
      </c>
      <c r="B12664" s="1" t="s">
        <v>23174</v>
      </c>
      <c r="C12664" s="1" t="s">
        <v>153</v>
      </c>
      <c r="D12664" s="10" t="s">
        <v>5270</v>
      </c>
    </row>
    <row r="12665" spans="1:4" s="9" customFormat="1" x14ac:dyDescent="0.2">
      <c r="A12665" s="2" t="s">
        <v>23175</v>
      </c>
      <c r="B12665" s="1" t="s">
        <v>23176</v>
      </c>
      <c r="C12665" s="1" t="s">
        <v>153</v>
      </c>
      <c r="D12665" s="10" t="s">
        <v>5270</v>
      </c>
    </row>
    <row r="12666" spans="1:4" s="9" customFormat="1" x14ac:dyDescent="0.2">
      <c r="A12666" s="2" t="s">
        <v>23177</v>
      </c>
      <c r="B12666" s="1" t="s">
        <v>23178</v>
      </c>
      <c r="C12666" s="1" t="s">
        <v>20112</v>
      </c>
      <c r="D12666" s="10" t="s">
        <v>5270</v>
      </c>
    </row>
    <row r="12667" spans="1:4" s="9" customFormat="1" x14ac:dyDescent="0.2">
      <c r="A12667" s="2" t="s">
        <v>23179</v>
      </c>
      <c r="B12667" s="1" t="s">
        <v>23180</v>
      </c>
      <c r="C12667" s="1" t="s">
        <v>20112</v>
      </c>
      <c r="D12667" s="10" t="s">
        <v>5270</v>
      </c>
    </row>
    <row r="12668" spans="1:4" s="9" customFormat="1" x14ac:dyDescent="0.2">
      <c r="A12668" s="2" t="s">
        <v>23181</v>
      </c>
      <c r="B12668" s="1" t="s">
        <v>23182</v>
      </c>
      <c r="C12668" s="1" t="s">
        <v>39</v>
      </c>
      <c r="D12668" s="10" t="s">
        <v>5270</v>
      </c>
    </row>
    <row r="12669" spans="1:4" s="9" customFormat="1" x14ac:dyDescent="0.2">
      <c r="A12669" s="2" t="s">
        <v>23183</v>
      </c>
      <c r="B12669" s="1" t="s">
        <v>23184</v>
      </c>
      <c r="C12669" s="1" t="s">
        <v>20112</v>
      </c>
      <c r="D12669" s="10" t="s">
        <v>5270</v>
      </c>
    </row>
    <row r="12670" spans="1:4" s="9" customFormat="1" x14ac:dyDescent="0.2">
      <c r="A12670" s="2" t="s">
        <v>23185</v>
      </c>
      <c r="B12670" s="1" t="s">
        <v>23186</v>
      </c>
      <c r="C12670" s="1" t="s">
        <v>153</v>
      </c>
      <c r="D12670" s="10" t="s">
        <v>5270</v>
      </c>
    </row>
    <row r="12671" spans="1:4" s="9" customFormat="1" x14ac:dyDescent="0.2">
      <c r="A12671" s="2" t="s">
        <v>23187</v>
      </c>
      <c r="B12671" s="1" t="s">
        <v>23188</v>
      </c>
      <c r="C12671" s="1" t="s">
        <v>2483</v>
      </c>
      <c r="D12671" s="3">
        <v>1000</v>
      </c>
    </row>
    <row r="12672" spans="1:4" s="9" customFormat="1" x14ac:dyDescent="0.2">
      <c r="A12672" s="2" t="s">
        <v>23189</v>
      </c>
      <c r="B12672" s="1" t="s">
        <v>23190</v>
      </c>
      <c r="C12672" s="1" t="s">
        <v>39</v>
      </c>
      <c r="D12672" s="10" t="s">
        <v>5270</v>
      </c>
    </row>
    <row r="12673" spans="1:4" s="9" customFormat="1" x14ac:dyDescent="0.2">
      <c r="A12673" s="2" t="s">
        <v>23191</v>
      </c>
      <c r="B12673" s="1" t="s">
        <v>23190</v>
      </c>
      <c r="C12673" s="1" t="s">
        <v>2752</v>
      </c>
      <c r="D12673" s="10" t="s">
        <v>5270</v>
      </c>
    </row>
    <row r="12674" spans="1:4" s="9" customFormat="1" x14ac:dyDescent="0.2">
      <c r="A12674" s="2" t="s">
        <v>23192</v>
      </c>
      <c r="B12674" s="1" t="s">
        <v>23193</v>
      </c>
      <c r="C12674" s="1" t="s">
        <v>39</v>
      </c>
      <c r="D12674" s="10" t="s">
        <v>5270</v>
      </c>
    </row>
    <row r="12675" spans="1:4" s="9" customFormat="1" x14ac:dyDescent="0.2">
      <c r="A12675" s="2" t="s">
        <v>23194</v>
      </c>
      <c r="B12675" s="1" t="s">
        <v>23195</v>
      </c>
      <c r="C12675" s="1" t="s">
        <v>54</v>
      </c>
      <c r="D12675" s="3">
        <v>4000</v>
      </c>
    </row>
    <row r="12676" spans="1:4" s="9" customFormat="1" x14ac:dyDescent="0.2">
      <c r="A12676" s="2" t="s">
        <v>23196</v>
      </c>
      <c r="B12676" s="1" t="s">
        <v>23197</v>
      </c>
      <c r="C12676" s="1" t="s">
        <v>54</v>
      </c>
      <c r="D12676" s="3">
        <v>3000</v>
      </c>
    </row>
    <row r="12677" spans="1:4" s="9" customFormat="1" x14ac:dyDescent="0.2">
      <c r="A12677" s="2" t="s">
        <v>23198</v>
      </c>
      <c r="B12677" s="1" t="s">
        <v>23199</v>
      </c>
      <c r="C12677" s="1" t="s">
        <v>153</v>
      </c>
      <c r="D12677" s="10" t="s">
        <v>5270</v>
      </c>
    </row>
    <row r="12678" spans="1:4" s="9" customFormat="1" x14ac:dyDescent="0.2">
      <c r="A12678" s="2" t="s">
        <v>23200</v>
      </c>
      <c r="B12678" s="1" t="s">
        <v>23201</v>
      </c>
      <c r="C12678" s="1" t="s">
        <v>153</v>
      </c>
      <c r="D12678" s="10" t="s">
        <v>5270</v>
      </c>
    </row>
    <row r="12679" spans="1:4" s="9" customFormat="1" x14ac:dyDescent="0.2">
      <c r="A12679" s="2" t="s">
        <v>23202</v>
      </c>
      <c r="B12679" s="1" t="s">
        <v>23203</v>
      </c>
      <c r="C12679" s="1" t="s">
        <v>153</v>
      </c>
      <c r="D12679" s="10" t="s">
        <v>5270</v>
      </c>
    </row>
    <row r="12680" spans="1:4" s="9" customFormat="1" x14ac:dyDescent="0.2">
      <c r="A12680" s="2" t="s">
        <v>23204</v>
      </c>
      <c r="B12680" s="1" t="s">
        <v>23205</v>
      </c>
      <c r="C12680" s="1" t="s">
        <v>66</v>
      </c>
      <c r="D12680" s="10" t="s">
        <v>5270</v>
      </c>
    </row>
    <row r="12681" spans="1:4" s="9" customFormat="1" x14ac:dyDescent="0.2">
      <c r="A12681" s="2" t="s">
        <v>23206</v>
      </c>
      <c r="B12681" s="1" t="s">
        <v>23207</v>
      </c>
      <c r="C12681" s="1" t="s">
        <v>66</v>
      </c>
      <c r="D12681" s="10" t="s">
        <v>5270</v>
      </c>
    </row>
    <row r="12682" spans="1:4" s="9" customFormat="1" x14ac:dyDescent="0.2">
      <c r="A12682" s="2" t="s">
        <v>23208</v>
      </c>
      <c r="B12682" s="1" t="s">
        <v>23209</v>
      </c>
      <c r="C12682" s="1" t="s">
        <v>2752</v>
      </c>
      <c r="D12682" s="10" t="s">
        <v>5270</v>
      </c>
    </row>
    <row r="12683" spans="1:4" s="9" customFormat="1" x14ac:dyDescent="0.2">
      <c r="A12683" s="2" t="s">
        <v>23210</v>
      </c>
      <c r="B12683" s="1" t="s">
        <v>23211</v>
      </c>
      <c r="C12683" s="1" t="s">
        <v>39</v>
      </c>
      <c r="D12683" s="10" t="s">
        <v>5270</v>
      </c>
    </row>
    <row r="12684" spans="1:4" s="9" customFormat="1" x14ac:dyDescent="0.2">
      <c r="A12684" s="2" t="s">
        <v>23212</v>
      </c>
      <c r="B12684" s="1" t="s">
        <v>23213</v>
      </c>
      <c r="C12684" s="1" t="s">
        <v>13343</v>
      </c>
      <c r="D12684" s="3">
        <v>3000</v>
      </c>
    </row>
    <row r="12685" spans="1:4" s="9" customFormat="1" x14ac:dyDescent="0.2">
      <c r="A12685" s="2" t="s">
        <v>23214</v>
      </c>
      <c r="B12685" s="1" t="s">
        <v>23215</v>
      </c>
      <c r="C12685" s="1" t="s">
        <v>13343</v>
      </c>
      <c r="D12685" s="3">
        <v>1000</v>
      </c>
    </row>
    <row r="12686" spans="1:4" s="9" customFormat="1" x14ac:dyDescent="0.2">
      <c r="A12686" s="2" t="s">
        <v>23216</v>
      </c>
      <c r="B12686" s="1" t="s">
        <v>23217</v>
      </c>
      <c r="C12686" s="1" t="s">
        <v>39</v>
      </c>
      <c r="D12686" s="10" t="s">
        <v>5270</v>
      </c>
    </row>
    <row r="12687" spans="1:4" s="9" customFormat="1" x14ac:dyDescent="0.2">
      <c r="A12687" s="2" t="s">
        <v>23218</v>
      </c>
      <c r="B12687" s="1" t="s">
        <v>23219</v>
      </c>
      <c r="C12687" s="1" t="s">
        <v>13343</v>
      </c>
      <c r="D12687" s="10" t="s">
        <v>5270</v>
      </c>
    </row>
    <row r="12688" spans="1:4" s="9" customFormat="1" x14ac:dyDescent="0.2">
      <c r="A12688" s="2" t="s">
        <v>23220</v>
      </c>
      <c r="B12688" s="1" t="s">
        <v>23221</v>
      </c>
      <c r="C12688" s="1" t="s">
        <v>13343</v>
      </c>
      <c r="D12688" s="3">
        <v>1000</v>
      </c>
    </row>
    <row r="12689" spans="1:57" s="9" customFormat="1" x14ac:dyDescent="0.2">
      <c r="A12689" s="2" t="s">
        <v>23222</v>
      </c>
      <c r="B12689" s="1" t="s">
        <v>23223</v>
      </c>
      <c r="C12689" s="1" t="s">
        <v>39</v>
      </c>
      <c r="D12689" s="10" t="s">
        <v>5270</v>
      </c>
    </row>
    <row r="12690" spans="1:57" s="9" customFormat="1" x14ac:dyDescent="0.2">
      <c r="A12690" s="2" t="s">
        <v>23224</v>
      </c>
      <c r="B12690" s="1" t="s">
        <v>23225</v>
      </c>
      <c r="C12690" s="1" t="s">
        <v>13343</v>
      </c>
      <c r="D12690" s="10" t="s">
        <v>5270</v>
      </c>
    </row>
    <row r="12691" spans="1:57" s="9" customFormat="1" x14ac:dyDescent="0.2">
      <c r="A12691" s="2" t="s">
        <v>23226</v>
      </c>
      <c r="B12691" s="1" t="s">
        <v>23227</v>
      </c>
      <c r="C12691" s="1" t="s">
        <v>7557</v>
      </c>
      <c r="D12691" s="10" t="s">
        <v>5270</v>
      </c>
    </row>
    <row r="12692" spans="1:57" s="9" customFormat="1" x14ac:dyDescent="0.2">
      <c r="A12692" s="2" t="s">
        <v>23228</v>
      </c>
      <c r="B12692" s="1" t="s">
        <v>23229</v>
      </c>
      <c r="C12692" s="1" t="s">
        <v>7557</v>
      </c>
      <c r="D12692" s="10" t="s">
        <v>5270</v>
      </c>
    </row>
    <row r="12693" spans="1:57" s="11" customFormat="1" ht="18.75" x14ac:dyDescent="0.2">
      <c r="A12693" s="16" t="str">
        <f>HYPERLINK("#Indice","Voltar ao inicio")</f>
        <v>Voltar ao inicio</v>
      </c>
      <c r="B12693" s="17"/>
      <c r="C12693" s="17"/>
      <c r="D12693" s="17"/>
      <c r="E12693" s="9"/>
      <c r="F12693" s="9"/>
      <c r="G12693" s="9"/>
      <c r="H12693" s="9"/>
      <c r="I12693" s="9"/>
      <c r="J12693" s="9"/>
      <c r="K12693" s="9"/>
      <c r="L12693" s="9"/>
      <c r="M12693" s="9"/>
      <c r="N12693" s="9"/>
      <c r="O12693" s="9"/>
      <c r="P12693" s="9"/>
      <c r="Q12693" s="9"/>
      <c r="R12693" s="9"/>
      <c r="S12693" s="9"/>
      <c r="T12693" s="9"/>
      <c r="U12693" s="9"/>
      <c r="V12693" s="9"/>
      <c r="W12693" s="9"/>
      <c r="X12693" s="9"/>
      <c r="Y12693" s="9"/>
      <c r="Z12693" s="9"/>
      <c r="AA12693" s="9"/>
      <c r="AB12693" s="9"/>
      <c r="AC12693" s="9"/>
      <c r="AD12693" s="9"/>
      <c r="AE12693" s="9"/>
      <c r="AF12693" s="9"/>
      <c r="AG12693" s="9"/>
      <c r="AH12693" s="9"/>
      <c r="AI12693" s="9"/>
      <c r="AJ12693" s="9"/>
      <c r="AK12693" s="9"/>
      <c r="AL12693" s="9"/>
      <c r="AM12693" s="9"/>
      <c r="AN12693" s="9"/>
      <c r="AO12693" s="9"/>
      <c r="AP12693" s="9"/>
      <c r="AQ12693" s="9"/>
      <c r="AR12693" s="9"/>
      <c r="AS12693" s="9"/>
      <c r="AT12693" s="9"/>
      <c r="AU12693" s="9"/>
      <c r="AV12693" s="9"/>
      <c r="AW12693" s="9"/>
      <c r="AX12693" s="9"/>
      <c r="AY12693" s="9"/>
      <c r="AZ12693" s="9"/>
      <c r="BA12693" s="9"/>
      <c r="BB12693" s="9"/>
      <c r="BC12693" s="9"/>
      <c r="BD12693" s="9"/>
      <c r="BE12693" s="9"/>
    </row>
    <row r="12694" spans="1:57" s="11" customFormat="1" ht="10.5" customHeight="1" x14ac:dyDescent="0.2">
      <c r="A12694" s="12"/>
      <c r="B12694" s="13"/>
      <c r="C12694" s="13"/>
      <c r="D12694" s="13"/>
      <c r="E12694" s="9"/>
      <c r="F12694" s="9"/>
      <c r="G12694" s="9"/>
      <c r="H12694" s="9"/>
      <c r="I12694" s="9"/>
      <c r="J12694" s="9"/>
      <c r="K12694" s="9"/>
      <c r="L12694" s="9"/>
      <c r="M12694" s="9"/>
      <c r="N12694" s="9"/>
      <c r="O12694" s="9"/>
      <c r="P12694" s="9"/>
      <c r="Q12694" s="9"/>
      <c r="R12694" s="9"/>
      <c r="S12694" s="9"/>
      <c r="T12694" s="9"/>
      <c r="U12694" s="9"/>
      <c r="V12694" s="9"/>
      <c r="W12694" s="9"/>
      <c r="X12694" s="9"/>
      <c r="Y12694" s="9"/>
      <c r="Z12694" s="9"/>
      <c r="AA12694" s="9"/>
      <c r="AB12694" s="9"/>
      <c r="AC12694" s="9"/>
      <c r="AD12694" s="9"/>
      <c r="AE12694" s="9"/>
      <c r="AF12694" s="9"/>
      <c r="AG12694" s="9"/>
      <c r="AH12694" s="9"/>
      <c r="AI12694" s="9"/>
      <c r="AJ12694" s="9"/>
      <c r="AK12694" s="9"/>
      <c r="AL12694" s="9"/>
      <c r="AM12694" s="9"/>
      <c r="AN12694" s="9"/>
      <c r="AO12694" s="9"/>
      <c r="AP12694" s="9"/>
      <c r="AQ12694" s="9"/>
      <c r="AR12694" s="9"/>
      <c r="AS12694" s="9"/>
      <c r="AT12694" s="9"/>
      <c r="AU12694" s="9"/>
      <c r="AV12694" s="9"/>
      <c r="AW12694" s="9"/>
      <c r="AX12694" s="9"/>
      <c r="AY12694" s="9"/>
      <c r="AZ12694" s="9"/>
      <c r="BA12694" s="9"/>
      <c r="BB12694" s="9"/>
      <c r="BC12694" s="9"/>
      <c r="BD12694" s="9"/>
      <c r="BE12694" s="9"/>
    </row>
    <row r="12695" spans="1:57" s="9" customFormat="1" ht="26.25" x14ac:dyDescent="0.2">
      <c r="A12695" s="23" t="s">
        <v>23230</v>
      </c>
      <c r="B12695" s="24"/>
      <c r="C12695" s="24"/>
      <c r="D12695" s="24"/>
    </row>
    <row r="12696" spans="1:57" s="9" customFormat="1" ht="14.25" x14ac:dyDescent="0.2">
      <c r="A12696" s="20" t="s">
        <v>0</v>
      </c>
      <c r="B12696" s="21" t="s">
        <v>1</v>
      </c>
      <c r="C12696" s="21" t="s">
        <v>2</v>
      </c>
      <c r="D12696" s="22" t="s">
        <v>3</v>
      </c>
    </row>
    <row r="12697" spans="1:57" s="9" customFormat="1" ht="14.25" x14ac:dyDescent="0.2">
      <c r="A12697" s="20"/>
      <c r="B12697" s="21"/>
      <c r="C12697" s="21"/>
      <c r="D12697" s="22"/>
    </row>
    <row r="12698" spans="1:57" s="9" customFormat="1" x14ac:dyDescent="0.2">
      <c r="A12698" s="2" t="s">
        <v>23231</v>
      </c>
      <c r="B12698" s="1" t="s">
        <v>23232</v>
      </c>
      <c r="C12698" s="1" t="s">
        <v>23233</v>
      </c>
      <c r="D12698" s="3" t="s">
        <v>23274</v>
      </c>
    </row>
    <row r="12699" spans="1:57" s="9" customFormat="1" x14ac:dyDescent="0.2">
      <c r="A12699" s="2" t="s">
        <v>23234</v>
      </c>
      <c r="B12699" s="1" t="s">
        <v>23235</v>
      </c>
      <c r="C12699" s="1" t="s">
        <v>23233</v>
      </c>
      <c r="D12699" s="3" t="s">
        <v>23274</v>
      </c>
    </row>
    <row r="12700" spans="1:57" s="9" customFormat="1" x14ac:dyDescent="0.2">
      <c r="A12700" s="2" t="s">
        <v>23236</v>
      </c>
      <c r="B12700" s="1" t="s">
        <v>23237</v>
      </c>
      <c r="C12700" s="1" t="s">
        <v>23233</v>
      </c>
      <c r="D12700" s="3" t="s">
        <v>23274</v>
      </c>
    </row>
    <row r="12701" spans="1:57" s="9" customFormat="1" x14ac:dyDescent="0.2">
      <c r="A12701" s="2" t="s">
        <v>23238</v>
      </c>
      <c r="B12701" s="1" t="s">
        <v>23239</v>
      </c>
      <c r="C12701" s="1" t="s">
        <v>23233</v>
      </c>
      <c r="D12701" s="3" t="s">
        <v>23274</v>
      </c>
    </row>
    <row r="12702" spans="1:57" s="9" customFormat="1" x14ac:dyDescent="0.2">
      <c r="A12702" s="2" t="s">
        <v>23240</v>
      </c>
      <c r="B12702" s="1" t="s">
        <v>23241</v>
      </c>
      <c r="C12702" s="1" t="s">
        <v>23233</v>
      </c>
      <c r="D12702" s="3" t="s">
        <v>23274</v>
      </c>
    </row>
    <row r="12703" spans="1:57" s="9" customFormat="1" x14ac:dyDescent="0.2">
      <c r="A12703" s="2" t="s">
        <v>23242</v>
      </c>
      <c r="B12703" s="1" t="s">
        <v>23243</v>
      </c>
      <c r="C12703" s="1" t="s">
        <v>23233</v>
      </c>
      <c r="D12703" s="3" t="s">
        <v>23274</v>
      </c>
    </row>
    <row r="12704" spans="1:57" s="9" customFormat="1" x14ac:dyDescent="0.2">
      <c r="A12704" s="2" t="s">
        <v>23244</v>
      </c>
      <c r="B12704" s="1" t="s">
        <v>23245</v>
      </c>
      <c r="C12704" s="1" t="s">
        <v>23233</v>
      </c>
      <c r="D12704" s="3" t="s">
        <v>23274</v>
      </c>
    </row>
    <row r="12705" spans="1:57" s="9" customFormat="1" x14ac:dyDescent="0.2">
      <c r="A12705" s="2" t="s">
        <v>23246</v>
      </c>
      <c r="B12705" s="1" t="s">
        <v>23247</v>
      </c>
      <c r="C12705" s="1" t="s">
        <v>23233</v>
      </c>
      <c r="D12705" s="3" t="s">
        <v>23274</v>
      </c>
    </row>
    <row r="12706" spans="1:57" s="9" customFormat="1" x14ac:dyDescent="0.2">
      <c r="A12706" s="2" t="s">
        <v>23248</v>
      </c>
      <c r="B12706" s="1" t="s">
        <v>23249</v>
      </c>
      <c r="C12706" s="1" t="s">
        <v>23233</v>
      </c>
      <c r="D12706" s="3" t="s">
        <v>23274</v>
      </c>
    </row>
    <row r="12707" spans="1:57" s="9" customFormat="1" x14ac:dyDescent="0.2">
      <c r="A12707" s="2" t="s">
        <v>23250</v>
      </c>
      <c r="B12707" s="1" t="s">
        <v>23251</v>
      </c>
      <c r="C12707" s="1" t="s">
        <v>3117</v>
      </c>
      <c r="D12707" s="3" t="s">
        <v>23274</v>
      </c>
    </row>
    <row r="12708" spans="1:57" s="9" customFormat="1" x14ac:dyDescent="0.2">
      <c r="A12708" s="2" t="s">
        <v>23252</v>
      </c>
      <c r="B12708" s="1" t="s">
        <v>23253</v>
      </c>
      <c r="C12708" s="1" t="s">
        <v>39</v>
      </c>
      <c r="D12708" s="3" t="s">
        <v>23274</v>
      </c>
    </row>
    <row r="12709" spans="1:57" s="9" customFormat="1" x14ac:dyDescent="0.2">
      <c r="A12709" s="2" t="s">
        <v>23254</v>
      </c>
      <c r="B12709" s="1" t="s">
        <v>23255</v>
      </c>
      <c r="C12709" s="1" t="s">
        <v>9713</v>
      </c>
      <c r="D12709" s="3" t="s">
        <v>23274</v>
      </c>
    </row>
    <row r="12710" spans="1:57" s="9" customFormat="1" x14ac:dyDescent="0.2">
      <c r="A12710" s="2" t="s">
        <v>23256</v>
      </c>
      <c r="B12710" s="1" t="s">
        <v>23257</v>
      </c>
      <c r="C12710" s="1" t="s">
        <v>23258</v>
      </c>
      <c r="D12710" s="3" t="s">
        <v>23274</v>
      </c>
    </row>
    <row r="12711" spans="1:57" s="9" customFormat="1" x14ac:dyDescent="0.2">
      <c r="A12711" s="2" t="s">
        <v>23259</v>
      </c>
      <c r="B12711" s="1" t="s">
        <v>23260</v>
      </c>
      <c r="C12711" s="1" t="s">
        <v>39</v>
      </c>
      <c r="D12711" s="3">
        <v>10</v>
      </c>
    </row>
    <row r="12712" spans="1:57" s="9" customFormat="1" x14ac:dyDescent="0.2">
      <c r="A12712" s="2" t="s">
        <v>23261</v>
      </c>
      <c r="B12712" s="1" t="s">
        <v>23262</v>
      </c>
      <c r="C12712" s="1" t="s">
        <v>17569</v>
      </c>
      <c r="D12712" s="3" t="s">
        <v>23274</v>
      </c>
    </row>
    <row r="12713" spans="1:57" s="9" customFormat="1" x14ac:dyDescent="0.2">
      <c r="A12713" s="2" t="s">
        <v>23263</v>
      </c>
      <c r="B12713" s="1" t="s">
        <v>23264</v>
      </c>
      <c r="C12713" s="1" t="s">
        <v>17569</v>
      </c>
      <c r="D12713" s="3" t="s">
        <v>23274</v>
      </c>
    </row>
    <row r="12714" spans="1:57" s="9" customFormat="1" x14ac:dyDescent="0.2">
      <c r="A12714" s="2" t="s">
        <v>23265</v>
      </c>
      <c r="B12714" s="1" t="s">
        <v>23266</v>
      </c>
      <c r="C12714" s="1" t="s">
        <v>23267</v>
      </c>
      <c r="D12714" s="3" t="s">
        <v>23274</v>
      </c>
    </row>
    <row r="12715" spans="1:57" s="9" customFormat="1" x14ac:dyDescent="0.2">
      <c r="A12715" s="2" t="s">
        <v>23268</v>
      </c>
      <c r="B12715" s="1" t="s">
        <v>23269</v>
      </c>
      <c r="C12715" s="1" t="s">
        <v>23267</v>
      </c>
      <c r="D12715" s="3" t="s">
        <v>23274</v>
      </c>
    </row>
    <row r="12716" spans="1:57" s="9" customFormat="1" x14ac:dyDescent="0.2">
      <c r="A12716" s="2" t="s">
        <v>23270</v>
      </c>
      <c r="B12716" s="1" t="s">
        <v>23271</v>
      </c>
      <c r="C12716" s="1" t="s">
        <v>23267</v>
      </c>
      <c r="D12716" s="3" t="s">
        <v>23274</v>
      </c>
    </row>
    <row r="12717" spans="1:57" s="9" customFormat="1" x14ac:dyDescent="0.2">
      <c r="A12717" s="2" t="s">
        <v>23272</v>
      </c>
      <c r="B12717" s="1" t="s">
        <v>23273</v>
      </c>
      <c r="C12717" s="1" t="s">
        <v>23267</v>
      </c>
      <c r="D12717" s="3" t="s">
        <v>23274</v>
      </c>
    </row>
    <row r="12718" spans="1:57" s="11" customFormat="1" ht="18.75" x14ac:dyDescent="0.2">
      <c r="A12718" s="16" t="str">
        <f>HYPERLINK("#Indice","Voltar ao inicio")</f>
        <v>Voltar ao inicio</v>
      </c>
      <c r="B12718" s="17"/>
      <c r="C12718" s="17"/>
      <c r="D12718" s="17"/>
      <c r="E12718" s="9"/>
      <c r="F12718" s="9"/>
      <c r="G12718" s="9"/>
      <c r="H12718" s="9"/>
      <c r="I12718" s="9"/>
      <c r="J12718" s="9"/>
      <c r="K12718" s="9"/>
      <c r="L12718" s="9"/>
      <c r="M12718" s="9"/>
      <c r="N12718" s="9"/>
      <c r="O12718" s="9"/>
      <c r="P12718" s="9"/>
      <c r="Q12718" s="9"/>
      <c r="R12718" s="9"/>
      <c r="S12718" s="9"/>
      <c r="T12718" s="9"/>
      <c r="U12718" s="9"/>
      <c r="V12718" s="9"/>
      <c r="W12718" s="9"/>
      <c r="X12718" s="9"/>
      <c r="Y12718" s="9"/>
      <c r="Z12718" s="9"/>
      <c r="AA12718" s="9"/>
      <c r="AB12718" s="9"/>
      <c r="AC12718" s="9"/>
      <c r="AD12718" s="9"/>
      <c r="AE12718" s="9"/>
      <c r="AF12718" s="9"/>
      <c r="AG12718" s="9"/>
      <c r="AH12718" s="9"/>
      <c r="AI12718" s="9"/>
      <c r="AJ12718" s="9"/>
      <c r="AK12718" s="9"/>
      <c r="AL12718" s="9"/>
      <c r="AM12718" s="9"/>
      <c r="AN12718" s="9"/>
      <c r="AO12718" s="9"/>
      <c r="AP12718" s="9"/>
      <c r="AQ12718" s="9"/>
      <c r="AR12718" s="9"/>
      <c r="AS12718" s="9"/>
      <c r="AT12718" s="9"/>
      <c r="AU12718" s="9"/>
      <c r="AV12718" s="9"/>
      <c r="AW12718" s="9"/>
      <c r="AX12718" s="9"/>
      <c r="AY12718" s="9"/>
      <c r="AZ12718" s="9"/>
      <c r="BA12718" s="9"/>
      <c r="BB12718" s="9"/>
      <c r="BC12718" s="9"/>
      <c r="BD12718" s="9"/>
      <c r="BE12718" s="9"/>
    </row>
    <row r="12719" spans="1:57" s="11" customFormat="1" ht="10.5" customHeight="1" x14ac:dyDescent="0.2">
      <c r="A12719" s="12"/>
      <c r="B12719" s="13"/>
      <c r="C12719" s="13"/>
      <c r="D12719" s="13"/>
      <c r="E12719" s="9"/>
      <c r="F12719" s="9"/>
      <c r="G12719" s="9"/>
      <c r="H12719" s="9"/>
      <c r="I12719" s="9"/>
      <c r="J12719" s="9"/>
      <c r="K12719" s="9"/>
      <c r="L12719" s="9"/>
      <c r="M12719" s="9"/>
      <c r="N12719" s="9"/>
      <c r="O12719" s="9"/>
      <c r="P12719" s="9"/>
      <c r="Q12719" s="9"/>
      <c r="R12719" s="9"/>
      <c r="S12719" s="9"/>
      <c r="T12719" s="9"/>
      <c r="U12719" s="9"/>
      <c r="V12719" s="9"/>
      <c r="W12719" s="9"/>
      <c r="X12719" s="9"/>
      <c r="Y12719" s="9"/>
      <c r="Z12719" s="9"/>
      <c r="AA12719" s="9"/>
      <c r="AB12719" s="9"/>
      <c r="AC12719" s="9"/>
      <c r="AD12719" s="9"/>
      <c r="AE12719" s="9"/>
      <c r="AF12719" s="9"/>
      <c r="AG12719" s="9"/>
      <c r="AH12719" s="9"/>
      <c r="AI12719" s="9"/>
      <c r="AJ12719" s="9"/>
      <c r="AK12719" s="9"/>
      <c r="AL12719" s="9"/>
      <c r="AM12719" s="9"/>
      <c r="AN12719" s="9"/>
      <c r="AO12719" s="9"/>
      <c r="AP12719" s="9"/>
      <c r="AQ12719" s="9"/>
      <c r="AR12719" s="9"/>
      <c r="AS12719" s="9"/>
      <c r="AT12719" s="9"/>
      <c r="AU12719" s="9"/>
      <c r="AV12719" s="9"/>
      <c r="AW12719" s="9"/>
      <c r="AX12719" s="9"/>
      <c r="AY12719" s="9"/>
      <c r="AZ12719" s="9"/>
      <c r="BA12719" s="9"/>
      <c r="BB12719" s="9"/>
      <c r="BC12719" s="9"/>
      <c r="BD12719" s="9"/>
      <c r="BE12719" s="9"/>
    </row>
    <row r="12720" spans="1:57" s="9" customFormat="1" ht="26.25" x14ac:dyDescent="0.2">
      <c r="A12720" s="23" t="s">
        <v>23276</v>
      </c>
      <c r="B12720" s="24"/>
      <c r="C12720" s="24"/>
      <c r="D12720" s="24"/>
    </row>
    <row r="12721" spans="1:4" s="9" customFormat="1" ht="14.25" x14ac:dyDescent="0.2">
      <c r="A12721" s="20" t="s">
        <v>0</v>
      </c>
      <c r="B12721" s="21" t="s">
        <v>1</v>
      </c>
      <c r="C12721" s="21" t="s">
        <v>2</v>
      </c>
      <c r="D12721" s="22" t="s">
        <v>3</v>
      </c>
    </row>
    <row r="12722" spans="1:4" s="9" customFormat="1" ht="14.25" x14ac:dyDescent="0.2">
      <c r="A12722" s="20"/>
      <c r="B12722" s="21"/>
      <c r="C12722" s="21"/>
      <c r="D12722" s="22"/>
    </row>
    <row r="12723" spans="1:4" s="9" customFormat="1" x14ac:dyDescent="0.2">
      <c r="A12723" s="2" t="s">
        <v>23277</v>
      </c>
      <c r="B12723" s="1" t="s">
        <v>23278</v>
      </c>
      <c r="C12723" s="1" t="s">
        <v>39</v>
      </c>
      <c r="D12723" s="3">
        <v>100</v>
      </c>
    </row>
    <row r="12724" spans="1:4" s="9" customFormat="1" x14ac:dyDescent="0.2">
      <c r="A12724" s="2" t="s">
        <v>23279</v>
      </c>
      <c r="B12724" s="1" t="s">
        <v>23280</v>
      </c>
      <c r="C12724" s="1" t="s">
        <v>23281</v>
      </c>
      <c r="D12724" s="3">
        <v>1000</v>
      </c>
    </row>
    <row r="12725" spans="1:4" s="9" customFormat="1" x14ac:dyDescent="0.2">
      <c r="A12725" s="2" t="s">
        <v>23282</v>
      </c>
      <c r="B12725" s="1" t="s">
        <v>23280</v>
      </c>
      <c r="C12725" s="1" t="s">
        <v>39</v>
      </c>
      <c r="D12725" s="3">
        <v>1000</v>
      </c>
    </row>
    <row r="12726" spans="1:4" s="9" customFormat="1" x14ac:dyDescent="0.2">
      <c r="A12726" s="2" t="s">
        <v>23283</v>
      </c>
      <c r="B12726" s="1" t="s">
        <v>23280</v>
      </c>
      <c r="C12726" s="1" t="s">
        <v>23284</v>
      </c>
      <c r="D12726" s="3">
        <v>100</v>
      </c>
    </row>
    <row r="12727" spans="1:4" s="9" customFormat="1" x14ac:dyDescent="0.2">
      <c r="A12727" s="2" t="s">
        <v>23285</v>
      </c>
      <c r="B12727" s="1" t="s">
        <v>23280</v>
      </c>
      <c r="C12727" s="1" t="s">
        <v>23286</v>
      </c>
      <c r="D12727" s="10" t="s">
        <v>5270</v>
      </c>
    </row>
    <row r="12728" spans="1:4" s="9" customFormat="1" x14ac:dyDescent="0.2">
      <c r="A12728" s="2" t="s">
        <v>23287</v>
      </c>
      <c r="B12728" s="1" t="s">
        <v>23280</v>
      </c>
      <c r="C12728" s="1" t="s">
        <v>7395</v>
      </c>
      <c r="D12728" s="3">
        <v>1000</v>
      </c>
    </row>
    <row r="12729" spans="1:4" s="9" customFormat="1" x14ac:dyDescent="0.2">
      <c r="A12729" s="2" t="s">
        <v>23288</v>
      </c>
      <c r="B12729" s="1" t="s">
        <v>23289</v>
      </c>
      <c r="C12729" s="1" t="s">
        <v>7395</v>
      </c>
      <c r="D12729" s="10" t="s">
        <v>5270</v>
      </c>
    </row>
    <row r="12730" spans="1:4" s="9" customFormat="1" x14ac:dyDescent="0.2">
      <c r="A12730" s="2" t="s">
        <v>23290</v>
      </c>
      <c r="B12730" s="1" t="s">
        <v>23291</v>
      </c>
      <c r="C12730" s="1" t="s">
        <v>39</v>
      </c>
      <c r="D12730" s="10" t="s">
        <v>5270</v>
      </c>
    </row>
    <row r="12731" spans="1:4" s="9" customFormat="1" x14ac:dyDescent="0.2">
      <c r="A12731" s="2" t="s">
        <v>23292</v>
      </c>
      <c r="B12731" s="1" t="s">
        <v>23291</v>
      </c>
      <c r="C12731" s="1" t="s">
        <v>2752</v>
      </c>
      <c r="D12731" s="10" t="s">
        <v>5270</v>
      </c>
    </row>
    <row r="12732" spans="1:4" s="9" customFormat="1" x14ac:dyDescent="0.2">
      <c r="A12732" s="2" t="s">
        <v>23293</v>
      </c>
      <c r="B12732" s="1" t="s">
        <v>23294</v>
      </c>
      <c r="C12732" s="1" t="s">
        <v>23295</v>
      </c>
      <c r="D12732" s="3">
        <v>100</v>
      </c>
    </row>
    <row r="12733" spans="1:4" s="9" customFormat="1" x14ac:dyDescent="0.2">
      <c r="A12733" s="2" t="s">
        <v>23296</v>
      </c>
      <c r="B12733" s="1" t="s">
        <v>23297</v>
      </c>
      <c r="C12733" s="1" t="s">
        <v>39</v>
      </c>
      <c r="D12733" s="10" t="s">
        <v>5270</v>
      </c>
    </row>
    <row r="12734" spans="1:4" s="9" customFormat="1" x14ac:dyDescent="0.2">
      <c r="A12734" s="2" t="s">
        <v>23298</v>
      </c>
      <c r="B12734" s="1" t="s">
        <v>23297</v>
      </c>
      <c r="C12734" s="1" t="s">
        <v>336</v>
      </c>
      <c r="D12734" s="10" t="s">
        <v>5270</v>
      </c>
    </row>
    <row r="12735" spans="1:4" s="9" customFormat="1" x14ac:dyDescent="0.2">
      <c r="A12735" s="2" t="s">
        <v>23299</v>
      </c>
      <c r="B12735" s="1" t="s">
        <v>23300</v>
      </c>
      <c r="C12735" s="1" t="s">
        <v>7395</v>
      </c>
      <c r="D12735" s="3">
        <v>1000</v>
      </c>
    </row>
    <row r="12736" spans="1:4" s="9" customFormat="1" x14ac:dyDescent="0.2">
      <c r="A12736" s="2" t="s">
        <v>23301</v>
      </c>
      <c r="B12736" s="1" t="s">
        <v>23302</v>
      </c>
      <c r="C12736" s="1" t="s">
        <v>39</v>
      </c>
      <c r="D12736" s="10" t="s">
        <v>5270</v>
      </c>
    </row>
    <row r="12737" spans="1:57" s="9" customFormat="1" x14ac:dyDescent="0.2">
      <c r="A12737" s="2" t="s">
        <v>23303</v>
      </c>
      <c r="B12737" s="1" t="s">
        <v>23304</v>
      </c>
      <c r="C12737" s="1" t="s">
        <v>23281</v>
      </c>
      <c r="D12737" s="10" t="s">
        <v>5270</v>
      </c>
    </row>
    <row r="12738" spans="1:57" s="9" customFormat="1" x14ac:dyDescent="0.2">
      <c r="A12738" s="2" t="s">
        <v>23305</v>
      </c>
      <c r="B12738" s="1" t="s">
        <v>23304</v>
      </c>
      <c r="C12738" s="1" t="s">
        <v>39</v>
      </c>
      <c r="D12738" s="3">
        <v>500</v>
      </c>
    </row>
    <row r="12739" spans="1:57" s="9" customFormat="1" x14ac:dyDescent="0.2">
      <c r="A12739" s="2" t="s">
        <v>23306</v>
      </c>
      <c r="B12739" s="1" t="s">
        <v>23304</v>
      </c>
      <c r="C12739" s="1" t="s">
        <v>39</v>
      </c>
      <c r="D12739" s="3">
        <v>1000</v>
      </c>
    </row>
    <row r="12740" spans="1:57" s="9" customFormat="1" x14ac:dyDescent="0.2">
      <c r="A12740" s="2" t="s">
        <v>23307</v>
      </c>
      <c r="B12740" s="1" t="s">
        <v>23304</v>
      </c>
      <c r="C12740" s="1" t="s">
        <v>39</v>
      </c>
      <c r="D12740" s="10" t="s">
        <v>5270</v>
      </c>
    </row>
    <row r="12741" spans="1:57" s="9" customFormat="1" x14ac:dyDescent="0.2">
      <c r="A12741" s="2" t="s">
        <v>23308</v>
      </c>
      <c r="B12741" s="1" t="s">
        <v>23304</v>
      </c>
      <c r="C12741" s="1" t="s">
        <v>23286</v>
      </c>
      <c r="D12741" s="10" t="s">
        <v>5270</v>
      </c>
    </row>
    <row r="12742" spans="1:57" s="9" customFormat="1" x14ac:dyDescent="0.2">
      <c r="A12742" s="2" t="s">
        <v>23309</v>
      </c>
      <c r="B12742" s="1" t="s">
        <v>23304</v>
      </c>
      <c r="C12742" s="1" t="s">
        <v>23295</v>
      </c>
      <c r="D12742" s="10" t="s">
        <v>5270</v>
      </c>
    </row>
    <row r="12743" spans="1:57" s="9" customFormat="1" x14ac:dyDescent="0.2">
      <c r="A12743" s="2" t="s">
        <v>23310</v>
      </c>
      <c r="B12743" s="1" t="s">
        <v>23304</v>
      </c>
      <c r="C12743" s="1" t="s">
        <v>7395</v>
      </c>
      <c r="D12743" s="3">
        <v>100</v>
      </c>
    </row>
    <row r="12744" spans="1:57" s="9" customFormat="1" x14ac:dyDescent="0.2">
      <c r="A12744" s="2" t="s">
        <v>23311</v>
      </c>
      <c r="B12744" s="1" t="s">
        <v>23304</v>
      </c>
      <c r="C12744" s="1" t="s">
        <v>7395</v>
      </c>
      <c r="D12744" s="3">
        <v>1000</v>
      </c>
    </row>
    <row r="12745" spans="1:57" s="9" customFormat="1" x14ac:dyDescent="0.2">
      <c r="A12745" s="2" t="s">
        <v>23312</v>
      </c>
      <c r="B12745" s="1" t="s">
        <v>23304</v>
      </c>
      <c r="C12745" s="1" t="s">
        <v>23313</v>
      </c>
      <c r="D12745" s="10" t="s">
        <v>5270</v>
      </c>
    </row>
    <row r="12746" spans="1:57" s="9" customFormat="1" x14ac:dyDescent="0.2">
      <c r="A12746" s="2" t="s">
        <v>23314</v>
      </c>
      <c r="B12746" s="1" t="s">
        <v>23304</v>
      </c>
      <c r="C12746" s="1" t="s">
        <v>2752</v>
      </c>
      <c r="D12746" s="3">
        <v>2000</v>
      </c>
    </row>
    <row r="12747" spans="1:57" s="9" customFormat="1" x14ac:dyDescent="0.2">
      <c r="A12747" s="2" t="s">
        <v>23315</v>
      </c>
      <c r="B12747" s="1" t="s">
        <v>23316</v>
      </c>
      <c r="C12747" s="1" t="s">
        <v>7395</v>
      </c>
      <c r="D12747" s="3">
        <v>1000</v>
      </c>
    </row>
    <row r="12748" spans="1:57" s="11" customFormat="1" ht="18.75" x14ac:dyDescent="0.2">
      <c r="A12748" s="16" t="str">
        <f>HYPERLINK("#Indice","Voltar ao inicio")</f>
        <v>Voltar ao inicio</v>
      </c>
      <c r="B12748" s="17"/>
      <c r="C12748" s="17"/>
      <c r="D12748" s="17"/>
      <c r="E12748" s="9"/>
      <c r="F12748" s="9"/>
      <c r="G12748" s="9"/>
      <c r="H12748" s="9"/>
      <c r="I12748" s="9"/>
      <c r="J12748" s="9"/>
      <c r="K12748" s="9"/>
      <c r="L12748" s="9"/>
      <c r="M12748" s="9"/>
      <c r="N12748" s="9"/>
      <c r="O12748" s="9"/>
      <c r="P12748" s="9"/>
      <c r="Q12748" s="9"/>
      <c r="R12748" s="9"/>
      <c r="S12748" s="9"/>
      <c r="T12748" s="9"/>
      <c r="U12748" s="9"/>
      <c r="V12748" s="9"/>
      <c r="W12748" s="9"/>
      <c r="X12748" s="9"/>
      <c r="Y12748" s="9"/>
      <c r="Z12748" s="9"/>
      <c r="AA12748" s="9"/>
      <c r="AB12748" s="9"/>
      <c r="AC12748" s="9"/>
      <c r="AD12748" s="9"/>
      <c r="AE12748" s="9"/>
      <c r="AF12748" s="9"/>
      <c r="AG12748" s="9"/>
      <c r="AH12748" s="9"/>
      <c r="AI12748" s="9"/>
      <c r="AJ12748" s="9"/>
      <c r="AK12748" s="9"/>
      <c r="AL12748" s="9"/>
      <c r="AM12748" s="9"/>
      <c r="AN12748" s="9"/>
      <c r="AO12748" s="9"/>
      <c r="AP12748" s="9"/>
      <c r="AQ12748" s="9"/>
      <c r="AR12748" s="9"/>
      <c r="AS12748" s="9"/>
      <c r="AT12748" s="9"/>
      <c r="AU12748" s="9"/>
      <c r="AV12748" s="9"/>
      <c r="AW12748" s="9"/>
      <c r="AX12748" s="9"/>
      <c r="AY12748" s="9"/>
      <c r="AZ12748" s="9"/>
      <c r="BA12748" s="9"/>
      <c r="BB12748" s="9"/>
      <c r="BC12748" s="9"/>
      <c r="BD12748" s="9"/>
      <c r="BE12748" s="9"/>
    </row>
    <row r="12749" spans="1:57" s="11" customFormat="1" ht="10.5" customHeight="1" x14ac:dyDescent="0.2">
      <c r="A12749" s="12"/>
      <c r="B12749" s="13"/>
      <c r="C12749" s="13"/>
      <c r="D12749" s="13"/>
      <c r="E12749" s="9"/>
      <c r="F12749" s="9"/>
      <c r="G12749" s="9"/>
      <c r="H12749" s="9"/>
      <c r="I12749" s="9"/>
      <c r="J12749" s="9"/>
      <c r="K12749" s="9"/>
      <c r="L12749" s="9"/>
      <c r="M12749" s="9"/>
      <c r="N12749" s="9"/>
      <c r="O12749" s="9"/>
      <c r="P12749" s="9"/>
      <c r="Q12749" s="9"/>
      <c r="R12749" s="9"/>
      <c r="S12749" s="9"/>
      <c r="T12749" s="9"/>
      <c r="U12749" s="9"/>
      <c r="V12749" s="9"/>
      <c r="W12749" s="9"/>
      <c r="X12749" s="9"/>
      <c r="Y12749" s="9"/>
      <c r="Z12749" s="9"/>
      <c r="AA12749" s="9"/>
      <c r="AB12749" s="9"/>
      <c r="AC12749" s="9"/>
      <c r="AD12749" s="9"/>
      <c r="AE12749" s="9"/>
      <c r="AF12749" s="9"/>
      <c r="AG12749" s="9"/>
      <c r="AH12749" s="9"/>
      <c r="AI12749" s="9"/>
      <c r="AJ12749" s="9"/>
      <c r="AK12749" s="9"/>
      <c r="AL12749" s="9"/>
      <c r="AM12749" s="9"/>
      <c r="AN12749" s="9"/>
      <c r="AO12749" s="9"/>
      <c r="AP12749" s="9"/>
      <c r="AQ12749" s="9"/>
      <c r="AR12749" s="9"/>
      <c r="AS12749" s="9"/>
      <c r="AT12749" s="9"/>
      <c r="AU12749" s="9"/>
      <c r="AV12749" s="9"/>
      <c r="AW12749" s="9"/>
      <c r="AX12749" s="9"/>
      <c r="AY12749" s="9"/>
      <c r="AZ12749" s="9"/>
      <c r="BA12749" s="9"/>
      <c r="BB12749" s="9"/>
      <c r="BC12749" s="9"/>
      <c r="BD12749" s="9"/>
      <c r="BE12749" s="9"/>
    </row>
    <row r="12750" spans="1:57" s="9" customFormat="1" ht="26.25" x14ac:dyDescent="0.2">
      <c r="A12750" s="23" t="s">
        <v>23348</v>
      </c>
      <c r="B12750" s="24"/>
      <c r="C12750" s="24"/>
      <c r="D12750" s="24"/>
    </row>
    <row r="12751" spans="1:57" s="9" customFormat="1" ht="14.25" x14ac:dyDescent="0.2">
      <c r="A12751" s="20" t="s">
        <v>0</v>
      </c>
      <c r="B12751" s="21" t="s">
        <v>1</v>
      </c>
      <c r="C12751" s="21" t="s">
        <v>2</v>
      </c>
      <c r="D12751" s="22" t="s">
        <v>3</v>
      </c>
    </row>
    <row r="12752" spans="1:57" s="9" customFormat="1" ht="14.25" x14ac:dyDescent="0.2">
      <c r="A12752" s="20"/>
      <c r="B12752" s="21"/>
      <c r="C12752" s="21"/>
      <c r="D12752" s="22"/>
    </row>
    <row r="12753" spans="1:4" s="9" customFormat="1" x14ac:dyDescent="0.2">
      <c r="A12753" s="2" t="s">
        <v>23317</v>
      </c>
      <c r="B12753" s="1" t="s">
        <v>23318</v>
      </c>
      <c r="C12753" s="1" t="s">
        <v>39</v>
      </c>
      <c r="D12753" s="10" t="s">
        <v>5270</v>
      </c>
    </row>
    <row r="12754" spans="1:4" s="9" customFormat="1" x14ac:dyDescent="0.2">
      <c r="A12754" s="2" t="s">
        <v>23319</v>
      </c>
      <c r="B12754" s="1" t="s">
        <v>23320</v>
      </c>
      <c r="C12754" s="1" t="s">
        <v>7395</v>
      </c>
      <c r="D12754" s="3">
        <v>100</v>
      </c>
    </row>
    <row r="12755" spans="1:4" s="9" customFormat="1" x14ac:dyDescent="0.2">
      <c r="A12755" s="2" t="s">
        <v>23321</v>
      </c>
      <c r="B12755" s="1" t="s">
        <v>23322</v>
      </c>
      <c r="C12755" s="1" t="s">
        <v>39</v>
      </c>
      <c r="D12755" s="10" t="s">
        <v>5270</v>
      </c>
    </row>
    <row r="12756" spans="1:4" s="9" customFormat="1" x14ac:dyDescent="0.2">
      <c r="A12756" s="2" t="s">
        <v>23323</v>
      </c>
      <c r="B12756" s="1" t="s">
        <v>23322</v>
      </c>
      <c r="C12756" s="1" t="s">
        <v>23324</v>
      </c>
      <c r="D12756" s="3">
        <v>1000</v>
      </c>
    </row>
    <row r="12757" spans="1:4" s="9" customFormat="1" x14ac:dyDescent="0.2">
      <c r="A12757" s="2" t="s">
        <v>23325</v>
      </c>
      <c r="B12757" s="1" t="s">
        <v>23326</v>
      </c>
      <c r="C12757" s="1" t="s">
        <v>39</v>
      </c>
      <c r="D12757" s="3">
        <v>1000</v>
      </c>
    </row>
    <row r="12758" spans="1:4" s="9" customFormat="1" x14ac:dyDescent="0.2">
      <c r="A12758" s="2" t="s">
        <v>23327</v>
      </c>
      <c r="B12758" s="1" t="s">
        <v>23328</v>
      </c>
      <c r="C12758" s="1" t="s">
        <v>39</v>
      </c>
      <c r="D12758" s="3">
        <v>100</v>
      </c>
    </row>
    <row r="12759" spans="1:4" s="9" customFormat="1" x14ac:dyDescent="0.2">
      <c r="A12759" s="2" t="s">
        <v>23329</v>
      </c>
      <c r="B12759" s="1" t="s">
        <v>23330</v>
      </c>
      <c r="C12759" s="1" t="s">
        <v>11329</v>
      </c>
      <c r="D12759" s="10" t="s">
        <v>5270</v>
      </c>
    </row>
    <row r="12760" spans="1:4" s="9" customFormat="1" x14ac:dyDescent="0.2">
      <c r="A12760" s="2" t="s">
        <v>23331</v>
      </c>
      <c r="B12760" s="1" t="s">
        <v>23332</v>
      </c>
      <c r="C12760" s="1" t="s">
        <v>39</v>
      </c>
      <c r="D12760" s="10" t="s">
        <v>5270</v>
      </c>
    </row>
    <row r="12761" spans="1:4" s="9" customFormat="1" x14ac:dyDescent="0.2">
      <c r="A12761" s="2" t="s">
        <v>23333</v>
      </c>
      <c r="B12761" s="1" t="s">
        <v>23332</v>
      </c>
      <c r="C12761" s="1" t="s">
        <v>39</v>
      </c>
      <c r="D12761" s="10" t="s">
        <v>5270</v>
      </c>
    </row>
    <row r="12762" spans="1:4" s="9" customFormat="1" x14ac:dyDescent="0.2">
      <c r="A12762" s="2" t="s">
        <v>23334</v>
      </c>
      <c r="B12762" s="1" t="s">
        <v>23332</v>
      </c>
      <c r="C12762" s="1" t="s">
        <v>39</v>
      </c>
      <c r="D12762" s="10" t="s">
        <v>5270</v>
      </c>
    </row>
    <row r="12763" spans="1:4" s="9" customFormat="1" x14ac:dyDescent="0.2">
      <c r="A12763" s="2" t="s">
        <v>23335</v>
      </c>
      <c r="B12763" s="1" t="s">
        <v>23332</v>
      </c>
      <c r="C12763" s="1" t="s">
        <v>39</v>
      </c>
      <c r="D12763" s="3">
        <v>1000</v>
      </c>
    </row>
    <row r="12764" spans="1:4" s="9" customFormat="1" x14ac:dyDescent="0.2">
      <c r="A12764" s="2" t="s">
        <v>23336</v>
      </c>
      <c r="B12764" s="1" t="s">
        <v>23332</v>
      </c>
      <c r="C12764" s="1" t="s">
        <v>39</v>
      </c>
      <c r="D12764" s="10" t="s">
        <v>5270</v>
      </c>
    </row>
    <row r="12765" spans="1:4" s="9" customFormat="1" x14ac:dyDescent="0.2">
      <c r="A12765" s="2" t="s">
        <v>23337</v>
      </c>
      <c r="B12765" s="1" t="s">
        <v>23332</v>
      </c>
      <c r="C12765" s="1" t="s">
        <v>39</v>
      </c>
      <c r="D12765" s="10" t="s">
        <v>5270</v>
      </c>
    </row>
    <row r="12766" spans="1:4" s="9" customFormat="1" x14ac:dyDescent="0.2">
      <c r="A12766" s="2" t="s">
        <v>23338</v>
      </c>
      <c r="B12766" s="1" t="s">
        <v>23332</v>
      </c>
      <c r="C12766" s="1" t="s">
        <v>23295</v>
      </c>
      <c r="D12766" s="3">
        <v>500</v>
      </c>
    </row>
    <row r="12767" spans="1:4" s="9" customFormat="1" x14ac:dyDescent="0.2">
      <c r="A12767" s="2" t="s">
        <v>23339</v>
      </c>
      <c r="B12767" s="1" t="s">
        <v>23332</v>
      </c>
      <c r="C12767" s="1" t="s">
        <v>23324</v>
      </c>
      <c r="D12767" s="3">
        <v>1000</v>
      </c>
    </row>
    <row r="12768" spans="1:4" s="9" customFormat="1" x14ac:dyDescent="0.2">
      <c r="A12768" s="2" t="s">
        <v>23340</v>
      </c>
      <c r="B12768" s="1" t="s">
        <v>23332</v>
      </c>
      <c r="C12768" s="1" t="s">
        <v>7395</v>
      </c>
      <c r="D12768" s="10" t="s">
        <v>5270</v>
      </c>
    </row>
    <row r="12769" spans="1:57" s="9" customFormat="1" x14ac:dyDescent="0.2">
      <c r="A12769" s="2" t="s">
        <v>23341</v>
      </c>
      <c r="B12769" s="1" t="s">
        <v>23342</v>
      </c>
      <c r="C12769" s="1" t="s">
        <v>39</v>
      </c>
      <c r="D12769" s="3">
        <v>500</v>
      </c>
    </row>
    <row r="12770" spans="1:57" s="9" customFormat="1" x14ac:dyDescent="0.2">
      <c r="A12770" s="2" t="s">
        <v>23343</v>
      </c>
      <c r="B12770" s="1" t="s">
        <v>23344</v>
      </c>
      <c r="C12770" s="1" t="s">
        <v>23345</v>
      </c>
      <c r="D12770" s="10" t="s">
        <v>5270</v>
      </c>
    </row>
    <row r="12771" spans="1:57" s="9" customFormat="1" x14ac:dyDescent="0.2">
      <c r="A12771" s="2" t="s">
        <v>23346</v>
      </c>
      <c r="B12771" s="1" t="s">
        <v>23347</v>
      </c>
      <c r="C12771" s="1" t="s">
        <v>7395</v>
      </c>
      <c r="D12771" s="10" t="s">
        <v>5270</v>
      </c>
    </row>
    <row r="12772" spans="1:57" s="11" customFormat="1" ht="18.75" x14ac:dyDescent="0.2">
      <c r="A12772" s="16" t="str">
        <f>HYPERLINK("#Indice","Voltar ao inicio")</f>
        <v>Voltar ao inicio</v>
      </c>
      <c r="B12772" s="17"/>
      <c r="C12772" s="17"/>
      <c r="D12772" s="17"/>
      <c r="E12772" s="9"/>
      <c r="F12772" s="9"/>
      <c r="G12772" s="9"/>
      <c r="H12772" s="9"/>
      <c r="I12772" s="9"/>
      <c r="J12772" s="9"/>
      <c r="K12772" s="9"/>
      <c r="L12772" s="9"/>
      <c r="M12772" s="9"/>
      <c r="N12772" s="9"/>
      <c r="O12772" s="9"/>
      <c r="P12772" s="9"/>
      <c r="Q12772" s="9"/>
      <c r="R12772" s="9"/>
      <c r="S12772" s="9"/>
      <c r="T12772" s="9"/>
      <c r="U12772" s="9"/>
      <c r="V12772" s="9"/>
      <c r="W12772" s="9"/>
      <c r="X12772" s="9"/>
      <c r="Y12772" s="9"/>
      <c r="Z12772" s="9"/>
      <c r="AA12772" s="9"/>
      <c r="AB12772" s="9"/>
      <c r="AC12772" s="9"/>
      <c r="AD12772" s="9"/>
      <c r="AE12772" s="9"/>
      <c r="AF12772" s="9"/>
      <c r="AG12772" s="9"/>
      <c r="AH12772" s="9"/>
      <c r="AI12772" s="9"/>
      <c r="AJ12772" s="9"/>
      <c r="AK12772" s="9"/>
      <c r="AL12772" s="9"/>
      <c r="AM12772" s="9"/>
      <c r="AN12772" s="9"/>
      <c r="AO12772" s="9"/>
      <c r="AP12772" s="9"/>
      <c r="AQ12772" s="9"/>
      <c r="AR12772" s="9"/>
      <c r="AS12772" s="9"/>
      <c r="AT12772" s="9"/>
      <c r="AU12772" s="9"/>
      <c r="AV12772" s="9"/>
      <c r="AW12772" s="9"/>
      <c r="AX12772" s="9"/>
      <c r="AY12772" s="9"/>
      <c r="AZ12772" s="9"/>
      <c r="BA12772" s="9"/>
      <c r="BB12772" s="9"/>
      <c r="BC12772" s="9"/>
      <c r="BD12772" s="9"/>
      <c r="BE12772" s="9"/>
    </row>
    <row r="12773" spans="1:57" s="11" customFormat="1" ht="10.5" customHeight="1" x14ac:dyDescent="0.2">
      <c r="A12773" s="12"/>
      <c r="B12773" s="13"/>
      <c r="C12773" s="13"/>
      <c r="D12773" s="13"/>
      <c r="E12773" s="9"/>
      <c r="F12773" s="9"/>
      <c r="G12773" s="9"/>
      <c r="H12773" s="9"/>
      <c r="I12773" s="9"/>
      <c r="J12773" s="9"/>
      <c r="K12773" s="9"/>
      <c r="L12773" s="9"/>
      <c r="M12773" s="9"/>
      <c r="N12773" s="9"/>
      <c r="O12773" s="9"/>
      <c r="P12773" s="9"/>
      <c r="Q12773" s="9"/>
      <c r="R12773" s="9"/>
      <c r="S12773" s="9"/>
      <c r="T12773" s="9"/>
      <c r="U12773" s="9"/>
      <c r="V12773" s="9"/>
      <c r="W12773" s="9"/>
      <c r="X12773" s="9"/>
      <c r="Y12773" s="9"/>
      <c r="Z12773" s="9"/>
      <c r="AA12773" s="9"/>
      <c r="AB12773" s="9"/>
      <c r="AC12773" s="9"/>
      <c r="AD12773" s="9"/>
      <c r="AE12773" s="9"/>
      <c r="AF12773" s="9"/>
      <c r="AG12773" s="9"/>
      <c r="AH12773" s="9"/>
      <c r="AI12773" s="9"/>
      <c r="AJ12773" s="9"/>
      <c r="AK12773" s="9"/>
      <c r="AL12773" s="9"/>
      <c r="AM12773" s="9"/>
      <c r="AN12773" s="9"/>
      <c r="AO12773" s="9"/>
      <c r="AP12773" s="9"/>
      <c r="AQ12773" s="9"/>
      <c r="AR12773" s="9"/>
      <c r="AS12773" s="9"/>
      <c r="AT12773" s="9"/>
      <c r="AU12773" s="9"/>
      <c r="AV12773" s="9"/>
      <c r="AW12773" s="9"/>
      <c r="AX12773" s="9"/>
      <c r="AY12773" s="9"/>
      <c r="AZ12773" s="9"/>
      <c r="BA12773" s="9"/>
      <c r="BB12773" s="9"/>
      <c r="BC12773" s="9"/>
      <c r="BD12773" s="9"/>
      <c r="BE12773" s="9"/>
    </row>
    <row r="12774" spans="1:57" s="9" customFormat="1" ht="26.25" x14ac:dyDescent="0.2">
      <c r="A12774" s="23" t="s">
        <v>23349</v>
      </c>
      <c r="B12774" s="24"/>
      <c r="C12774" s="24"/>
      <c r="D12774" s="24"/>
    </row>
    <row r="12775" spans="1:57" s="9" customFormat="1" ht="14.25" x14ac:dyDescent="0.2">
      <c r="A12775" s="20" t="s">
        <v>0</v>
      </c>
      <c r="B12775" s="21" t="s">
        <v>1</v>
      </c>
      <c r="C12775" s="21" t="s">
        <v>2</v>
      </c>
      <c r="D12775" s="22" t="s">
        <v>3</v>
      </c>
    </row>
    <row r="12776" spans="1:57" s="9" customFormat="1" ht="14.25" x14ac:dyDescent="0.2">
      <c r="A12776" s="20"/>
      <c r="B12776" s="21"/>
      <c r="C12776" s="21"/>
      <c r="D12776" s="22"/>
    </row>
    <row r="12777" spans="1:57" s="9" customFormat="1" x14ac:dyDescent="0.2">
      <c r="A12777" s="2" t="s">
        <v>23350</v>
      </c>
      <c r="B12777" s="1" t="s">
        <v>23351</v>
      </c>
      <c r="C12777" s="1" t="s">
        <v>7395</v>
      </c>
      <c r="D12777" s="10" t="s">
        <v>5270</v>
      </c>
    </row>
    <row r="12778" spans="1:57" s="9" customFormat="1" x14ac:dyDescent="0.2">
      <c r="A12778" s="2" t="s">
        <v>23352</v>
      </c>
      <c r="B12778" s="1" t="s">
        <v>23351</v>
      </c>
      <c r="C12778" s="1" t="s">
        <v>7395</v>
      </c>
      <c r="D12778" s="10" t="s">
        <v>5270</v>
      </c>
    </row>
    <row r="12779" spans="1:57" s="9" customFormat="1" x14ac:dyDescent="0.2">
      <c r="A12779" s="2" t="s">
        <v>23353</v>
      </c>
      <c r="B12779" s="1" t="s">
        <v>23354</v>
      </c>
      <c r="C12779" s="1" t="s">
        <v>39</v>
      </c>
      <c r="D12779" s="10" t="s">
        <v>5270</v>
      </c>
    </row>
    <row r="12780" spans="1:57" s="9" customFormat="1" x14ac:dyDescent="0.2">
      <c r="A12780" s="2" t="s">
        <v>23355</v>
      </c>
      <c r="B12780" s="1" t="s">
        <v>23354</v>
      </c>
      <c r="C12780" s="1" t="s">
        <v>7395</v>
      </c>
      <c r="D12780" s="10" t="s">
        <v>5270</v>
      </c>
    </row>
    <row r="12781" spans="1:57" s="11" customFormat="1" ht="18.75" x14ac:dyDescent="0.2">
      <c r="A12781" s="16" t="str">
        <f>HYPERLINK("#Indice","Voltar ao inicio")</f>
        <v>Voltar ao inicio</v>
      </c>
      <c r="B12781" s="17"/>
      <c r="C12781" s="17"/>
      <c r="D12781" s="17"/>
      <c r="E12781" s="9"/>
      <c r="F12781" s="9"/>
      <c r="G12781" s="9"/>
      <c r="H12781" s="9"/>
      <c r="I12781" s="9"/>
      <c r="J12781" s="9"/>
      <c r="K12781" s="9"/>
      <c r="L12781" s="9"/>
      <c r="M12781" s="9"/>
      <c r="N12781" s="9"/>
      <c r="O12781" s="9"/>
      <c r="P12781" s="9"/>
      <c r="Q12781" s="9"/>
      <c r="R12781" s="9"/>
      <c r="S12781" s="9"/>
      <c r="T12781" s="9"/>
      <c r="U12781" s="9"/>
      <c r="V12781" s="9"/>
      <c r="W12781" s="9"/>
      <c r="X12781" s="9"/>
      <c r="Y12781" s="9"/>
      <c r="Z12781" s="9"/>
      <c r="AA12781" s="9"/>
      <c r="AB12781" s="9"/>
      <c r="AC12781" s="9"/>
      <c r="AD12781" s="9"/>
      <c r="AE12781" s="9"/>
      <c r="AF12781" s="9"/>
      <c r="AG12781" s="9"/>
      <c r="AH12781" s="9"/>
      <c r="AI12781" s="9"/>
      <c r="AJ12781" s="9"/>
      <c r="AK12781" s="9"/>
      <c r="AL12781" s="9"/>
      <c r="AM12781" s="9"/>
      <c r="AN12781" s="9"/>
      <c r="AO12781" s="9"/>
      <c r="AP12781" s="9"/>
      <c r="AQ12781" s="9"/>
      <c r="AR12781" s="9"/>
      <c r="AS12781" s="9"/>
      <c r="AT12781" s="9"/>
      <c r="AU12781" s="9"/>
      <c r="AV12781" s="9"/>
      <c r="AW12781" s="9"/>
      <c r="AX12781" s="9"/>
      <c r="AY12781" s="9"/>
      <c r="AZ12781" s="9"/>
      <c r="BA12781" s="9"/>
      <c r="BB12781" s="9"/>
      <c r="BC12781" s="9"/>
      <c r="BD12781" s="9"/>
      <c r="BE12781" s="9"/>
    </row>
    <row r="12782" spans="1:57" s="11" customFormat="1" ht="10.5" customHeight="1" x14ac:dyDescent="0.2">
      <c r="A12782" s="12"/>
      <c r="B12782" s="13"/>
      <c r="C12782" s="13"/>
      <c r="D12782" s="13"/>
      <c r="E12782" s="9"/>
      <c r="F12782" s="9"/>
      <c r="G12782" s="9"/>
      <c r="H12782" s="9"/>
      <c r="I12782" s="9"/>
      <c r="J12782" s="9"/>
      <c r="K12782" s="9"/>
      <c r="L12782" s="9"/>
      <c r="M12782" s="9"/>
      <c r="N12782" s="9"/>
      <c r="O12782" s="9"/>
      <c r="P12782" s="9"/>
      <c r="Q12782" s="9"/>
      <c r="R12782" s="9"/>
      <c r="S12782" s="9"/>
      <c r="T12782" s="9"/>
      <c r="U12782" s="9"/>
      <c r="V12782" s="9"/>
      <c r="W12782" s="9"/>
      <c r="X12782" s="9"/>
      <c r="Y12782" s="9"/>
      <c r="Z12782" s="9"/>
      <c r="AA12782" s="9"/>
      <c r="AB12782" s="9"/>
      <c r="AC12782" s="9"/>
      <c r="AD12782" s="9"/>
      <c r="AE12782" s="9"/>
      <c r="AF12782" s="9"/>
      <c r="AG12782" s="9"/>
      <c r="AH12782" s="9"/>
      <c r="AI12782" s="9"/>
      <c r="AJ12782" s="9"/>
      <c r="AK12782" s="9"/>
      <c r="AL12782" s="9"/>
      <c r="AM12782" s="9"/>
      <c r="AN12782" s="9"/>
      <c r="AO12782" s="9"/>
      <c r="AP12782" s="9"/>
      <c r="AQ12782" s="9"/>
      <c r="AR12782" s="9"/>
      <c r="AS12782" s="9"/>
      <c r="AT12782" s="9"/>
      <c r="AU12782" s="9"/>
      <c r="AV12782" s="9"/>
      <c r="AW12782" s="9"/>
      <c r="AX12782" s="9"/>
      <c r="AY12782" s="9"/>
      <c r="AZ12782" s="9"/>
      <c r="BA12782" s="9"/>
      <c r="BB12782" s="9"/>
      <c r="BC12782" s="9"/>
      <c r="BD12782" s="9"/>
      <c r="BE12782" s="9"/>
    </row>
    <row r="12783" spans="1:57" s="9" customFormat="1" ht="26.25" x14ac:dyDescent="0.2">
      <c r="A12783" s="23" t="s">
        <v>23356</v>
      </c>
      <c r="B12783" s="24"/>
      <c r="C12783" s="24"/>
      <c r="D12783" s="24"/>
    </row>
    <row r="12784" spans="1:57" s="9" customFormat="1" ht="14.25" x14ac:dyDescent="0.2">
      <c r="A12784" s="20" t="s">
        <v>0</v>
      </c>
      <c r="B12784" s="21" t="s">
        <v>1</v>
      </c>
      <c r="C12784" s="21" t="s">
        <v>2</v>
      </c>
      <c r="D12784" s="22" t="s">
        <v>3</v>
      </c>
    </row>
    <row r="12785" spans="1:57" s="9" customFormat="1" ht="14.25" x14ac:dyDescent="0.2">
      <c r="A12785" s="20"/>
      <c r="B12785" s="21"/>
      <c r="C12785" s="21"/>
      <c r="D12785" s="22"/>
    </row>
    <row r="12786" spans="1:57" s="9" customFormat="1" x14ac:dyDescent="0.2">
      <c r="A12786" s="2" t="s">
        <v>23357</v>
      </c>
      <c r="B12786" s="1" t="s">
        <v>23358</v>
      </c>
      <c r="C12786" s="1" t="s">
        <v>336</v>
      </c>
      <c r="D12786" s="10" t="s">
        <v>5270</v>
      </c>
    </row>
    <row r="12787" spans="1:57" s="9" customFormat="1" x14ac:dyDescent="0.2">
      <c r="A12787" s="2" t="s">
        <v>23359</v>
      </c>
      <c r="B12787" s="1" t="s">
        <v>23360</v>
      </c>
      <c r="C12787" s="1" t="s">
        <v>39</v>
      </c>
      <c r="D12787" s="3">
        <v>500</v>
      </c>
    </row>
    <row r="12788" spans="1:57" s="9" customFormat="1" x14ac:dyDescent="0.2">
      <c r="A12788" s="2" t="s">
        <v>23361</v>
      </c>
      <c r="B12788" s="1" t="s">
        <v>23360</v>
      </c>
      <c r="C12788" s="1" t="s">
        <v>7395</v>
      </c>
      <c r="D12788" s="3">
        <v>1000</v>
      </c>
    </row>
    <row r="12789" spans="1:57" s="9" customFormat="1" x14ac:dyDescent="0.2">
      <c r="A12789" s="2" t="s">
        <v>23362</v>
      </c>
      <c r="B12789" s="1" t="s">
        <v>23360</v>
      </c>
      <c r="C12789" s="1" t="s">
        <v>7395</v>
      </c>
      <c r="D12789" s="3">
        <v>1000</v>
      </c>
    </row>
    <row r="12790" spans="1:57" s="9" customFormat="1" x14ac:dyDescent="0.2">
      <c r="A12790" s="2" t="s">
        <v>23363</v>
      </c>
      <c r="B12790" s="1" t="s">
        <v>23364</v>
      </c>
      <c r="C12790" s="1" t="s">
        <v>39</v>
      </c>
      <c r="D12790" s="3">
        <v>1000</v>
      </c>
    </row>
    <row r="12791" spans="1:57" s="9" customFormat="1" x14ac:dyDescent="0.2">
      <c r="A12791" s="2" t="s">
        <v>23365</v>
      </c>
      <c r="B12791" s="1" t="s">
        <v>23364</v>
      </c>
      <c r="C12791" s="1" t="s">
        <v>23324</v>
      </c>
      <c r="D12791" s="3">
        <v>1000</v>
      </c>
    </row>
    <row r="12792" spans="1:57" s="9" customFormat="1" x14ac:dyDescent="0.2">
      <c r="A12792" s="2" t="s">
        <v>23366</v>
      </c>
      <c r="B12792" s="1" t="s">
        <v>23367</v>
      </c>
      <c r="C12792" s="1" t="s">
        <v>23368</v>
      </c>
      <c r="D12792" s="3">
        <v>500</v>
      </c>
    </row>
    <row r="12793" spans="1:57" s="11" customFormat="1" ht="18.75" x14ac:dyDescent="0.2">
      <c r="A12793" s="16" t="str">
        <f>HYPERLINK("#Indice","Voltar ao inicio")</f>
        <v>Voltar ao inicio</v>
      </c>
      <c r="B12793" s="17"/>
      <c r="C12793" s="17"/>
      <c r="D12793" s="17"/>
      <c r="E12793" s="9"/>
      <c r="F12793" s="9"/>
      <c r="G12793" s="9"/>
      <c r="H12793" s="9"/>
      <c r="I12793" s="9"/>
      <c r="J12793" s="9"/>
      <c r="K12793" s="9"/>
      <c r="L12793" s="9"/>
      <c r="M12793" s="9"/>
      <c r="N12793" s="9"/>
      <c r="O12793" s="9"/>
      <c r="P12793" s="9"/>
      <c r="Q12793" s="9"/>
      <c r="R12793" s="9"/>
      <c r="S12793" s="9"/>
      <c r="T12793" s="9"/>
      <c r="U12793" s="9"/>
      <c r="V12793" s="9"/>
      <c r="W12793" s="9"/>
      <c r="X12793" s="9"/>
      <c r="Y12793" s="9"/>
      <c r="Z12793" s="9"/>
      <c r="AA12793" s="9"/>
      <c r="AB12793" s="9"/>
      <c r="AC12793" s="9"/>
      <c r="AD12793" s="9"/>
      <c r="AE12793" s="9"/>
      <c r="AF12793" s="9"/>
      <c r="AG12793" s="9"/>
      <c r="AH12793" s="9"/>
      <c r="AI12793" s="9"/>
      <c r="AJ12793" s="9"/>
      <c r="AK12793" s="9"/>
      <c r="AL12793" s="9"/>
      <c r="AM12793" s="9"/>
      <c r="AN12793" s="9"/>
      <c r="AO12793" s="9"/>
      <c r="AP12793" s="9"/>
      <c r="AQ12793" s="9"/>
      <c r="AR12793" s="9"/>
      <c r="AS12793" s="9"/>
      <c r="AT12793" s="9"/>
      <c r="AU12793" s="9"/>
      <c r="AV12793" s="9"/>
      <c r="AW12793" s="9"/>
      <c r="AX12793" s="9"/>
      <c r="AY12793" s="9"/>
      <c r="AZ12793" s="9"/>
      <c r="BA12793" s="9"/>
      <c r="BB12793" s="9"/>
      <c r="BC12793" s="9"/>
      <c r="BD12793" s="9"/>
      <c r="BE12793" s="9"/>
    </row>
    <row r="12794" spans="1:57" s="11" customFormat="1" ht="10.5" customHeight="1" x14ac:dyDescent="0.2">
      <c r="A12794" s="12"/>
      <c r="B12794" s="13"/>
      <c r="C12794" s="13"/>
      <c r="D12794" s="13"/>
      <c r="E12794" s="9"/>
      <c r="F12794" s="9"/>
      <c r="G12794" s="9"/>
      <c r="H12794" s="9"/>
      <c r="I12794" s="9"/>
      <c r="J12794" s="9"/>
      <c r="K12794" s="9"/>
      <c r="L12794" s="9"/>
      <c r="M12794" s="9"/>
      <c r="N12794" s="9"/>
      <c r="O12794" s="9"/>
      <c r="P12794" s="9"/>
      <c r="Q12794" s="9"/>
      <c r="R12794" s="9"/>
      <c r="S12794" s="9"/>
      <c r="T12794" s="9"/>
      <c r="U12794" s="9"/>
      <c r="V12794" s="9"/>
      <c r="W12794" s="9"/>
      <c r="X12794" s="9"/>
      <c r="Y12794" s="9"/>
      <c r="Z12794" s="9"/>
      <c r="AA12794" s="9"/>
      <c r="AB12794" s="9"/>
      <c r="AC12794" s="9"/>
      <c r="AD12794" s="9"/>
      <c r="AE12794" s="9"/>
      <c r="AF12794" s="9"/>
      <c r="AG12794" s="9"/>
      <c r="AH12794" s="9"/>
      <c r="AI12794" s="9"/>
      <c r="AJ12794" s="9"/>
      <c r="AK12794" s="9"/>
      <c r="AL12794" s="9"/>
      <c r="AM12794" s="9"/>
      <c r="AN12794" s="9"/>
      <c r="AO12794" s="9"/>
      <c r="AP12794" s="9"/>
      <c r="AQ12794" s="9"/>
      <c r="AR12794" s="9"/>
      <c r="AS12794" s="9"/>
      <c r="AT12794" s="9"/>
      <c r="AU12794" s="9"/>
      <c r="AV12794" s="9"/>
      <c r="AW12794" s="9"/>
      <c r="AX12794" s="9"/>
      <c r="AY12794" s="9"/>
      <c r="AZ12794" s="9"/>
      <c r="BA12794" s="9"/>
      <c r="BB12794" s="9"/>
      <c r="BC12794" s="9"/>
      <c r="BD12794" s="9"/>
      <c r="BE12794" s="9"/>
    </row>
    <row r="12795" spans="1:57" s="9" customFormat="1" ht="26.25" x14ac:dyDescent="0.2">
      <c r="A12795" s="23" t="s">
        <v>23369</v>
      </c>
      <c r="B12795" s="24"/>
      <c r="C12795" s="24"/>
      <c r="D12795" s="24"/>
    </row>
    <row r="12796" spans="1:57" s="9" customFormat="1" ht="14.25" x14ac:dyDescent="0.2">
      <c r="A12796" s="20" t="s">
        <v>0</v>
      </c>
      <c r="B12796" s="21" t="s">
        <v>1</v>
      </c>
      <c r="C12796" s="21" t="s">
        <v>2</v>
      </c>
      <c r="D12796" s="22" t="s">
        <v>3</v>
      </c>
    </row>
    <row r="12797" spans="1:57" s="9" customFormat="1" ht="14.25" x14ac:dyDescent="0.2">
      <c r="A12797" s="20"/>
      <c r="B12797" s="21"/>
      <c r="C12797" s="21"/>
      <c r="D12797" s="22"/>
    </row>
    <row r="12798" spans="1:57" s="9" customFormat="1" x14ac:dyDescent="0.2">
      <c r="A12798" s="2" t="s">
        <v>23370</v>
      </c>
      <c r="B12798" s="1" t="s">
        <v>23371</v>
      </c>
      <c r="C12798" s="1" t="s">
        <v>23368</v>
      </c>
      <c r="D12798" s="3">
        <v>500</v>
      </c>
    </row>
    <row r="12799" spans="1:57" s="9" customFormat="1" x14ac:dyDescent="0.2">
      <c r="A12799" s="2" t="s">
        <v>23372</v>
      </c>
      <c r="B12799" s="1" t="s">
        <v>23373</v>
      </c>
      <c r="C12799" s="1" t="s">
        <v>39</v>
      </c>
      <c r="D12799" s="3">
        <v>500</v>
      </c>
    </row>
    <row r="12800" spans="1:57" s="9" customFormat="1" x14ac:dyDescent="0.2">
      <c r="A12800" s="2" t="s">
        <v>23374</v>
      </c>
      <c r="B12800" s="1" t="s">
        <v>23373</v>
      </c>
      <c r="C12800" s="1" t="s">
        <v>7395</v>
      </c>
      <c r="D12800" s="10" t="s">
        <v>5270</v>
      </c>
    </row>
    <row r="12801" spans="1:57" s="9" customFormat="1" x14ac:dyDescent="0.2">
      <c r="A12801" s="2" t="s">
        <v>23375</v>
      </c>
      <c r="B12801" s="1" t="s">
        <v>23376</v>
      </c>
      <c r="C12801" s="1" t="s">
        <v>39</v>
      </c>
      <c r="D12801" s="3">
        <v>1000</v>
      </c>
    </row>
    <row r="12802" spans="1:57" s="9" customFormat="1" x14ac:dyDescent="0.2">
      <c r="A12802" s="2" t="s">
        <v>23377</v>
      </c>
      <c r="B12802" s="1" t="s">
        <v>23378</v>
      </c>
      <c r="C12802" s="1" t="s">
        <v>39</v>
      </c>
      <c r="D12802" s="10" t="s">
        <v>5270</v>
      </c>
    </row>
    <row r="12803" spans="1:57" s="9" customFormat="1" x14ac:dyDescent="0.2">
      <c r="A12803" s="2" t="s">
        <v>23379</v>
      </c>
      <c r="B12803" s="1" t="s">
        <v>23380</v>
      </c>
      <c r="C12803" s="1" t="s">
        <v>23295</v>
      </c>
      <c r="D12803" s="10" t="s">
        <v>5270</v>
      </c>
    </row>
    <row r="12804" spans="1:57" s="11" customFormat="1" ht="18.75" x14ac:dyDescent="0.2">
      <c r="A12804" s="16" t="str">
        <f>HYPERLINK("#Indice","Voltar ao inicio")</f>
        <v>Voltar ao inicio</v>
      </c>
      <c r="B12804" s="17"/>
      <c r="C12804" s="17"/>
      <c r="D12804" s="17"/>
      <c r="E12804" s="9"/>
      <c r="F12804" s="9"/>
      <c r="G12804" s="9"/>
      <c r="H12804" s="9"/>
      <c r="I12804" s="9"/>
      <c r="J12804" s="9"/>
      <c r="K12804" s="9"/>
      <c r="L12804" s="9"/>
      <c r="M12804" s="9"/>
      <c r="N12804" s="9"/>
      <c r="O12804" s="9"/>
      <c r="P12804" s="9"/>
      <c r="Q12804" s="9"/>
      <c r="R12804" s="9"/>
      <c r="S12804" s="9"/>
      <c r="T12804" s="9"/>
      <c r="U12804" s="9"/>
      <c r="V12804" s="9"/>
      <c r="W12804" s="9"/>
      <c r="X12804" s="9"/>
      <c r="Y12804" s="9"/>
      <c r="Z12804" s="9"/>
      <c r="AA12804" s="9"/>
      <c r="AB12804" s="9"/>
      <c r="AC12804" s="9"/>
      <c r="AD12804" s="9"/>
      <c r="AE12804" s="9"/>
      <c r="AF12804" s="9"/>
      <c r="AG12804" s="9"/>
      <c r="AH12804" s="9"/>
      <c r="AI12804" s="9"/>
      <c r="AJ12804" s="9"/>
      <c r="AK12804" s="9"/>
      <c r="AL12804" s="9"/>
      <c r="AM12804" s="9"/>
      <c r="AN12804" s="9"/>
      <c r="AO12804" s="9"/>
      <c r="AP12804" s="9"/>
      <c r="AQ12804" s="9"/>
      <c r="AR12804" s="9"/>
      <c r="AS12804" s="9"/>
      <c r="AT12804" s="9"/>
      <c r="AU12804" s="9"/>
      <c r="AV12804" s="9"/>
      <c r="AW12804" s="9"/>
      <c r="AX12804" s="9"/>
      <c r="AY12804" s="9"/>
      <c r="AZ12804" s="9"/>
      <c r="BA12804" s="9"/>
      <c r="BB12804" s="9"/>
      <c r="BC12804" s="9"/>
      <c r="BD12804" s="9"/>
      <c r="BE12804" s="9"/>
    </row>
    <row r="12805" spans="1:57" s="11" customFormat="1" ht="10.5" customHeight="1" x14ac:dyDescent="0.2">
      <c r="A12805" s="12"/>
      <c r="B12805" s="13"/>
      <c r="C12805" s="13"/>
      <c r="D12805" s="13"/>
      <c r="E12805" s="9"/>
      <c r="F12805" s="9"/>
      <c r="G12805" s="9"/>
      <c r="H12805" s="9"/>
      <c r="I12805" s="9"/>
      <c r="J12805" s="9"/>
      <c r="K12805" s="9"/>
      <c r="L12805" s="9"/>
      <c r="M12805" s="9"/>
      <c r="N12805" s="9"/>
      <c r="O12805" s="9"/>
      <c r="P12805" s="9"/>
      <c r="Q12805" s="9"/>
      <c r="R12805" s="9"/>
      <c r="S12805" s="9"/>
      <c r="T12805" s="9"/>
      <c r="U12805" s="9"/>
      <c r="V12805" s="9"/>
      <c r="W12805" s="9"/>
      <c r="X12805" s="9"/>
      <c r="Y12805" s="9"/>
      <c r="Z12805" s="9"/>
      <c r="AA12805" s="9"/>
      <c r="AB12805" s="9"/>
      <c r="AC12805" s="9"/>
      <c r="AD12805" s="9"/>
      <c r="AE12805" s="9"/>
      <c r="AF12805" s="9"/>
      <c r="AG12805" s="9"/>
      <c r="AH12805" s="9"/>
      <c r="AI12805" s="9"/>
      <c r="AJ12805" s="9"/>
      <c r="AK12805" s="9"/>
      <c r="AL12805" s="9"/>
      <c r="AM12805" s="9"/>
      <c r="AN12805" s="9"/>
      <c r="AO12805" s="9"/>
      <c r="AP12805" s="9"/>
      <c r="AQ12805" s="9"/>
      <c r="AR12805" s="9"/>
      <c r="AS12805" s="9"/>
      <c r="AT12805" s="9"/>
      <c r="AU12805" s="9"/>
      <c r="AV12805" s="9"/>
      <c r="AW12805" s="9"/>
      <c r="AX12805" s="9"/>
      <c r="AY12805" s="9"/>
      <c r="AZ12805" s="9"/>
      <c r="BA12805" s="9"/>
      <c r="BB12805" s="9"/>
      <c r="BC12805" s="9"/>
      <c r="BD12805" s="9"/>
      <c r="BE12805" s="9"/>
    </row>
    <row r="12806" spans="1:57" s="9" customFormat="1" ht="26.25" x14ac:dyDescent="0.2">
      <c r="A12806" s="23" t="s">
        <v>23404</v>
      </c>
      <c r="B12806" s="24"/>
      <c r="C12806" s="24"/>
      <c r="D12806" s="24"/>
    </row>
    <row r="12807" spans="1:57" s="9" customFormat="1" ht="14.25" x14ac:dyDescent="0.2">
      <c r="A12807" s="20" t="s">
        <v>0</v>
      </c>
      <c r="B12807" s="21" t="s">
        <v>1</v>
      </c>
      <c r="C12807" s="21" t="s">
        <v>2</v>
      </c>
      <c r="D12807" s="22" t="s">
        <v>3</v>
      </c>
    </row>
    <row r="12808" spans="1:57" s="9" customFormat="1" ht="14.25" x14ac:dyDescent="0.2">
      <c r="A12808" s="20"/>
      <c r="B12808" s="21"/>
      <c r="C12808" s="21"/>
      <c r="D12808" s="22"/>
    </row>
    <row r="12809" spans="1:57" s="9" customFormat="1" x14ac:dyDescent="0.2">
      <c r="A12809" s="2" t="s">
        <v>23381</v>
      </c>
      <c r="B12809" s="1" t="s">
        <v>23382</v>
      </c>
      <c r="C12809" s="1" t="s">
        <v>23324</v>
      </c>
      <c r="D12809" s="3">
        <v>1000</v>
      </c>
    </row>
    <row r="12810" spans="1:57" s="9" customFormat="1" x14ac:dyDescent="0.2">
      <c r="A12810" s="2" t="s">
        <v>23383</v>
      </c>
      <c r="B12810" s="1" t="s">
        <v>23384</v>
      </c>
      <c r="C12810" s="1" t="s">
        <v>23368</v>
      </c>
      <c r="D12810" s="3">
        <v>500</v>
      </c>
    </row>
    <row r="12811" spans="1:57" s="9" customFormat="1" x14ac:dyDescent="0.2">
      <c r="A12811" s="2" t="s">
        <v>23385</v>
      </c>
      <c r="B12811" s="1" t="s">
        <v>23386</v>
      </c>
      <c r="C12811" s="1" t="s">
        <v>39</v>
      </c>
      <c r="D12811" s="10" t="s">
        <v>5270</v>
      </c>
    </row>
    <row r="12812" spans="1:57" s="9" customFormat="1" x14ac:dyDescent="0.2">
      <c r="A12812" s="2" t="s">
        <v>23387</v>
      </c>
      <c r="B12812" s="1" t="s">
        <v>23386</v>
      </c>
      <c r="C12812" s="1" t="s">
        <v>23286</v>
      </c>
      <c r="D12812" s="10" t="s">
        <v>5270</v>
      </c>
    </row>
    <row r="12813" spans="1:57" s="9" customFormat="1" x14ac:dyDescent="0.2">
      <c r="A12813" s="2" t="s">
        <v>23388</v>
      </c>
      <c r="B12813" s="1" t="s">
        <v>23389</v>
      </c>
      <c r="C12813" s="1" t="s">
        <v>39</v>
      </c>
      <c r="D12813" s="10" t="s">
        <v>5270</v>
      </c>
    </row>
    <row r="12814" spans="1:57" s="9" customFormat="1" x14ac:dyDescent="0.2">
      <c r="A12814" s="2" t="s">
        <v>23390</v>
      </c>
      <c r="B12814" s="1" t="s">
        <v>23391</v>
      </c>
      <c r="C12814" s="1" t="s">
        <v>39</v>
      </c>
      <c r="D12814" s="10" t="s">
        <v>5270</v>
      </c>
    </row>
    <row r="12815" spans="1:57" s="9" customFormat="1" x14ac:dyDescent="0.2">
      <c r="A12815" s="2" t="s">
        <v>23392</v>
      </c>
      <c r="B12815" s="1" t="s">
        <v>23391</v>
      </c>
      <c r="C12815" s="1" t="s">
        <v>23295</v>
      </c>
      <c r="D12815" s="10" t="s">
        <v>5270</v>
      </c>
    </row>
    <row r="12816" spans="1:57" s="9" customFormat="1" x14ac:dyDescent="0.2">
      <c r="A12816" s="2" t="s">
        <v>23393</v>
      </c>
      <c r="B12816" s="1" t="s">
        <v>23394</v>
      </c>
      <c r="C12816" s="1" t="s">
        <v>39</v>
      </c>
      <c r="D12816" s="10" t="s">
        <v>5270</v>
      </c>
    </row>
    <row r="12817" spans="1:57" s="9" customFormat="1" x14ac:dyDescent="0.2">
      <c r="A12817" s="2" t="s">
        <v>23395</v>
      </c>
      <c r="B12817" s="1" t="s">
        <v>23394</v>
      </c>
      <c r="C12817" s="1" t="s">
        <v>39</v>
      </c>
      <c r="D12817" s="10" t="s">
        <v>5270</v>
      </c>
    </row>
    <row r="12818" spans="1:57" s="9" customFormat="1" x14ac:dyDescent="0.2">
      <c r="A12818" s="2" t="s">
        <v>23396</v>
      </c>
      <c r="B12818" s="1" t="s">
        <v>23394</v>
      </c>
      <c r="C12818" s="1" t="s">
        <v>23397</v>
      </c>
      <c r="D12818" s="10" t="s">
        <v>5270</v>
      </c>
    </row>
    <row r="12819" spans="1:57" s="9" customFormat="1" x14ac:dyDescent="0.2">
      <c r="A12819" s="2" t="s">
        <v>23398</v>
      </c>
      <c r="B12819" s="1" t="s">
        <v>23394</v>
      </c>
      <c r="C12819" s="1" t="s">
        <v>7395</v>
      </c>
      <c r="D12819" s="3">
        <v>1000</v>
      </c>
    </row>
    <row r="12820" spans="1:57" s="9" customFormat="1" x14ac:dyDescent="0.2">
      <c r="A12820" s="2" t="s">
        <v>23399</v>
      </c>
      <c r="B12820" s="1" t="s">
        <v>23394</v>
      </c>
      <c r="C12820" s="1" t="s">
        <v>7395</v>
      </c>
      <c r="D12820" s="10" t="s">
        <v>5270</v>
      </c>
    </row>
    <row r="12821" spans="1:57" s="9" customFormat="1" x14ac:dyDescent="0.2">
      <c r="A12821" s="2" t="s">
        <v>23400</v>
      </c>
      <c r="B12821" s="1" t="s">
        <v>23401</v>
      </c>
      <c r="C12821" s="1" t="s">
        <v>23368</v>
      </c>
      <c r="D12821" s="10" t="s">
        <v>5270</v>
      </c>
    </row>
    <row r="12822" spans="1:57" s="9" customFormat="1" x14ac:dyDescent="0.2">
      <c r="A12822" s="2" t="s">
        <v>23402</v>
      </c>
      <c r="B12822" s="1" t="s">
        <v>23403</v>
      </c>
      <c r="C12822" s="1" t="s">
        <v>39</v>
      </c>
      <c r="D12822" s="10" t="s">
        <v>5270</v>
      </c>
    </row>
    <row r="12823" spans="1:57" s="11" customFormat="1" ht="18.75" x14ac:dyDescent="0.2">
      <c r="A12823" s="16" t="str">
        <f>HYPERLINK("#Indice","Voltar ao inicio")</f>
        <v>Voltar ao inicio</v>
      </c>
      <c r="B12823" s="17"/>
      <c r="C12823" s="17"/>
      <c r="D12823" s="17"/>
      <c r="E12823" s="9"/>
      <c r="F12823" s="9"/>
      <c r="G12823" s="9"/>
      <c r="H12823" s="9"/>
      <c r="I12823" s="9"/>
      <c r="J12823" s="9"/>
      <c r="K12823" s="9"/>
      <c r="L12823" s="9"/>
      <c r="M12823" s="9"/>
      <c r="N12823" s="9"/>
      <c r="O12823" s="9"/>
      <c r="P12823" s="9"/>
      <c r="Q12823" s="9"/>
      <c r="R12823" s="9"/>
      <c r="S12823" s="9"/>
      <c r="T12823" s="9"/>
      <c r="U12823" s="9"/>
      <c r="V12823" s="9"/>
      <c r="W12823" s="9"/>
      <c r="X12823" s="9"/>
      <c r="Y12823" s="9"/>
      <c r="Z12823" s="9"/>
      <c r="AA12823" s="9"/>
      <c r="AB12823" s="9"/>
      <c r="AC12823" s="9"/>
      <c r="AD12823" s="9"/>
      <c r="AE12823" s="9"/>
      <c r="AF12823" s="9"/>
      <c r="AG12823" s="9"/>
      <c r="AH12823" s="9"/>
      <c r="AI12823" s="9"/>
      <c r="AJ12823" s="9"/>
      <c r="AK12823" s="9"/>
      <c r="AL12823" s="9"/>
      <c r="AM12823" s="9"/>
      <c r="AN12823" s="9"/>
      <c r="AO12823" s="9"/>
      <c r="AP12823" s="9"/>
      <c r="AQ12823" s="9"/>
      <c r="AR12823" s="9"/>
      <c r="AS12823" s="9"/>
      <c r="AT12823" s="9"/>
      <c r="AU12823" s="9"/>
      <c r="AV12823" s="9"/>
      <c r="AW12823" s="9"/>
      <c r="AX12823" s="9"/>
      <c r="AY12823" s="9"/>
      <c r="AZ12823" s="9"/>
      <c r="BA12823" s="9"/>
      <c r="BB12823" s="9"/>
      <c r="BC12823" s="9"/>
      <c r="BD12823" s="9"/>
      <c r="BE12823" s="9"/>
    </row>
    <row r="12824" spans="1:57" s="11" customFormat="1" ht="10.5" customHeight="1" x14ac:dyDescent="0.2">
      <c r="A12824" s="12"/>
      <c r="B12824" s="13"/>
      <c r="C12824" s="13"/>
      <c r="D12824" s="13"/>
      <c r="E12824" s="9"/>
      <c r="F12824" s="9"/>
      <c r="G12824" s="9"/>
      <c r="H12824" s="9"/>
      <c r="I12824" s="9"/>
      <c r="J12824" s="9"/>
      <c r="K12824" s="9"/>
      <c r="L12824" s="9"/>
      <c r="M12824" s="9"/>
      <c r="N12824" s="9"/>
      <c r="O12824" s="9"/>
      <c r="P12824" s="9"/>
      <c r="Q12824" s="9"/>
      <c r="R12824" s="9"/>
      <c r="S12824" s="9"/>
      <c r="T12824" s="9"/>
      <c r="U12824" s="9"/>
      <c r="V12824" s="9"/>
      <c r="W12824" s="9"/>
      <c r="X12824" s="9"/>
      <c r="Y12824" s="9"/>
      <c r="Z12824" s="9"/>
      <c r="AA12824" s="9"/>
      <c r="AB12824" s="9"/>
      <c r="AC12824" s="9"/>
      <c r="AD12824" s="9"/>
      <c r="AE12824" s="9"/>
      <c r="AF12824" s="9"/>
      <c r="AG12824" s="9"/>
      <c r="AH12824" s="9"/>
      <c r="AI12824" s="9"/>
      <c r="AJ12824" s="9"/>
      <c r="AK12824" s="9"/>
      <c r="AL12824" s="9"/>
      <c r="AM12824" s="9"/>
      <c r="AN12824" s="9"/>
      <c r="AO12824" s="9"/>
      <c r="AP12824" s="9"/>
      <c r="AQ12824" s="9"/>
      <c r="AR12824" s="9"/>
      <c r="AS12824" s="9"/>
      <c r="AT12824" s="9"/>
      <c r="AU12824" s="9"/>
      <c r="AV12824" s="9"/>
      <c r="AW12824" s="9"/>
      <c r="AX12824" s="9"/>
      <c r="AY12824" s="9"/>
      <c r="AZ12824" s="9"/>
      <c r="BA12824" s="9"/>
      <c r="BB12824" s="9"/>
      <c r="BC12824" s="9"/>
      <c r="BD12824" s="9"/>
      <c r="BE12824" s="9"/>
    </row>
    <row r="12825" spans="1:57" s="9" customFormat="1" ht="26.25" x14ac:dyDescent="0.2">
      <c r="A12825" s="23" t="s">
        <v>23405</v>
      </c>
      <c r="B12825" s="24"/>
      <c r="C12825" s="24"/>
      <c r="D12825" s="24"/>
    </row>
    <row r="12826" spans="1:57" s="9" customFormat="1" ht="14.25" x14ac:dyDescent="0.2">
      <c r="A12826" s="20" t="s">
        <v>0</v>
      </c>
      <c r="B12826" s="21" t="s">
        <v>1</v>
      </c>
      <c r="C12826" s="21" t="s">
        <v>2</v>
      </c>
      <c r="D12826" s="22" t="s">
        <v>3</v>
      </c>
    </row>
    <row r="12827" spans="1:57" s="9" customFormat="1" ht="14.25" x14ac:dyDescent="0.2">
      <c r="A12827" s="20"/>
      <c r="B12827" s="21"/>
      <c r="C12827" s="21"/>
      <c r="D12827" s="22"/>
    </row>
    <row r="12828" spans="1:57" s="9" customFormat="1" x14ac:dyDescent="0.2">
      <c r="A12828" s="2" t="s">
        <v>23406</v>
      </c>
      <c r="B12828" s="1" t="s">
        <v>23407</v>
      </c>
      <c r="C12828" s="1" t="s">
        <v>23295</v>
      </c>
      <c r="D12828" s="10" t="s">
        <v>5270</v>
      </c>
    </row>
    <row r="12829" spans="1:57" s="9" customFormat="1" x14ac:dyDescent="0.2">
      <c r="A12829" s="2" t="s">
        <v>23408</v>
      </c>
      <c r="B12829" s="1" t="s">
        <v>23409</v>
      </c>
      <c r="C12829" s="1" t="s">
        <v>7395</v>
      </c>
      <c r="D12829" s="10" t="s">
        <v>5270</v>
      </c>
    </row>
    <row r="12830" spans="1:57" s="9" customFormat="1" x14ac:dyDescent="0.2">
      <c r="A12830" s="2" t="s">
        <v>23410</v>
      </c>
      <c r="B12830" s="1" t="s">
        <v>23411</v>
      </c>
      <c r="C12830" s="1" t="s">
        <v>39</v>
      </c>
      <c r="D12830" s="10" t="s">
        <v>5270</v>
      </c>
    </row>
    <row r="12831" spans="1:57" s="9" customFormat="1" x14ac:dyDescent="0.2">
      <c r="A12831" s="2" t="s">
        <v>23412</v>
      </c>
      <c r="B12831" s="1" t="s">
        <v>23411</v>
      </c>
      <c r="C12831" s="1" t="s">
        <v>23413</v>
      </c>
      <c r="D12831" s="3">
        <v>100</v>
      </c>
    </row>
    <row r="12832" spans="1:57" s="9" customFormat="1" x14ac:dyDescent="0.2">
      <c r="A12832" s="2" t="s">
        <v>23414</v>
      </c>
      <c r="B12832" s="1" t="s">
        <v>23411</v>
      </c>
      <c r="C12832" s="1" t="s">
        <v>7395</v>
      </c>
      <c r="D12832" s="3">
        <v>1000</v>
      </c>
    </row>
    <row r="12833" spans="1:4" s="9" customFormat="1" x14ac:dyDescent="0.2">
      <c r="A12833" s="2" t="s">
        <v>23415</v>
      </c>
      <c r="B12833" s="1" t="s">
        <v>23416</v>
      </c>
      <c r="C12833" s="1" t="s">
        <v>23324</v>
      </c>
      <c r="D12833" s="10" t="s">
        <v>5270</v>
      </c>
    </row>
    <row r="12834" spans="1:4" s="9" customFormat="1" x14ac:dyDescent="0.2">
      <c r="A12834" s="2" t="s">
        <v>23417</v>
      </c>
      <c r="B12834" s="1" t="s">
        <v>23418</v>
      </c>
      <c r="C12834" s="1" t="s">
        <v>39</v>
      </c>
      <c r="D12834" s="10" t="s">
        <v>5270</v>
      </c>
    </row>
    <row r="12835" spans="1:4" s="9" customFormat="1" x14ac:dyDescent="0.2">
      <c r="A12835" s="2" t="s">
        <v>23419</v>
      </c>
      <c r="B12835" s="1" t="s">
        <v>23418</v>
      </c>
      <c r="C12835" s="1" t="s">
        <v>7395</v>
      </c>
      <c r="D12835" s="3">
        <v>1000</v>
      </c>
    </row>
    <row r="12836" spans="1:4" s="9" customFormat="1" x14ac:dyDescent="0.2">
      <c r="A12836" s="2" t="s">
        <v>23420</v>
      </c>
      <c r="B12836" s="1" t="s">
        <v>23418</v>
      </c>
      <c r="C12836" s="1" t="s">
        <v>7395</v>
      </c>
      <c r="D12836" s="3">
        <v>100</v>
      </c>
    </row>
    <row r="12837" spans="1:4" s="9" customFormat="1" x14ac:dyDescent="0.2">
      <c r="A12837" s="2" t="s">
        <v>23421</v>
      </c>
      <c r="B12837" s="1" t="s">
        <v>23422</v>
      </c>
      <c r="C12837" s="1" t="s">
        <v>39</v>
      </c>
      <c r="D12837" s="10" t="s">
        <v>5270</v>
      </c>
    </row>
    <row r="12838" spans="1:4" s="9" customFormat="1" x14ac:dyDescent="0.2">
      <c r="A12838" s="2" t="s">
        <v>23423</v>
      </c>
      <c r="B12838" s="1" t="s">
        <v>23424</v>
      </c>
      <c r="C12838" s="1" t="s">
        <v>39</v>
      </c>
      <c r="D12838" s="3">
        <v>1000</v>
      </c>
    </row>
    <row r="12839" spans="1:4" s="9" customFormat="1" x14ac:dyDescent="0.2">
      <c r="A12839" s="2" t="s">
        <v>23425</v>
      </c>
      <c r="B12839" s="1" t="s">
        <v>23426</v>
      </c>
      <c r="C12839" s="1" t="s">
        <v>23324</v>
      </c>
      <c r="D12839" s="10" t="s">
        <v>5270</v>
      </c>
    </row>
    <row r="12840" spans="1:4" s="9" customFormat="1" x14ac:dyDescent="0.2">
      <c r="A12840" s="2" t="s">
        <v>23427</v>
      </c>
      <c r="B12840" s="1" t="s">
        <v>23428</v>
      </c>
      <c r="C12840" s="1" t="s">
        <v>336</v>
      </c>
      <c r="D12840" s="10" t="s">
        <v>5270</v>
      </c>
    </row>
    <row r="12841" spans="1:4" s="9" customFormat="1" x14ac:dyDescent="0.2">
      <c r="A12841" s="2" t="s">
        <v>23429</v>
      </c>
      <c r="B12841" s="1" t="s">
        <v>23430</v>
      </c>
      <c r="C12841" s="1" t="s">
        <v>23368</v>
      </c>
      <c r="D12841" s="3">
        <v>500</v>
      </c>
    </row>
    <row r="12842" spans="1:4" s="9" customFormat="1" x14ac:dyDescent="0.2">
      <c r="A12842" s="2" t="s">
        <v>23431</v>
      </c>
      <c r="B12842" s="1" t="s">
        <v>23432</v>
      </c>
      <c r="C12842" s="1" t="s">
        <v>23433</v>
      </c>
      <c r="D12842" s="3">
        <v>500</v>
      </c>
    </row>
    <row r="12843" spans="1:4" s="9" customFormat="1" x14ac:dyDescent="0.2">
      <c r="A12843" s="2" t="s">
        <v>23434</v>
      </c>
      <c r="B12843" s="1" t="s">
        <v>23435</v>
      </c>
      <c r="C12843" s="1" t="s">
        <v>23397</v>
      </c>
      <c r="D12843" s="10" t="s">
        <v>5270</v>
      </c>
    </row>
    <row r="12844" spans="1:4" s="9" customFormat="1" x14ac:dyDescent="0.2">
      <c r="A12844" s="2" t="s">
        <v>23436</v>
      </c>
      <c r="B12844" s="1" t="s">
        <v>23437</v>
      </c>
      <c r="C12844" s="1" t="s">
        <v>39</v>
      </c>
      <c r="D12844" s="10" t="s">
        <v>5270</v>
      </c>
    </row>
    <row r="12845" spans="1:4" s="9" customFormat="1" x14ac:dyDescent="0.2">
      <c r="A12845" s="2" t="s">
        <v>23438</v>
      </c>
      <c r="B12845" s="1" t="s">
        <v>23439</v>
      </c>
      <c r="C12845" s="1" t="s">
        <v>23313</v>
      </c>
      <c r="D12845" s="10" t="s">
        <v>5270</v>
      </c>
    </row>
    <row r="12846" spans="1:4" s="9" customFormat="1" x14ac:dyDescent="0.2">
      <c r="A12846" s="2" t="s">
        <v>23440</v>
      </c>
      <c r="B12846" s="1" t="s">
        <v>23441</v>
      </c>
      <c r="C12846" s="1" t="s">
        <v>39</v>
      </c>
      <c r="D12846" s="10" t="s">
        <v>5270</v>
      </c>
    </row>
    <row r="12847" spans="1:4" s="9" customFormat="1" x14ac:dyDescent="0.2">
      <c r="A12847" s="2" t="s">
        <v>23442</v>
      </c>
      <c r="B12847" s="1" t="s">
        <v>23443</v>
      </c>
      <c r="C12847" s="1" t="s">
        <v>23324</v>
      </c>
      <c r="D12847" s="3">
        <v>100</v>
      </c>
    </row>
    <row r="12848" spans="1:4" s="9" customFormat="1" x14ac:dyDescent="0.2">
      <c r="A12848" s="2" t="s">
        <v>23444</v>
      </c>
      <c r="B12848" s="1" t="s">
        <v>23445</v>
      </c>
      <c r="C12848" s="1" t="s">
        <v>39</v>
      </c>
      <c r="D12848" s="10" t="s">
        <v>5270</v>
      </c>
    </row>
    <row r="12849" spans="1:4" s="9" customFormat="1" x14ac:dyDescent="0.2">
      <c r="A12849" s="2" t="s">
        <v>23446</v>
      </c>
      <c r="B12849" s="1" t="s">
        <v>23445</v>
      </c>
      <c r="C12849" s="1" t="s">
        <v>336</v>
      </c>
      <c r="D12849" s="10" t="s">
        <v>5270</v>
      </c>
    </row>
    <row r="12850" spans="1:4" s="9" customFormat="1" x14ac:dyDescent="0.2">
      <c r="A12850" s="2" t="s">
        <v>23447</v>
      </c>
      <c r="B12850" s="1" t="s">
        <v>23445</v>
      </c>
      <c r="C12850" s="1" t="s">
        <v>23345</v>
      </c>
      <c r="D12850" s="3">
        <v>500</v>
      </c>
    </row>
    <row r="12851" spans="1:4" s="9" customFormat="1" x14ac:dyDescent="0.2">
      <c r="A12851" s="2" t="s">
        <v>23448</v>
      </c>
      <c r="B12851" s="1" t="s">
        <v>23445</v>
      </c>
      <c r="C12851" s="1" t="s">
        <v>23368</v>
      </c>
      <c r="D12851" s="10" t="s">
        <v>5270</v>
      </c>
    </row>
    <row r="12852" spans="1:4" s="9" customFormat="1" x14ac:dyDescent="0.2">
      <c r="A12852" s="2" t="s">
        <v>23449</v>
      </c>
      <c r="B12852" s="1" t="s">
        <v>23450</v>
      </c>
      <c r="C12852" s="1" t="s">
        <v>23368</v>
      </c>
      <c r="D12852" s="3">
        <v>500</v>
      </c>
    </row>
    <row r="12853" spans="1:4" s="9" customFormat="1" x14ac:dyDescent="0.2">
      <c r="A12853" s="2" t="s">
        <v>23451</v>
      </c>
      <c r="B12853" s="1" t="s">
        <v>23452</v>
      </c>
      <c r="C12853" s="1" t="s">
        <v>23453</v>
      </c>
      <c r="D12853" s="3">
        <v>500</v>
      </c>
    </row>
    <row r="12854" spans="1:4" s="9" customFormat="1" x14ac:dyDescent="0.2">
      <c r="A12854" s="2" t="s">
        <v>23454</v>
      </c>
      <c r="B12854" s="1" t="s">
        <v>23452</v>
      </c>
      <c r="C12854" s="1" t="s">
        <v>23453</v>
      </c>
      <c r="D12854" s="10" t="s">
        <v>5270</v>
      </c>
    </row>
    <row r="12855" spans="1:4" s="9" customFormat="1" x14ac:dyDescent="0.2">
      <c r="A12855" s="2" t="s">
        <v>23455</v>
      </c>
      <c r="B12855" s="1" t="s">
        <v>23456</v>
      </c>
      <c r="C12855" s="1" t="s">
        <v>23324</v>
      </c>
      <c r="D12855" s="3">
        <v>500</v>
      </c>
    </row>
    <row r="12856" spans="1:4" s="9" customFormat="1" x14ac:dyDescent="0.2">
      <c r="A12856" s="2" t="s">
        <v>23457</v>
      </c>
      <c r="B12856" s="1" t="s">
        <v>23458</v>
      </c>
      <c r="C12856" s="1" t="s">
        <v>23453</v>
      </c>
      <c r="D12856" s="3">
        <v>500</v>
      </c>
    </row>
    <row r="12857" spans="1:4" s="9" customFormat="1" x14ac:dyDescent="0.2">
      <c r="A12857" s="2" t="s">
        <v>23459</v>
      </c>
      <c r="B12857" s="1" t="s">
        <v>23460</v>
      </c>
      <c r="C12857" s="1" t="s">
        <v>23433</v>
      </c>
      <c r="D12857" s="3">
        <v>500</v>
      </c>
    </row>
    <row r="12858" spans="1:4" s="9" customFormat="1" x14ac:dyDescent="0.2">
      <c r="A12858" s="2" t="s">
        <v>23461</v>
      </c>
      <c r="B12858" s="1" t="s">
        <v>23462</v>
      </c>
      <c r="C12858" s="1" t="s">
        <v>23313</v>
      </c>
      <c r="D12858" s="3">
        <v>500</v>
      </c>
    </row>
    <row r="12859" spans="1:4" s="9" customFormat="1" x14ac:dyDescent="0.2">
      <c r="A12859" s="2" t="s">
        <v>23463</v>
      </c>
      <c r="B12859" s="1" t="s">
        <v>23464</v>
      </c>
      <c r="C12859" s="1" t="s">
        <v>39</v>
      </c>
      <c r="D12859" s="10" t="s">
        <v>5270</v>
      </c>
    </row>
    <row r="12860" spans="1:4" s="9" customFormat="1" x14ac:dyDescent="0.2">
      <c r="A12860" s="2" t="s">
        <v>23465</v>
      </c>
      <c r="B12860" s="1" t="s">
        <v>23464</v>
      </c>
      <c r="C12860" s="1" t="s">
        <v>7395</v>
      </c>
      <c r="D12860" s="3">
        <v>1000</v>
      </c>
    </row>
    <row r="12861" spans="1:4" s="9" customFormat="1" x14ac:dyDescent="0.2">
      <c r="A12861" s="2" t="s">
        <v>23466</v>
      </c>
      <c r="B12861" s="1" t="s">
        <v>23464</v>
      </c>
      <c r="C12861" s="1" t="s">
        <v>7395</v>
      </c>
      <c r="D12861" s="3">
        <v>1000</v>
      </c>
    </row>
    <row r="12862" spans="1:4" s="9" customFormat="1" x14ac:dyDescent="0.2">
      <c r="A12862" s="2" t="s">
        <v>23467</v>
      </c>
      <c r="B12862" s="1" t="s">
        <v>23464</v>
      </c>
      <c r="C12862" s="1" t="s">
        <v>23313</v>
      </c>
      <c r="D12862" s="3">
        <v>500</v>
      </c>
    </row>
    <row r="12863" spans="1:4" s="9" customFormat="1" x14ac:dyDescent="0.2">
      <c r="A12863" s="2" t="s">
        <v>23468</v>
      </c>
      <c r="B12863" s="1" t="s">
        <v>23469</v>
      </c>
      <c r="C12863" s="1" t="s">
        <v>39</v>
      </c>
      <c r="D12863" s="3">
        <v>500</v>
      </c>
    </row>
    <row r="12864" spans="1:4" s="9" customFormat="1" x14ac:dyDescent="0.2">
      <c r="A12864" s="2" t="s">
        <v>23470</v>
      </c>
      <c r="B12864" s="1" t="s">
        <v>23471</v>
      </c>
      <c r="C12864" s="1" t="s">
        <v>23368</v>
      </c>
      <c r="D12864" s="3">
        <v>500</v>
      </c>
    </row>
    <row r="12865" spans="1:4" s="9" customFormat="1" x14ac:dyDescent="0.2">
      <c r="A12865" s="2" t="s">
        <v>23472</v>
      </c>
      <c r="B12865" s="1" t="s">
        <v>23473</v>
      </c>
      <c r="C12865" s="1" t="s">
        <v>23474</v>
      </c>
      <c r="D12865" s="10" t="s">
        <v>5270</v>
      </c>
    </row>
    <row r="12866" spans="1:4" s="9" customFormat="1" x14ac:dyDescent="0.2">
      <c r="A12866" s="2" t="s">
        <v>23475</v>
      </c>
      <c r="B12866" s="1" t="s">
        <v>23476</v>
      </c>
      <c r="C12866" s="1" t="s">
        <v>39</v>
      </c>
      <c r="D12866" s="3">
        <v>500</v>
      </c>
    </row>
    <row r="12867" spans="1:4" s="9" customFormat="1" x14ac:dyDescent="0.2">
      <c r="A12867" s="2" t="s">
        <v>23477</v>
      </c>
      <c r="B12867" s="1" t="s">
        <v>23478</v>
      </c>
      <c r="C12867" s="1" t="s">
        <v>7395</v>
      </c>
      <c r="D12867" s="10" t="s">
        <v>5270</v>
      </c>
    </row>
    <row r="12868" spans="1:4" s="9" customFormat="1" x14ac:dyDescent="0.2">
      <c r="A12868" s="2" t="s">
        <v>23479</v>
      </c>
      <c r="B12868" s="1" t="s">
        <v>23480</v>
      </c>
      <c r="C12868" s="1" t="s">
        <v>23286</v>
      </c>
      <c r="D12868" s="3">
        <v>3000</v>
      </c>
    </row>
    <row r="12869" spans="1:4" s="9" customFormat="1" x14ac:dyDescent="0.2">
      <c r="A12869" s="2" t="s">
        <v>23481</v>
      </c>
      <c r="B12869" s="1" t="s">
        <v>23482</v>
      </c>
      <c r="C12869" s="1" t="s">
        <v>39</v>
      </c>
      <c r="D12869" s="10" t="s">
        <v>5270</v>
      </c>
    </row>
    <row r="12870" spans="1:4" s="9" customFormat="1" x14ac:dyDescent="0.2">
      <c r="A12870" s="2" t="s">
        <v>23483</v>
      </c>
      <c r="B12870" s="1" t="s">
        <v>23484</v>
      </c>
      <c r="C12870" s="1" t="s">
        <v>39</v>
      </c>
      <c r="D12870" s="10" t="s">
        <v>5270</v>
      </c>
    </row>
    <row r="12871" spans="1:4" s="9" customFormat="1" x14ac:dyDescent="0.2">
      <c r="A12871" s="2" t="s">
        <v>23485</v>
      </c>
      <c r="B12871" s="1" t="s">
        <v>23486</v>
      </c>
      <c r="C12871" s="1" t="s">
        <v>39</v>
      </c>
      <c r="D12871" s="10" t="s">
        <v>5270</v>
      </c>
    </row>
    <row r="12872" spans="1:4" s="9" customFormat="1" x14ac:dyDescent="0.2">
      <c r="A12872" s="2" t="s">
        <v>23487</v>
      </c>
      <c r="B12872" s="1" t="s">
        <v>23488</v>
      </c>
      <c r="C12872" s="1" t="s">
        <v>39</v>
      </c>
      <c r="D12872" s="10" t="s">
        <v>5270</v>
      </c>
    </row>
    <row r="12873" spans="1:4" s="9" customFormat="1" x14ac:dyDescent="0.2">
      <c r="A12873" s="2" t="s">
        <v>23489</v>
      </c>
      <c r="B12873" s="1" t="s">
        <v>23488</v>
      </c>
      <c r="C12873" s="1" t="s">
        <v>23295</v>
      </c>
      <c r="D12873" s="3">
        <v>500</v>
      </c>
    </row>
    <row r="12874" spans="1:4" s="9" customFormat="1" x14ac:dyDescent="0.2">
      <c r="A12874" s="2" t="s">
        <v>23490</v>
      </c>
      <c r="B12874" s="1" t="s">
        <v>23488</v>
      </c>
      <c r="C12874" s="1" t="s">
        <v>23295</v>
      </c>
      <c r="D12874" s="10" t="s">
        <v>5270</v>
      </c>
    </row>
    <row r="12875" spans="1:4" s="9" customFormat="1" x14ac:dyDescent="0.2">
      <c r="A12875" s="2" t="s">
        <v>23491</v>
      </c>
      <c r="B12875" s="1" t="s">
        <v>23488</v>
      </c>
      <c r="C12875" s="1" t="s">
        <v>7395</v>
      </c>
      <c r="D12875" s="3">
        <v>1000</v>
      </c>
    </row>
    <row r="12876" spans="1:4" s="9" customFormat="1" x14ac:dyDescent="0.2">
      <c r="A12876" s="2" t="s">
        <v>23492</v>
      </c>
      <c r="B12876" s="1" t="s">
        <v>23493</v>
      </c>
      <c r="C12876" s="1" t="s">
        <v>39</v>
      </c>
      <c r="D12876" s="10" t="s">
        <v>5270</v>
      </c>
    </row>
    <row r="12877" spans="1:4" s="9" customFormat="1" x14ac:dyDescent="0.2">
      <c r="A12877" s="2" t="s">
        <v>23494</v>
      </c>
      <c r="B12877" s="1" t="s">
        <v>23495</v>
      </c>
      <c r="C12877" s="1" t="s">
        <v>336</v>
      </c>
      <c r="D12877" s="10" t="s">
        <v>5270</v>
      </c>
    </row>
    <row r="12878" spans="1:4" s="9" customFormat="1" x14ac:dyDescent="0.2">
      <c r="A12878" s="2" t="s">
        <v>23496</v>
      </c>
      <c r="B12878" s="1" t="s">
        <v>23497</v>
      </c>
      <c r="C12878" s="1" t="s">
        <v>39</v>
      </c>
      <c r="D12878" s="10" t="s">
        <v>5270</v>
      </c>
    </row>
    <row r="12879" spans="1:4" s="9" customFormat="1" x14ac:dyDescent="0.2">
      <c r="A12879" s="2" t="s">
        <v>23498</v>
      </c>
      <c r="B12879" s="1" t="s">
        <v>23499</v>
      </c>
      <c r="C12879" s="1" t="s">
        <v>23368</v>
      </c>
      <c r="D12879" s="10" t="s">
        <v>5270</v>
      </c>
    </row>
    <row r="12880" spans="1:4" s="9" customFormat="1" x14ac:dyDescent="0.2">
      <c r="A12880" s="2" t="s">
        <v>23500</v>
      </c>
      <c r="B12880" s="1" t="s">
        <v>23501</v>
      </c>
      <c r="C12880" s="1" t="s">
        <v>23368</v>
      </c>
      <c r="D12880" s="3">
        <v>500</v>
      </c>
    </row>
    <row r="12881" spans="1:57" s="9" customFormat="1" x14ac:dyDescent="0.2">
      <c r="A12881" s="2" t="s">
        <v>23502</v>
      </c>
      <c r="B12881" s="1" t="s">
        <v>23505</v>
      </c>
      <c r="C12881" s="1" t="s">
        <v>23503</v>
      </c>
      <c r="D12881" s="10" t="s">
        <v>5270</v>
      </c>
    </row>
    <row r="12882" spans="1:57" s="9" customFormat="1" x14ac:dyDescent="0.2">
      <c r="A12882" s="2" t="s">
        <v>23504</v>
      </c>
      <c r="B12882" s="1" t="s">
        <v>23505</v>
      </c>
      <c r="C12882" s="1" t="s">
        <v>23503</v>
      </c>
      <c r="D12882" s="3">
        <v>500</v>
      </c>
    </row>
    <row r="12883" spans="1:57" s="11" customFormat="1" ht="18.75" x14ac:dyDescent="0.2">
      <c r="A12883" s="16" t="str">
        <f>HYPERLINK("#Indice","Voltar ao inicio")</f>
        <v>Voltar ao inicio</v>
      </c>
      <c r="B12883" s="17"/>
      <c r="C12883" s="17"/>
      <c r="D12883" s="17"/>
      <c r="E12883" s="9"/>
      <c r="F12883" s="9"/>
      <c r="G12883" s="9"/>
      <c r="H12883" s="9"/>
      <c r="I12883" s="9"/>
      <c r="J12883" s="9"/>
      <c r="K12883" s="9"/>
      <c r="L12883" s="9"/>
      <c r="M12883" s="9"/>
      <c r="N12883" s="9"/>
      <c r="O12883" s="9"/>
      <c r="P12883" s="9"/>
      <c r="Q12883" s="9"/>
      <c r="R12883" s="9"/>
      <c r="S12883" s="9"/>
      <c r="T12883" s="9"/>
      <c r="U12883" s="9"/>
      <c r="V12883" s="9"/>
      <c r="W12883" s="9"/>
      <c r="X12883" s="9"/>
      <c r="Y12883" s="9"/>
      <c r="Z12883" s="9"/>
      <c r="AA12883" s="9"/>
      <c r="AB12883" s="9"/>
      <c r="AC12883" s="9"/>
      <c r="AD12883" s="9"/>
      <c r="AE12883" s="9"/>
      <c r="AF12883" s="9"/>
      <c r="AG12883" s="9"/>
      <c r="AH12883" s="9"/>
      <c r="AI12883" s="9"/>
      <c r="AJ12883" s="9"/>
      <c r="AK12883" s="9"/>
      <c r="AL12883" s="9"/>
      <c r="AM12883" s="9"/>
      <c r="AN12883" s="9"/>
      <c r="AO12883" s="9"/>
      <c r="AP12883" s="9"/>
      <c r="AQ12883" s="9"/>
      <c r="AR12883" s="9"/>
      <c r="AS12883" s="9"/>
      <c r="AT12883" s="9"/>
      <c r="AU12883" s="9"/>
      <c r="AV12883" s="9"/>
      <c r="AW12883" s="9"/>
      <c r="AX12883" s="9"/>
      <c r="AY12883" s="9"/>
      <c r="AZ12883" s="9"/>
      <c r="BA12883" s="9"/>
      <c r="BB12883" s="9"/>
      <c r="BC12883" s="9"/>
      <c r="BD12883" s="9"/>
      <c r="BE12883" s="9"/>
    </row>
    <row r="12884" spans="1:57" s="11" customFormat="1" ht="10.5" customHeight="1" x14ac:dyDescent="0.2">
      <c r="A12884" s="12"/>
      <c r="B12884" s="13"/>
      <c r="C12884" s="13"/>
      <c r="D12884" s="13"/>
      <c r="E12884" s="9"/>
      <c r="F12884" s="9"/>
      <c r="G12884" s="9"/>
      <c r="H12884" s="9"/>
      <c r="I12884" s="9"/>
      <c r="J12884" s="9"/>
      <c r="K12884" s="9"/>
      <c r="L12884" s="9"/>
      <c r="M12884" s="9"/>
      <c r="N12884" s="9"/>
      <c r="O12884" s="9"/>
      <c r="P12884" s="9"/>
      <c r="Q12884" s="9"/>
      <c r="R12884" s="9"/>
      <c r="S12884" s="9"/>
      <c r="T12884" s="9"/>
      <c r="U12884" s="9"/>
      <c r="V12884" s="9"/>
      <c r="W12884" s="9"/>
      <c r="X12884" s="9"/>
      <c r="Y12884" s="9"/>
      <c r="Z12884" s="9"/>
      <c r="AA12884" s="9"/>
      <c r="AB12884" s="9"/>
      <c r="AC12884" s="9"/>
      <c r="AD12884" s="9"/>
      <c r="AE12884" s="9"/>
      <c r="AF12884" s="9"/>
      <c r="AG12884" s="9"/>
      <c r="AH12884" s="9"/>
      <c r="AI12884" s="9"/>
      <c r="AJ12884" s="9"/>
      <c r="AK12884" s="9"/>
      <c r="AL12884" s="9"/>
      <c r="AM12884" s="9"/>
      <c r="AN12884" s="9"/>
      <c r="AO12884" s="9"/>
      <c r="AP12884" s="9"/>
      <c r="AQ12884" s="9"/>
      <c r="AR12884" s="9"/>
      <c r="AS12884" s="9"/>
      <c r="AT12884" s="9"/>
      <c r="AU12884" s="9"/>
      <c r="AV12884" s="9"/>
      <c r="AW12884" s="9"/>
      <c r="AX12884" s="9"/>
      <c r="AY12884" s="9"/>
      <c r="AZ12884" s="9"/>
      <c r="BA12884" s="9"/>
      <c r="BB12884" s="9"/>
      <c r="BC12884" s="9"/>
      <c r="BD12884" s="9"/>
      <c r="BE12884" s="9"/>
    </row>
    <row r="12885" spans="1:57" s="9" customFormat="1" ht="26.25" x14ac:dyDescent="0.2">
      <c r="A12885" s="23" t="s">
        <v>23516</v>
      </c>
      <c r="B12885" s="24"/>
      <c r="C12885" s="24"/>
      <c r="D12885" s="24"/>
    </row>
    <row r="12886" spans="1:57" s="9" customFormat="1" ht="14.25" x14ac:dyDescent="0.2">
      <c r="A12886" s="20" t="s">
        <v>0</v>
      </c>
      <c r="B12886" s="21" t="s">
        <v>1</v>
      </c>
      <c r="C12886" s="21" t="s">
        <v>2</v>
      </c>
      <c r="D12886" s="22" t="s">
        <v>3</v>
      </c>
    </row>
    <row r="12887" spans="1:57" s="9" customFormat="1" ht="14.25" x14ac:dyDescent="0.2">
      <c r="A12887" s="20"/>
      <c r="B12887" s="21"/>
      <c r="C12887" s="21"/>
      <c r="D12887" s="22"/>
    </row>
    <row r="12888" spans="1:57" s="9" customFormat="1" x14ac:dyDescent="0.2">
      <c r="A12888" s="2" t="s">
        <v>23506</v>
      </c>
      <c r="B12888" s="1" t="s">
        <v>23507</v>
      </c>
      <c r="C12888" s="1" t="s">
        <v>39</v>
      </c>
      <c r="D12888" s="3">
        <v>200</v>
      </c>
    </row>
    <row r="12889" spans="1:57" s="9" customFormat="1" x14ac:dyDescent="0.2">
      <c r="A12889" s="2" t="s">
        <v>23508</v>
      </c>
      <c r="B12889" s="1" t="s">
        <v>23509</v>
      </c>
      <c r="C12889" s="1" t="s">
        <v>39</v>
      </c>
      <c r="D12889" s="3">
        <v>200</v>
      </c>
    </row>
    <row r="12890" spans="1:57" s="9" customFormat="1" x14ac:dyDescent="0.2">
      <c r="A12890" s="2" t="s">
        <v>23510</v>
      </c>
      <c r="B12890" s="1" t="s">
        <v>23511</v>
      </c>
      <c r="C12890" s="1" t="s">
        <v>23295</v>
      </c>
      <c r="D12890" s="10" t="s">
        <v>5270</v>
      </c>
    </row>
    <row r="12891" spans="1:57" s="9" customFormat="1" x14ac:dyDescent="0.2">
      <c r="A12891" s="2" t="s">
        <v>23512</v>
      </c>
      <c r="B12891" s="1" t="s">
        <v>23513</v>
      </c>
      <c r="C12891" s="1" t="s">
        <v>23295</v>
      </c>
      <c r="D12891" s="10" t="s">
        <v>5270</v>
      </c>
    </row>
    <row r="12892" spans="1:57" s="9" customFormat="1" x14ac:dyDescent="0.2">
      <c r="A12892" s="2" t="s">
        <v>23514</v>
      </c>
      <c r="B12892" s="1" t="s">
        <v>23515</v>
      </c>
      <c r="C12892" s="1" t="s">
        <v>39</v>
      </c>
      <c r="D12892" s="3">
        <v>200</v>
      </c>
    </row>
    <row r="12893" spans="1:57" s="11" customFormat="1" ht="18.75" x14ac:dyDescent="0.2">
      <c r="A12893" s="16" t="str">
        <f>HYPERLINK("#Indice","Voltar ao inicio")</f>
        <v>Voltar ao inicio</v>
      </c>
      <c r="B12893" s="17"/>
      <c r="C12893" s="17"/>
      <c r="D12893" s="17"/>
      <c r="E12893" s="9"/>
      <c r="F12893" s="9"/>
      <c r="G12893" s="9"/>
      <c r="H12893" s="9"/>
      <c r="I12893" s="9"/>
      <c r="J12893" s="9"/>
      <c r="K12893" s="9"/>
      <c r="L12893" s="9"/>
      <c r="M12893" s="9"/>
      <c r="N12893" s="9"/>
      <c r="O12893" s="9"/>
      <c r="P12893" s="9"/>
      <c r="Q12893" s="9"/>
      <c r="R12893" s="9"/>
      <c r="S12893" s="9"/>
      <c r="T12893" s="9"/>
      <c r="U12893" s="9"/>
      <c r="V12893" s="9"/>
      <c r="W12893" s="9"/>
      <c r="X12893" s="9"/>
      <c r="Y12893" s="9"/>
      <c r="Z12893" s="9"/>
      <c r="AA12893" s="9"/>
      <c r="AB12893" s="9"/>
      <c r="AC12893" s="9"/>
      <c r="AD12893" s="9"/>
      <c r="AE12893" s="9"/>
      <c r="AF12893" s="9"/>
      <c r="AG12893" s="9"/>
      <c r="AH12893" s="9"/>
      <c r="AI12893" s="9"/>
      <c r="AJ12893" s="9"/>
      <c r="AK12893" s="9"/>
      <c r="AL12893" s="9"/>
      <c r="AM12893" s="9"/>
      <c r="AN12893" s="9"/>
      <c r="AO12893" s="9"/>
      <c r="AP12893" s="9"/>
      <c r="AQ12893" s="9"/>
      <c r="AR12893" s="9"/>
      <c r="AS12893" s="9"/>
      <c r="AT12893" s="9"/>
      <c r="AU12893" s="9"/>
      <c r="AV12893" s="9"/>
      <c r="AW12893" s="9"/>
      <c r="AX12893" s="9"/>
      <c r="AY12893" s="9"/>
      <c r="AZ12893" s="9"/>
      <c r="BA12893" s="9"/>
      <c r="BB12893" s="9"/>
      <c r="BC12893" s="9"/>
      <c r="BD12893" s="9"/>
      <c r="BE12893" s="9"/>
    </row>
    <row r="12894" spans="1:57" s="11" customFormat="1" ht="10.5" customHeight="1" x14ac:dyDescent="0.2">
      <c r="A12894" s="12"/>
      <c r="B12894" s="13"/>
      <c r="C12894" s="13"/>
      <c r="D12894" s="13"/>
      <c r="E12894" s="9"/>
      <c r="F12894" s="9"/>
      <c r="G12894" s="9"/>
      <c r="H12894" s="9"/>
      <c r="I12894" s="9"/>
      <c r="J12894" s="9"/>
      <c r="K12894" s="9"/>
      <c r="L12894" s="9"/>
      <c r="M12894" s="9"/>
      <c r="N12894" s="9"/>
      <c r="O12894" s="9"/>
      <c r="P12894" s="9"/>
      <c r="Q12894" s="9"/>
      <c r="R12894" s="9"/>
      <c r="S12894" s="9"/>
      <c r="T12894" s="9"/>
      <c r="U12894" s="9"/>
      <c r="V12894" s="9"/>
      <c r="W12894" s="9"/>
      <c r="X12894" s="9"/>
      <c r="Y12894" s="9"/>
      <c r="Z12894" s="9"/>
      <c r="AA12894" s="9"/>
      <c r="AB12894" s="9"/>
      <c r="AC12894" s="9"/>
      <c r="AD12894" s="9"/>
      <c r="AE12894" s="9"/>
      <c r="AF12894" s="9"/>
      <c r="AG12894" s="9"/>
      <c r="AH12894" s="9"/>
      <c r="AI12894" s="9"/>
      <c r="AJ12894" s="9"/>
      <c r="AK12894" s="9"/>
      <c r="AL12894" s="9"/>
      <c r="AM12894" s="9"/>
      <c r="AN12894" s="9"/>
      <c r="AO12894" s="9"/>
      <c r="AP12894" s="9"/>
      <c r="AQ12894" s="9"/>
      <c r="AR12894" s="9"/>
      <c r="AS12894" s="9"/>
      <c r="AT12894" s="9"/>
      <c r="AU12894" s="9"/>
      <c r="AV12894" s="9"/>
      <c r="AW12894" s="9"/>
      <c r="AX12894" s="9"/>
      <c r="AY12894" s="9"/>
      <c r="AZ12894" s="9"/>
      <c r="BA12894" s="9"/>
      <c r="BB12894" s="9"/>
      <c r="BC12894" s="9"/>
      <c r="BD12894" s="9"/>
      <c r="BE12894" s="9"/>
    </row>
    <row r="12895" spans="1:57" s="9" customFormat="1" ht="26.25" x14ac:dyDescent="0.2">
      <c r="A12895" s="23" t="s">
        <v>23517</v>
      </c>
      <c r="B12895" s="24"/>
      <c r="C12895" s="24"/>
      <c r="D12895" s="24"/>
    </row>
    <row r="12896" spans="1:57" s="9" customFormat="1" ht="14.25" x14ac:dyDescent="0.2">
      <c r="A12896" s="20" t="s">
        <v>0</v>
      </c>
      <c r="B12896" s="21" t="s">
        <v>1</v>
      </c>
      <c r="C12896" s="21" t="s">
        <v>2</v>
      </c>
      <c r="D12896" s="22" t="s">
        <v>3</v>
      </c>
    </row>
    <row r="12897" spans="1:57" s="9" customFormat="1" ht="14.25" x14ac:dyDescent="0.2">
      <c r="A12897" s="20"/>
      <c r="B12897" s="21"/>
      <c r="C12897" s="21"/>
      <c r="D12897" s="22"/>
    </row>
    <row r="12898" spans="1:57" s="9" customFormat="1" x14ac:dyDescent="0.2">
      <c r="A12898" s="2" t="s">
        <v>23518</v>
      </c>
      <c r="B12898" s="1" t="s">
        <v>23519</v>
      </c>
      <c r="C12898" s="1" t="s">
        <v>2752</v>
      </c>
      <c r="D12898" s="3">
        <v>70</v>
      </c>
    </row>
    <row r="12899" spans="1:57" s="9" customFormat="1" x14ac:dyDescent="0.2">
      <c r="A12899" s="2" t="s">
        <v>23520</v>
      </c>
      <c r="B12899" s="1" t="s">
        <v>23521</v>
      </c>
      <c r="C12899" s="1" t="s">
        <v>39</v>
      </c>
      <c r="D12899" s="3">
        <v>60</v>
      </c>
    </row>
    <row r="12900" spans="1:57" s="9" customFormat="1" x14ac:dyDescent="0.2">
      <c r="A12900" s="2" t="s">
        <v>23522</v>
      </c>
      <c r="B12900" s="1" t="s">
        <v>23523</v>
      </c>
      <c r="C12900" s="1" t="s">
        <v>39</v>
      </c>
      <c r="D12900" s="3">
        <v>60</v>
      </c>
    </row>
    <row r="12901" spans="1:57" s="9" customFormat="1" x14ac:dyDescent="0.2">
      <c r="A12901" s="2" t="s">
        <v>23524</v>
      </c>
      <c r="B12901" s="1" t="s">
        <v>23525</v>
      </c>
      <c r="C12901" s="1" t="s">
        <v>39</v>
      </c>
      <c r="D12901" s="3">
        <v>60</v>
      </c>
    </row>
    <row r="12902" spans="1:57" s="9" customFormat="1" x14ac:dyDescent="0.2">
      <c r="A12902" s="2" t="s">
        <v>23526</v>
      </c>
      <c r="B12902" s="1" t="s">
        <v>23525</v>
      </c>
      <c r="C12902" s="1" t="s">
        <v>39</v>
      </c>
      <c r="D12902" s="3">
        <v>60</v>
      </c>
    </row>
    <row r="12903" spans="1:57" s="9" customFormat="1" x14ac:dyDescent="0.2">
      <c r="A12903" s="2" t="s">
        <v>23527</v>
      </c>
      <c r="B12903" s="1" t="s">
        <v>23528</v>
      </c>
      <c r="C12903" s="1" t="s">
        <v>39</v>
      </c>
      <c r="D12903" s="10" t="s">
        <v>5270</v>
      </c>
    </row>
    <row r="12904" spans="1:57" s="9" customFormat="1" x14ac:dyDescent="0.2">
      <c r="A12904" s="2" t="s">
        <v>23529</v>
      </c>
      <c r="B12904" s="1" t="s">
        <v>23528</v>
      </c>
      <c r="C12904" s="1" t="s">
        <v>7395</v>
      </c>
      <c r="D12904" s="3">
        <v>60</v>
      </c>
    </row>
    <row r="12905" spans="1:57" s="9" customFormat="1" x14ac:dyDescent="0.2">
      <c r="A12905" s="2" t="s">
        <v>23530</v>
      </c>
      <c r="B12905" s="1" t="s">
        <v>23528</v>
      </c>
      <c r="C12905" s="1" t="s">
        <v>7395</v>
      </c>
      <c r="D12905" s="3">
        <v>60</v>
      </c>
    </row>
    <row r="12906" spans="1:57" s="9" customFormat="1" x14ac:dyDescent="0.2">
      <c r="A12906" s="2" t="s">
        <v>23531</v>
      </c>
      <c r="B12906" s="1" t="s">
        <v>23528</v>
      </c>
      <c r="C12906" s="1" t="s">
        <v>7395</v>
      </c>
      <c r="D12906" s="3">
        <v>60</v>
      </c>
    </row>
    <row r="12907" spans="1:57" s="9" customFormat="1" x14ac:dyDescent="0.2">
      <c r="A12907" s="2" t="s">
        <v>23532</v>
      </c>
      <c r="B12907" s="1" t="s">
        <v>23528</v>
      </c>
      <c r="C12907" s="1" t="s">
        <v>7395</v>
      </c>
      <c r="D12907" s="3">
        <v>60</v>
      </c>
    </row>
    <row r="12908" spans="1:57" s="11" customFormat="1" ht="18.75" x14ac:dyDescent="0.2">
      <c r="A12908" s="16" t="str">
        <f>HYPERLINK("#Indice","Voltar ao inicio")</f>
        <v>Voltar ao inicio</v>
      </c>
      <c r="B12908" s="17"/>
      <c r="C12908" s="17"/>
      <c r="D12908" s="17"/>
      <c r="E12908" s="9"/>
      <c r="F12908" s="9"/>
      <c r="G12908" s="9"/>
      <c r="H12908" s="9"/>
      <c r="I12908" s="9"/>
      <c r="J12908" s="9"/>
      <c r="K12908" s="9"/>
      <c r="L12908" s="9"/>
      <c r="M12908" s="9"/>
      <c r="N12908" s="9"/>
      <c r="O12908" s="9"/>
      <c r="P12908" s="9"/>
      <c r="Q12908" s="9"/>
      <c r="R12908" s="9"/>
      <c r="S12908" s="9"/>
      <c r="T12908" s="9"/>
      <c r="U12908" s="9"/>
      <c r="V12908" s="9"/>
      <c r="W12908" s="9"/>
      <c r="X12908" s="9"/>
      <c r="Y12908" s="9"/>
      <c r="Z12908" s="9"/>
      <c r="AA12908" s="9"/>
      <c r="AB12908" s="9"/>
      <c r="AC12908" s="9"/>
      <c r="AD12908" s="9"/>
      <c r="AE12908" s="9"/>
      <c r="AF12908" s="9"/>
      <c r="AG12908" s="9"/>
      <c r="AH12908" s="9"/>
      <c r="AI12908" s="9"/>
      <c r="AJ12908" s="9"/>
      <c r="AK12908" s="9"/>
      <c r="AL12908" s="9"/>
      <c r="AM12908" s="9"/>
      <c r="AN12908" s="9"/>
      <c r="AO12908" s="9"/>
      <c r="AP12908" s="9"/>
      <c r="AQ12908" s="9"/>
      <c r="AR12908" s="9"/>
      <c r="AS12908" s="9"/>
      <c r="AT12908" s="9"/>
      <c r="AU12908" s="9"/>
      <c r="AV12908" s="9"/>
      <c r="AW12908" s="9"/>
      <c r="AX12908" s="9"/>
      <c r="AY12908" s="9"/>
      <c r="AZ12908" s="9"/>
      <c r="BA12908" s="9"/>
      <c r="BB12908" s="9"/>
      <c r="BC12908" s="9"/>
      <c r="BD12908" s="9"/>
      <c r="BE12908" s="9"/>
    </row>
    <row r="12909" spans="1:57" s="11" customFormat="1" ht="10.5" customHeight="1" x14ac:dyDescent="0.2">
      <c r="A12909" s="12"/>
      <c r="B12909" s="13"/>
      <c r="C12909" s="13"/>
      <c r="D12909" s="13"/>
      <c r="E12909" s="9"/>
      <c r="F12909" s="9"/>
      <c r="G12909" s="9"/>
      <c r="H12909" s="9"/>
      <c r="I12909" s="9"/>
      <c r="J12909" s="9"/>
      <c r="K12909" s="9"/>
      <c r="L12909" s="9"/>
      <c r="M12909" s="9"/>
      <c r="N12909" s="9"/>
      <c r="O12909" s="9"/>
      <c r="P12909" s="9"/>
      <c r="Q12909" s="9"/>
      <c r="R12909" s="9"/>
      <c r="S12909" s="9"/>
      <c r="T12909" s="9"/>
      <c r="U12909" s="9"/>
      <c r="V12909" s="9"/>
      <c r="W12909" s="9"/>
      <c r="X12909" s="9"/>
      <c r="Y12909" s="9"/>
      <c r="Z12909" s="9"/>
      <c r="AA12909" s="9"/>
      <c r="AB12909" s="9"/>
      <c r="AC12909" s="9"/>
      <c r="AD12909" s="9"/>
      <c r="AE12909" s="9"/>
      <c r="AF12909" s="9"/>
      <c r="AG12909" s="9"/>
      <c r="AH12909" s="9"/>
      <c r="AI12909" s="9"/>
      <c r="AJ12909" s="9"/>
      <c r="AK12909" s="9"/>
      <c r="AL12909" s="9"/>
      <c r="AM12909" s="9"/>
      <c r="AN12909" s="9"/>
      <c r="AO12909" s="9"/>
      <c r="AP12909" s="9"/>
      <c r="AQ12909" s="9"/>
      <c r="AR12909" s="9"/>
      <c r="AS12909" s="9"/>
      <c r="AT12909" s="9"/>
      <c r="AU12909" s="9"/>
      <c r="AV12909" s="9"/>
      <c r="AW12909" s="9"/>
      <c r="AX12909" s="9"/>
      <c r="AY12909" s="9"/>
      <c r="AZ12909" s="9"/>
      <c r="BA12909" s="9"/>
      <c r="BB12909" s="9"/>
      <c r="BC12909" s="9"/>
      <c r="BD12909" s="9"/>
      <c r="BE12909" s="9"/>
    </row>
    <row r="12910" spans="1:57" s="9" customFormat="1" ht="26.25" x14ac:dyDescent="0.2">
      <c r="A12910" s="23" t="s">
        <v>23533</v>
      </c>
      <c r="B12910" s="24"/>
      <c r="C12910" s="24"/>
      <c r="D12910" s="24"/>
    </row>
    <row r="12911" spans="1:57" s="9" customFormat="1" ht="14.25" x14ac:dyDescent="0.2">
      <c r="A12911" s="20" t="s">
        <v>0</v>
      </c>
      <c r="B12911" s="21" t="s">
        <v>1</v>
      </c>
      <c r="C12911" s="21" t="s">
        <v>2</v>
      </c>
      <c r="D12911" s="22" t="s">
        <v>3</v>
      </c>
    </row>
    <row r="12912" spans="1:57" s="9" customFormat="1" ht="14.25" x14ac:dyDescent="0.2">
      <c r="A12912" s="20"/>
      <c r="B12912" s="21"/>
      <c r="C12912" s="21"/>
      <c r="D12912" s="22"/>
    </row>
    <row r="12913" spans="1:4" s="9" customFormat="1" x14ac:dyDescent="0.2">
      <c r="A12913" s="2" t="s">
        <v>23534</v>
      </c>
      <c r="B12913" s="1" t="s">
        <v>23535</v>
      </c>
      <c r="C12913" s="1" t="s">
        <v>7395</v>
      </c>
      <c r="D12913" s="3">
        <v>1000</v>
      </c>
    </row>
    <row r="12914" spans="1:4" s="9" customFormat="1" x14ac:dyDescent="0.2">
      <c r="A12914" s="2" t="s">
        <v>23536</v>
      </c>
      <c r="B12914" s="1" t="s">
        <v>23537</v>
      </c>
      <c r="C12914" s="1" t="s">
        <v>7395</v>
      </c>
      <c r="D12914" s="3">
        <v>1000</v>
      </c>
    </row>
    <row r="12915" spans="1:4" s="9" customFormat="1" x14ac:dyDescent="0.2">
      <c r="A12915" s="2" t="s">
        <v>23538</v>
      </c>
      <c r="B12915" s="1" t="s">
        <v>23539</v>
      </c>
      <c r="C12915" s="1" t="s">
        <v>89</v>
      </c>
      <c r="D12915" s="10" t="s">
        <v>5270</v>
      </c>
    </row>
    <row r="12916" spans="1:4" s="9" customFormat="1" x14ac:dyDescent="0.2">
      <c r="A12916" s="2" t="s">
        <v>23540</v>
      </c>
      <c r="B12916" s="1" t="s">
        <v>23541</v>
      </c>
      <c r="C12916" s="1" t="s">
        <v>336</v>
      </c>
      <c r="D12916" s="10" t="s">
        <v>5270</v>
      </c>
    </row>
    <row r="12917" spans="1:4" s="9" customFormat="1" x14ac:dyDescent="0.2">
      <c r="A12917" s="2" t="s">
        <v>23542</v>
      </c>
      <c r="B12917" s="1" t="s">
        <v>23543</v>
      </c>
      <c r="C12917" s="1" t="s">
        <v>89</v>
      </c>
      <c r="D12917" s="10" t="s">
        <v>5270</v>
      </c>
    </row>
    <row r="12918" spans="1:4" s="9" customFormat="1" x14ac:dyDescent="0.2">
      <c r="A12918" s="2" t="s">
        <v>23544</v>
      </c>
      <c r="B12918" s="1" t="s">
        <v>23545</v>
      </c>
      <c r="C12918" s="1" t="s">
        <v>39</v>
      </c>
      <c r="D12918" s="10" t="s">
        <v>5270</v>
      </c>
    </row>
    <row r="12919" spans="1:4" s="9" customFormat="1" x14ac:dyDescent="0.2">
      <c r="A12919" s="2" t="s">
        <v>23546</v>
      </c>
      <c r="B12919" s="1" t="s">
        <v>23545</v>
      </c>
      <c r="C12919" s="1" t="s">
        <v>7395</v>
      </c>
      <c r="D12919" s="3">
        <v>100</v>
      </c>
    </row>
    <row r="12920" spans="1:4" s="9" customFormat="1" x14ac:dyDescent="0.2">
      <c r="A12920" s="2" t="s">
        <v>23547</v>
      </c>
      <c r="B12920" s="1" t="s">
        <v>23548</v>
      </c>
      <c r="C12920" s="1" t="s">
        <v>39</v>
      </c>
      <c r="D12920" s="10" t="s">
        <v>5270</v>
      </c>
    </row>
    <row r="12921" spans="1:4" s="9" customFormat="1" x14ac:dyDescent="0.2">
      <c r="A12921" s="2" t="s">
        <v>23549</v>
      </c>
      <c r="B12921" s="1" t="s">
        <v>23550</v>
      </c>
      <c r="C12921" s="1" t="s">
        <v>39</v>
      </c>
      <c r="D12921" s="3">
        <v>1000</v>
      </c>
    </row>
    <row r="12922" spans="1:4" s="9" customFormat="1" x14ac:dyDescent="0.2">
      <c r="A12922" s="2" t="s">
        <v>23551</v>
      </c>
      <c r="B12922" s="1" t="s">
        <v>23550</v>
      </c>
      <c r="C12922" s="1" t="s">
        <v>39</v>
      </c>
      <c r="D12922" s="3">
        <v>100</v>
      </c>
    </row>
    <row r="12923" spans="1:4" s="9" customFormat="1" x14ac:dyDescent="0.2">
      <c r="A12923" s="2" t="s">
        <v>23552</v>
      </c>
      <c r="B12923" s="1" t="s">
        <v>23550</v>
      </c>
      <c r="C12923" s="1" t="s">
        <v>336</v>
      </c>
      <c r="D12923" s="10" t="s">
        <v>5270</v>
      </c>
    </row>
    <row r="12924" spans="1:4" s="9" customFormat="1" x14ac:dyDescent="0.2">
      <c r="A12924" s="2" t="s">
        <v>23553</v>
      </c>
      <c r="B12924" s="1" t="s">
        <v>23550</v>
      </c>
      <c r="C12924" s="1" t="s">
        <v>7395</v>
      </c>
      <c r="D12924" s="3">
        <v>1000</v>
      </c>
    </row>
    <row r="12925" spans="1:4" s="9" customFormat="1" x14ac:dyDescent="0.2">
      <c r="A12925" s="2" t="s">
        <v>23554</v>
      </c>
      <c r="B12925" s="1" t="s">
        <v>23550</v>
      </c>
      <c r="C12925" s="1" t="s">
        <v>7395</v>
      </c>
      <c r="D12925" s="3">
        <v>1000</v>
      </c>
    </row>
    <row r="12926" spans="1:4" s="9" customFormat="1" x14ac:dyDescent="0.2">
      <c r="A12926" s="2" t="s">
        <v>23555</v>
      </c>
      <c r="B12926" s="1" t="s">
        <v>23556</v>
      </c>
      <c r="C12926" s="1" t="s">
        <v>39</v>
      </c>
      <c r="D12926" s="3">
        <v>500</v>
      </c>
    </row>
    <row r="12927" spans="1:4" s="9" customFormat="1" x14ac:dyDescent="0.2">
      <c r="A12927" s="2" t="s">
        <v>23557</v>
      </c>
      <c r="B12927" s="1" t="s">
        <v>23556</v>
      </c>
      <c r="C12927" s="1" t="s">
        <v>7395</v>
      </c>
      <c r="D12927" s="3">
        <v>1000</v>
      </c>
    </row>
    <row r="12928" spans="1:4" s="9" customFormat="1" x14ac:dyDescent="0.2">
      <c r="A12928" s="2" t="s">
        <v>23558</v>
      </c>
      <c r="B12928" s="1" t="s">
        <v>23556</v>
      </c>
      <c r="C12928" s="1" t="s">
        <v>7395</v>
      </c>
      <c r="D12928" s="3">
        <v>1000</v>
      </c>
    </row>
    <row r="12929" spans="1:57" s="9" customFormat="1" x14ac:dyDescent="0.2">
      <c r="A12929" s="2" t="s">
        <v>23559</v>
      </c>
      <c r="B12929" s="1" t="s">
        <v>23556</v>
      </c>
      <c r="C12929" s="1" t="s">
        <v>7395</v>
      </c>
      <c r="D12929" s="3">
        <v>1000</v>
      </c>
    </row>
    <row r="12930" spans="1:57" s="9" customFormat="1" x14ac:dyDescent="0.2">
      <c r="A12930" s="2" t="s">
        <v>23560</v>
      </c>
      <c r="B12930" s="1" t="s">
        <v>23561</v>
      </c>
      <c r="C12930" s="1" t="s">
        <v>39</v>
      </c>
      <c r="D12930" s="10" t="s">
        <v>5270</v>
      </c>
    </row>
    <row r="12931" spans="1:57" s="9" customFormat="1" x14ac:dyDescent="0.2">
      <c r="A12931" s="2" t="s">
        <v>23562</v>
      </c>
      <c r="B12931" s="1" t="s">
        <v>23563</v>
      </c>
      <c r="C12931" s="1" t="s">
        <v>7395</v>
      </c>
      <c r="D12931" s="3">
        <v>1000</v>
      </c>
    </row>
    <row r="12932" spans="1:57" s="11" customFormat="1" ht="18.75" x14ac:dyDescent="0.2">
      <c r="A12932" s="16" t="str">
        <f>HYPERLINK("#Indice","Voltar ao inicio")</f>
        <v>Voltar ao inicio</v>
      </c>
      <c r="B12932" s="17"/>
      <c r="C12932" s="17"/>
      <c r="D12932" s="17"/>
      <c r="E12932" s="9"/>
      <c r="F12932" s="9"/>
      <c r="G12932" s="9"/>
      <c r="H12932" s="9"/>
      <c r="I12932" s="9"/>
      <c r="J12932" s="9"/>
      <c r="K12932" s="9"/>
      <c r="L12932" s="9"/>
      <c r="M12932" s="9"/>
      <c r="N12932" s="9"/>
      <c r="O12932" s="9"/>
      <c r="P12932" s="9"/>
      <c r="Q12932" s="9"/>
      <c r="R12932" s="9"/>
      <c r="S12932" s="9"/>
      <c r="T12932" s="9"/>
      <c r="U12932" s="9"/>
      <c r="V12932" s="9"/>
      <c r="W12932" s="9"/>
      <c r="X12932" s="9"/>
      <c r="Y12932" s="9"/>
      <c r="Z12932" s="9"/>
      <c r="AA12932" s="9"/>
      <c r="AB12932" s="9"/>
      <c r="AC12932" s="9"/>
      <c r="AD12932" s="9"/>
      <c r="AE12932" s="9"/>
      <c r="AF12932" s="9"/>
      <c r="AG12932" s="9"/>
      <c r="AH12932" s="9"/>
      <c r="AI12932" s="9"/>
      <c r="AJ12932" s="9"/>
      <c r="AK12932" s="9"/>
      <c r="AL12932" s="9"/>
      <c r="AM12932" s="9"/>
      <c r="AN12932" s="9"/>
      <c r="AO12932" s="9"/>
      <c r="AP12932" s="9"/>
      <c r="AQ12932" s="9"/>
      <c r="AR12932" s="9"/>
      <c r="AS12932" s="9"/>
      <c r="AT12932" s="9"/>
      <c r="AU12932" s="9"/>
      <c r="AV12932" s="9"/>
      <c r="AW12932" s="9"/>
      <c r="AX12932" s="9"/>
      <c r="AY12932" s="9"/>
      <c r="AZ12932" s="9"/>
      <c r="BA12932" s="9"/>
      <c r="BB12932" s="9"/>
      <c r="BC12932" s="9"/>
      <c r="BD12932" s="9"/>
      <c r="BE12932" s="9"/>
    </row>
    <row r="12933" spans="1:57" s="11" customFormat="1" ht="10.5" customHeight="1" x14ac:dyDescent="0.2">
      <c r="A12933" s="12"/>
      <c r="B12933" s="13"/>
      <c r="C12933" s="13"/>
      <c r="D12933" s="13"/>
      <c r="E12933" s="9"/>
      <c r="F12933" s="9"/>
      <c r="G12933" s="9"/>
      <c r="H12933" s="9"/>
      <c r="I12933" s="9"/>
      <c r="J12933" s="9"/>
      <c r="K12933" s="9"/>
      <c r="L12933" s="9"/>
      <c r="M12933" s="9"/>
      <c r="N12933" s="9"/>
      <c r="O12933" s="9"/>
      <c r="P12933" s="9"/>
      <c r="Q12933" s="9"/>
      <c r="R12933" s="9"/>
      <c r="S12933" s="9"/>
      <c r="T12933" s="9"/>
      <c r="U12933" s="9"/>
      <c r="V12933" s="9"/>
      <c r="W12933" s="9"/>
      <c r="X12933" s="9"/>
      <c r="Y12933" s="9"/>
      <c r="Z12933" s="9"/>
      <c r="AA12933" s="9"/>
      <c r="AB12933" s="9"/>
      <c r="AC12933" s="9"/>
      <c r="AD12933" s="9"/>
      <c r="AE12933" s="9"/>
      <c r="AF12933" s="9"/>
      <c r="AG12933" s="9"/>
      <c r="AH12933" s="9"/>
      <c r="AI12933" s="9"/>
      <c r="AJ12933" s="9"/>
      <c r="AK12933" s="9"/>
      <c r="AL12933" s="9"/>
      <c r="AM12933" s="9"/>
      <c r="AN12933" s="9"/>
      <c r="AO12933" s="9"/>
      <c r="AP12933" s="9"/>
      <c r="AQ12933" s="9"/>
      <c r="AR12933" s="9"/>
      <c r="AS12933" s="9"/>
      <c r="AT12933" s="9"/>
      <c r="AU12933" s="9"/>
      <c r="AV12933" s="9"/>
      <c r="AW12933" s="9"/>
      <c r="AX12933" s="9"/>
      <c r="AY12933" s="9"/>
      <c r="AZ12933" s="9"/>
      <c r="BA12933" s="9"/>
      <c r="BB12933" s="9"/>
      <c r="BC12933" s="9"/>
      <c r="BD12933" s="9"/>
      <c r="BE12933" s="9"/>
    </row>
    <row r="12934" spans="1:57" s="9" customFormat="1" ht="26.25" x14ac:dyDescent="0.2">
      <c r="A12934" s="23" t="s">
        <v>23564</v>
      </c>
      <c r="B12934" s="24"/>
      <c r="C12934" s="24"/>
      <c r="D12934" s="24"/>
    </row>
    <row r="12935" spans="1:57" s="9" customFormat="1" ht="14.25" x14ac:dyDescent="0.2">
      <c r="A12935" s="20" t="s">
        <v>0</v>
      </c>
      <c r="B12935" s="21" t="s">
        <v>1</v>
      </c>
      <c r="C12935" s="21" t="s">
        <v>2</v>
      </c>
      <c r="D12935" s="22" t="s">
        <v>3</v>
      </c>
    </row>
    <row r="12936" spans="1:57" s="9" customFormat="1" ht="14.25" x14ac:dyDescent="0.2">
      <c r="A12936" s="20"/>
      <c r="B12936" s="21"/>
      <c r="C12936" s="21"/>
      <c r="D12936" s="22"/>
    </row>
    <row r="12937" spans="1:57" s="9" customFormat="1" x14ac:dyDescent="0.2">
      <c r="A12937" s="2" t="s">
        <v>23565</v>
      </c>
      <c r="B12937" s="1" t="s">
        <v>23566</v>
      </c>
      <c r="C12937" s="1" t="s">
        <v>2670</v>
      </c>
      <c r="D12937" s="10" t="s">
        <v>5270</v>
      </c>
    </row>
    <row r="12938" spans="1:57" s="9" customFormat="1" x14ac:dyDescent="0.2">
      <c r="A12938" s="2" t="s">
        <v>23567</v>
      </c>
      <c r="B12938" s="1" t="s">
        <v>23568</v>
      </c>
      <c r="C12938" s="1" t="s">
        <v>86</v>
      </c>
      <c r="D12938" s="3">
        <v>2000</v>
      </c>
    </row>
    <row r="12939" spans="1:57" s="9" customFormat="1" x14ac:dyDescent="0.2">
      <c r="A12939" s="2" t="s">
        <v>23569</v>
      </c>
      <c r="B12939" s="1" t="s">
        <v>23568</v>
      </c>
      <c r="C12939" s="1" t="s">
        <v>2670</v>
      </c>
      <c r="D12939" s="3">
        <v>3000</v>
      </c>
    </row>
    <row r="12940" spans="1:57" s="9" customFormat="1" x14ac:dyDescent="0.2">
      <c r="A12940" s="2" t="s">
        <v>23570</v>
      </c>
      <c r="B12940" s="1" t="s">
        <v>23568</v>
      </c>
      <c r="C12940" s="1" t="s">
        <v>7395</v>
      </c>
      <c r="D12940" s="10" t="s">
        <v>5270</v>
      </c>
    </row>
    <row r="12941" spans="1:57" s="9" customFormat="1" x14ac:dyDescent="0.2">
      <c r="A12941" s="2" t="s">
        <v>23571</v>
      </c>
      <c r="B12941" s="1" t="s">
        <v>23572</v>
      </c>
      <c r="C12941" s="1" t="s">
        <v>23573</v>
      </c>
      <c r="D12941" s="3">
        <v>4000</v>
      </c>
    </row>
    <row r="12942" spans="1:57" s="9" customFormat="1" x14ac:dyDescent="0.2">
      <c r="A12942" s="2" t="s">
        <v>23574</v>
      </c>
      <c r="B12942" s="1" t="s">
        <v>23575</v>
      </c>
      <c r="C12942" s="1" t="s">
        <v>23576</v>
      </c>
      <c r="D12942" s="3">
        <v>4000</v>
      </c>
    </row>
    <row r="12943" spans="1:57" s="9" customFormat="1" x14ac:dyDescent="0.2">
      <c r="A12943" s="2" t="s">
        <v>23577</v>
      </c>
      <c r="B12943" s="1" t="s">
        <v>23575</v>
      </c>
      <c r="C12943" s="1" t="s">
        <v>2670</v>
      </c>
      <c r="D12943" s="3">
        <v>3000</v>
      </c>
    </row>
    <row r="12944" spans="1:57" s="9" customFormat="1" x14ac:dyDescent="0.2">
      <c r="A12944" s="2" t="s">
        <v>23578</v>
      </c>
      <c r="B12944" s="1" t="s">
        <v>23579</v>
      </c>
      <c r="C12944" s="1" t="s">
        <v>23286</v>
      </c>
      <c r="D12944" s="3">
        <v>3000</v>
      </c>
    </row>
    <row r="12945" spans="1:57" s="9" customFormat="1" x14ac:dyDescent="0.2">
      <c r="A12945" s="2" t="s">
        <v>23580</v>
      </c>
      <c r="B12945" s="1" t="s">
        <v>23581</v>
      </c>
      <c r="C12945" s="1" t="s">
        <v>2670</v>
      </c>
      <c r="D12945" s="3">
        <v>3000</v>
      </c>
    </row>
    <row r="12946" spans="1:57" s="9" customFormat="1" x14ac:dyDescent="0.2">
      <c r="A12946" s="2" t="s">
        <v>23582</v>
      </c>
      <c r="B12946" s="1" t="s">
        <v>23583</v>
      </c>
      <c r="C12946" s="1" t="s">
        <v>2670</v>
      </c>
      <c r="D12946" s="10" t="s">
        <v>5270</v>
      </c>
    </row>
    <row r="12947" spans="1:57" s="9" customFormat="1" x14ac:dyDescent="0.2">
      <c r="A12947" s="2" t="s">
        <v>23584</v>
      </c>
      <c r="B12947" s="1" t="s">
        <v>23585</v>
      </c>
      <c r="C12947" s="1" t="s">
        <v>23573</v>
      </c>
      <c r="D12947" s="3">
        <v>4000</v>
      </c>
    </row>
    <row r="12948" spans="1:57" s="9" customFormat="1" x14ac:dyDescent="0.2">
      <c r="A12948" s="2" t="s">
        <v>23586</v>
      </c>
      <c r="B12948" s="1" t="s">
        <v>23585</v>
      </c>
      <c r="C12948" s="1" t="s">
        <v>39</v>
      </c>
      <c r="D12948" s="3">
        <v>4000</v>
      </c>
    </row>
    <row r="12949" spans="1:57" s="9" customFormat="1" x14ac:dyDescent="0.2">
      <c r="A12949" s="2" t="s">
        <v>23587</v>
      </c>
      <c r="B12949" s="1" t="s">
        <v>23585</v>
      </c>
      <c r="C12949" s="1" t="s">
        <v>39</v>
      </c>
      <c r="D12949" s="3">
        <v>4000</v>
      </c>
    </row>
    <row r="12950" spans="1:57" s="9" customFormat="1" x14ac:dyDescent="0.2">
      <c r="A12950" s="2" t="s">
        <v>23588</v>
      </c>
      <c r="B12950" s="1" t="s">
        <v>23585</v>
      </c>
      <c r="C12950" s="1" t="s">
        <v>23286</v>
      </c>
      <c r="D12950" s="10" t="s">
        <v>5270</v>
      </c>
    </row>
    <row r="12951" spans="1:57" s="9" customFormat="1" x14ac:dyDescent="0.2">
      <c r="A12951" s="2" t="s">
        <v>23589</v>
      </c>
      <c r="B12951" s="1" t="s">
        <v>23585</v>
      </c>
      <c r="C12951" s="1" t="s">
        <v>23590</v>
      </c>
      <c r="D12951" s="3">
        <v>4000</v>
      </c>
    </row>
    <row r="12952" spans="1:57" s="9" customFormat="1" x14ac:dyDescent="0.2">
      <c r="A12952" s="2" t="s">
        <v>23591</v>
      </c>
      <c r="B12952" s="1" t="s">
        <v>23585</v>
      </c>
      <c r="C12952" s="1" t="s">
        <v>23592</v>
      </c>
      <c r="D12952" s="3">
        <v>4000</v>
      </c>
    </row>
    <row r="12953" spans="1:57" s="9" customFormat="1" x14ac:dyDescent="0.2">
      <c r="A12953" s="2" t="s">
        <v>23593</v>
      </c>
      <c r="B12953" s="1" t="s">
        <v>23594</v>
      </c>
      <c r="C12953" s="1" t="s">
        <v>336</v>
      </c>
      <c r="D12953" s="3">
        <v>3000</v>
      </c>
    </row>
    <row r="12954" spans="1:57" s="11" customFormat="1" ht="18.75" x14ac:dyDescent="0.2">
      <c r="A12954" s="16" t="str">
        <f>HYPERLINK("#Indice","Voltar ao inicio")</f>
        <v>Voltar ao inicio</v>
      </c>
      <c r="B12954" s="17"/>
      <c r="C12954" s="17"/>
      <c r="D12954" s="17"/>
      <c r="E12954" s="9"/>
      <c r="F12954" s="9"/>
      <c r="G12954" s="9"/>
      <c r="H12954" s="9"/>
      <c r="I12954" s="9"/>
      <c r="J12954" s="9"/>
      <c r="K12954" s="9"/>
      <c r="L12954" s="9"/>
      <c r="M12954" s="9"/>
      <c r="N12954" s="9"/>
      <c r="O12954" s="9"/>
      <c r="P12954" s="9"/>
      <c r="Q12954" s="9"/>
      <c r="R12954" s="9"/>
      <c r="S12954" s="9"/>
      <c r="T12954" s="9"/>
      <c r="U12954" s="9"/>
      <c r="V12954" s="9"/>
      <c r="W12954" s="9"/>
      <c r="X12954" s="9"/>
      <c r="Y12954" s="9"/>
      <c r="Z12954" s="9"/>
      <c r="AA12954" s="9"/>
      <c r="AB12954" s="9"/>
      <c r="AC12954" s="9"/>
      <c r="AD12954" s="9"/>
      <c r="AE12954" s="9"/>
      <c r="AF12954" s="9"/>
      <c r="AG12954" s="9"/>
      <c r="AH12954" s="9"/>
      <c r="AI12954" s="9"/>
      <c r="AJ12954" s="9"/>
      <c r="AK12954" s="9"/>
      <c r="AL12954" s="9"/>
      <c r="AM12954" s="9"/>
      <c r="AN12954" s="9"/>
      <c r="AO12954" s="9"/>
      <c r="AP12954" s="9"/>
      <c r="AQ12954" s="9"/>
      <c r="AR12954" s="9"/>
      <c r="AS12954" s="9"/>
      <c r="AT12954" s="9"/>
      <c r="AU12954" s="9"/>
      <c r="AV12954" s="9"/>
      <c r="AW12954" s="9"/>
      <c r="AX12954" s="9"/>
      <c r="AY12954" s="9"/>
      <c r="AZ12954" s="9"/>
      <c r="BA12954" s="9"/>
      <c r="BB12954" s="9"/>
      <c r="BC12954" s="9"/>
      <c r="BD12954" s="9"/>
      <c r="BE12954" s="9"/>
    </row>
    <row r="12955" spans="1:57" s="11" customFormat="1" ht="10.5" customHeight="1" x14ac:dyDescent="0.2">
      <c r="A12955" s="12"/>
      <c r="B12955" s="13"/>
      <c r="C12955" s="13"/>
      <c r="D12955" s="13"/>
      <c r="E12955" s="9"/>
      <c r="F12955" s="9"/>
      <c r="G12955" s="9"/>
      <c r="H12955" s="9"/>
      <c r="I12955" s="9"/>
      <c r="J12955" s="9"/>
      <c r="K12955" s="9"/>
      <c r="L12955" s="9"/>
      <c r="M12955" s="9"/>
      <c r="N12955" s="9"/>
      <c r="O12955" s="9"/>
      <c r="P12955" s="9"/>
      <c r="Q12955" s="9"/>
      <c r="R12955" s="9"/>
      <c r="S12955" s="9"/>
      <c r="T12955" s="9"/>
      <c r="U12955" s="9"/>
      <c r="V12955" s="9"/>
      <c r="W12955" s="9"/>
      <c r="X12955" s="9"/>
      <c r="Y12955" s="9"/>
      <c r="Z12955" s="9"/>
      <c r="AA12955" s="9"/>
      <c r="AB12955" s="9"/>
      <c r="AC12955" s="9"/>
      <c r="AD12955" s="9"/>
      <c r="AE12955" s="9"/>
      <c r="AF12955" s="9"/>
      <c r="AG12955" s="9"/>
      <c r="AH12955" s="9"/>
      <c r="AI12955" s="9"/>
      <c r="AJ12955" s="9"/>
      <c r="AK12955" s="9"/>
      <c r="AL12955" s="9"/>
      <c r="AM12955" s="9"/>
      <c r="AN12955" s="9"/>
      <c r="AO12955" s="9"/>
      <c r="AP12955" s="9"/>
      <c r="AQ12955" s="9"/>
      <c r="AR12955" s="9"/>
      <c r="AS12955" s="9"/>
      <c r="AT12955" s="9"/>
      <c r="AU12955" s="9"/>
      <c r="AV12955" s="9"/>
      <c r="AW12955" s="9"/>
      <c r="AX12955" s="9"/>
      <c r="AY12955" s="9"/>
      <c r="AZ12955" s="9"/>
      <c r="BA12955" s="9"/>
      <c r="BB12955" s="9"/>
      <c r="BC12955" s="9"/>
      <c r="BD12955" s="9"/>
      <c r="BE12955" s="9"/>
    </row>
    <row r="12956" spans="1:57" s="9" customFormat="1" ht="26.25" x14ac:dyDescent="0.2">
      <c r="A12956" s="23" t="s">
        <v>23595</v>
      </c>
      <c r="B12956" s="24"/>
      <c r="C12956" s="24"/>
      <c r="D12956" s="24"/>
    </row>
    <row r="12957" spans="1:57" s="9" customFormat="1" ht="14.25" x14ac:dyDescent="0.2">
      <c r="A12957" s="20" t="s">
        <v>0</v>
      </c>
      <c r="B12957" s="21" t="s">
        <v>1</v>
      </c>
      <c r="C12957" s="21" t="s">
        <v>2</v>
      </c>
      <c r="D12957" s="22" t="s">
        <v>3</v>
      </c>
    </row>
    <row r="12958" spans="1:57" s="9" customFormat="1" ht="14.25" x14ac:dyDescent="0.2">
      <c r="A12958" s="20"/>
      <c r="B12958" s="21"/>
      <c r="C12958" s="21"/>
      <c r="D12958" s="22"/>
    </row>
    <row r="12959" spans="1:57" s="9" customFormat="1" x14ac:dyDescent="0.2">
      <c r="A12959" s="2" t="s">
        <v>23596</v>
      </c>
      <c r="B12959" s="1" t="s">
        <v>23597</v>
      </c>
      <c r="C12959" s="1" t="s">
        <v>23573</v>
      </c>
      <c r="D12959" s="3">
        <v>3000</v>
      </c>
    </row>
    <row r="12960" spans="1:57" s="9" customFormat="1" x14ac:dyDescent="0.2">
      <c r="A12960" s="2" t="s">
        <v>23598</v>
      </c>
      <c r="B12960" s="1" t="s">
        <v>23599</v>
      </c>
      <c r="C12960" s="1" t="s">
        <v>39</v>
      </c>
      <c r="D12960" s="10" t="s">
        <v>5270</v>
      </c>
    </row>
    <row r="12961" spans="1:4" s="9" customFormat="1" x14ac:dyDescent="0.2">
      <c r="A12961" s="2" t="s">
        <v>23600</v>
      </c>
      <c r="B12961" s="1" t="s">
        <v>23601</v>
      </c>
      <c r="C12961" s="1" t="s">
        <v>39</v>
      </c>
      <c r="D12961" s="10" t="s">
        <v>5270</v>
      </c>
    </row>
    <row r="12962" spans="1:4" s="9" customFormat="1" x14ac:dyDescent="0.2">
      <c r="A12962" s="2" t="s">
        <v>23602</v>
      </c>
      <c r="B12962" s="1" t="s">
        <v>23603</v>
      </c>
      <c r="C12962" s="1" t="s">
        <v>39</v>
      </c>
      <c r="D12962" s="10" t="s">
        <v>5270</v>
      </c>
    </row>
    <row r="12963" spans="1:4" s="9" customFormat="1" x14ac:dyDescent="0.2">
      <c r="A12963" s="2" t="s">
        <v>23604</v>
      </c>
      <c r="B12963" s="1" t="s">
        <v>23605</v>
      </c>
      <c r="C12963" s="1" t="s">
        <v>39</v>
      </c>
      <c r="D12963" s="10" t="s">
        <v>5270</v>
      </c>
    </row>
    <row r="12964" spans="1:4" s="9" customFormat="1" x14ac:dyDescent="0.2">
      <c r="A12964" s="2" t="s">
        <v>23606</v>
      </c>
      <c r="B12964" s="1" t="s">
        <v>23607</v>
      </c>
      <c r="C12964" s="1" t="s">
        <v>39</v>
      </c>
      <c r="D12964" s="10" t="s">
        <v>5270</v>
      </c>
    </row>
    <row r="12965" spans="1:4" s="9" customFormat="1" x14ac:dyDescent="0.2">
      <c r="A12965" s="2" t="s">
        <v>23608</v>
      </c>
      <c r="B12965" s="1" t="s">
        <v>23599</v>
      </c>
      <c r="C12965" s="1" t="s">
        <v>39</v>
      </c>
      <c r="D12965" s="10" t="s">
        <v>5270</v>
      </c>
    </row>
    <row r="12966" spans="1:4" s="9" customFormat="1" x14ac:dyDescent="0.2">
      <c r="A12966" s="2" t="s">
        <v>23609</v>
      </c>
      <c r="B12966" s="1" t="s">
        <v>23599</v>
      </c>
      <c r="C12966" s="1" t="s">
        <v>23284</v>
      </c>
      <c r="D12966" s="3">
        <v>3000</v>
      </c>
    </row>
    <row r="12967" spans="1:4" s="9" customFormat="1" x14ac:dyDescent="0.2">
      <c r="A12967" s="2" t="s">
        <v>23610</v>
      </c>
      <c r="B12967" s="1" t="s">
        <v>23599</v>
      </c>
      <c r="C12967" s="1" t="s">
        <v>23284</v>
      </c>
      <c r="D12967" s="3">
        <v>3000</v>
      </c>
    </row>
    <row r="12968" spans="1:4" s="9" customFormat="1" x14ac:dyDescent="0.2">
      <c r="A12968" s="2" t="s">
        <v>23611</v>
      </c>
      <c r="B12968" s="1" t="s">
        <v>23607</v>
      </c>
      <c r="C12968" s="1" t="s">
        <v>23284</v>
      </c>
      <c r="D12968" s="3">
        <v>3000</v>
      </c>
    </row>
    <row r="12969" spans="1:4" s="9" customFormat="1" x14ac:dyDescent="0.2">
      <c r="A12969" s="2" t="s">
        <v>23612</v>
      </c>
      <c r="B12969" s="1" t="s">
        <v>23599</v>
      </c>
      <c r="C12969" s="1" t="s">
        <v>23284</v>
      </c>
      <c r="D12969" s="10" t="s">
        <v>5270</v>
      </c>
    </row>
    <row r="12970" spans="1:4" s="9" customFormat="1" x14ac:dyDescent="0.2">
      <c r="A12970" s="2" t="s">
        <v>23613</v>
      </c>
      <c r="B12970" s="1" t="s">
        <v>23607</v>
      </c>
      <c r="C12970" s="1" t="s">
        <v>23284</v>
      </c>
      <c r="D12970" s="10" t="s">
        <v>5270</v>
      </c>
    </row>
    <row r="12971" spans="1:4" s="9" customFormat="1" x14ac:dyDescent="0.2">
      <c r="A12971" s="2" t="s">
        <v>23614</v>
      </c>
      <c r="B12971" s="1" t="s">
        <v>23599</v>
      </c>
      <c r="C12971" s="1" t="s">
        <v>23284</v>
      </c>
      <c r="D12971" s="10" t="s">
        <v>5270</v>
      </c>
    </row>
    <row r="12972" spans="1:4" s="9" customFormat="1" x14ac:dyDescent="0.2">
      <c r="A12972" s="2" t="s">
        <v>23615</v>
      </c>
      <c r="B12972" s="1" t="s">
        <v>23605</v>
      </c>
      <c r="C12972" s="1" t="s">
        <v>23616</v>
      </c>
      <c r="D12972" s="10" t="s">
        <v>5270</v>
      </c>
    </row>
    <row r="12973" spans="1:4" s="9" customFormat="1" x14ac:dyDescent="0.2">
      <c r="A12973" s="2" t="s">
        <v>23617</v>
      </c>
      <c r="B12973" s="1" t="s">
        <v>23618</v>
      </c>
      <c r="C12973" s="1" t="s">
        <v>336</v>
      </c>
      <c r="D12973" s="10" t="s">
        <v>5270</v>
      </c>
    </row>
    <row r="12974" spans="1:4" s="9" customFormat="1" x14ac:dyDescent="0.2">
      <c r="A12974" s="2" t="s">
        <v>23619</v>
      </c>
      <c r="B12974" s="1" t="s">
        <v>23605</v>
      </c>
      <c r="C12974" s="1" t="s">
        <v>336</v>
      </c>
      <c r="D12974" s="10" t="s">
        <v>5270</v>
      </c>
    </row>
    <row r="12975" spans="1:4" s="9" customFormat="1" x14ac:dyDescent="0.2">
      <c r="A12975" s="2" t="s">
        <v>23620</v>
      </c>
      <c r="B12975" s="1" t="s">
        <v>23599</v>
      </c>
      <c r="C12975" s="1" t="s">
        <v>336</v>
      </c>
      <c r="D12975" s="10" t="s">
        <v>5270</v>
      </c>
    </row>
    <row r="12976" spans="1:4" s="9" customFormat="1" x14ac:dyDescent="0.2">
      <c r="A12976" s="2" t="s">
        <v>23621</v>
      </c>
      <c r="B12976" s="1" t="s">
        <v>23599</v>
      </c>
      <c r="C12976" s="1" t="s">
        <v>336</v>
      </c>
      <c r="D12976" s="10" t="s">
        <v>5270</v>
      </c>
    </row>
    <row r="12977" spans="1:57" s="9" customFormat="1" x14ac:dyDescent="0.2">
      <c r="A12977" s="2" t="s">
        <v>23622</v>
      </c>
      <c r="B12977" s="1" t="s">
        <v>23623</v>
      </c>
      <c r="C12977" s="1" t="s">
        <v>336</v>
      </c>
      <c r="D12977" s="10" t="s">
        <v>5270</v>
      </c>
    </row>
    <row r="12978" spans="1:57" s="9" customFormat="1" x14ac:dyDescent="0.2">
      <c r="A12978" s="2" t="s">
        <v>23624</v>
      </c>
      <c r="B12978" s="1" t="s">
        <v>23607</v>
      </c>
      <c r="C12978" s="1" t="s">
        <v>23286</v>
      </c>
      <c r="D12978" s="10" t="s">
        <v>5270</v>
      </c>
    </row>
    <row r="12979" spans="1:57" s="9" customFormat="1" x14ac:dyDescent="0.2">
      <c r="A12979" s="2" t="s">
        <v>23625</v>
      </c>
      <c r="B12979" s="1" t="s">
        <v>23626</v>
      </c>
      <c r="C12979" s="1" t="s">
        <v>2670</v>
      </c>
      <c r="D12979" s="10" t="s">
        <v>5270</v>
      </c>
    </row>
    <row r="12980" spans="1:57" s="9" customFormat="1" x14ac:dyDescent="0.2">
      <c r="A12980" s="2" t="s">
        <v>23627</v>
      </c>
      <c r="B12980" s="1" t="s">
        <v>23628</v>
      </c>
      <c r="C12980" s="1" t="s">
        <v>2670</v>
      </c>
      <c r="D12980" s="3">
        <v>100</v>
      </c>
    </row>
    <row r="12981" spans="1:57" s="9" customFormat="1" x14ac:dyDescent="0.2">
      <c r="A12981" s="2" t="s">
        <v>23629</v>
      </c>
      <c r="B12981" s="1" t="s">
        <v>23605</v>
      </c>
      <c r="C12981" s="1" t="s">
        <v>23313</v>
      </c>
      <c r="D12981" s="3">
        <v>2000</v>
      </c>
    </row>
    <row r="12982" spans="1:57" s="9" customFormat="1" x14ac:dyDescent="0.2">
      <c r="A12982" s="2" t="s">
        <v>23630</v>
      </c>
      <c r="B12982" s="1" t="s">
        <v>23605</v>
      </c>
      <c r="C12982" s="1" t="s">
        <v>23313</v>
      </c>
      <c r="D12982" s="3">
        <v>2000</v>
      </c>
    </row>
    <row r="12983" spans="1:57" s="11" customFormat="1" ht="18.75" x14ac:dyDescent="0.2">
      <c r="A12983" s="16" t="str">
        <f>HYPERLINK("#Indice","Voltar ao inicio")</f>
        <v>Voltar ao inicio</v>
      </c>
      <c r="B12983" s="17"/>
      <c r="C12983" s="17"/>
      <c r="D12983" s="17"/>
      <c r="E12983" s="9"/>
      <c r="F12983" s="9"/>
      <c r="G12983" s="9"/>
      <c r="H12983" s="9"/>
      <c r="I12983" s="9"/>
      <c r="J12983" s="9"/>
      <c r="K12983" s="9"/>
      <c r="L12983" s="9"/>
      <c r="M12983" s="9"/>
      <c r="N12983" s="9"/>
      <c r="O12983" s="9"/>
      <c r="P12983" s="9"/>
      <c r="Q12983" s="9"/>
      <c r="R12983" s="9"/>
      <c r="S12983" s="9"/>
      <c r="T12983" s="9"/>
      <c r="U12983" s="9"/>
      <c r="V12983" s="9"/>
      <c r="W12983" s="9"/>
      <c r="X12983" s="9"/>
      <c r="Y12983" s="9"/>
      <c r="Z12983" s="9"/>
      <c r="AA12983" s="9"/>
      <c r="AB12983" s="9"/>
      <c r="AC12983" s="9"/>
      <c r="AD12983" s="9"/>
      <c r="AE12983" s="9"/>
      <c r="AF12983" s="9"/>
      <c r="AG12983" s="9"/>
      <c r="AH12983" s="9"/>
      <c r="AI12983" s="9"/>
      <c r="AJ12983" s="9"/>
      <c r="AK12983" s="9"/>
      <c r="AL12983" s="9"/>
      <c r="AM12983" s="9"/>
      <c r="AN12983" s="9"/>
      <c r="AO12983" s="9"/>
      <c r="AP12983" s="9"/>
      <c r="AQ12983" s="9"/>
      <c r="AR12983" s="9"/>
      <c r="AS12983" s="9"/>
      <c r="AT12983" s="9"/>
      <c r="AU12983" s="9"/>
      <c r="AV12983" s="9"/>
      <c r="AW12983" s="9"/>
      <c r="AX12983" s="9"/>
      <c r="AY12983" s="9"/>
      <c r="AZ12983" s="9"/>
      <c r="BA12983" s="9"/>
      <c r="BB12983" s="9"/>
      <c r="BC12983" s="9"/>
      <c r="BD12983" s="9"/>
      <c r="BE12983" s="9"/>
    </row>
    <row r="12984" spans="1:57" s="11" customFormat="1" ht="10.5" customHeight="1" x14ac:dyDescent="0.2">
      <c r="A12984" s="12"/>
      <c r="B12984" s="13"/>
      <c r="C12984" s="13"/>
      <c r="D12984" s="13"/>
      <c r="E12984" s="9"/>
      <c r="F12984" s="9"/>
      <c r="G12984" s="9"/>
      <c r="H12984" s="9"/>
      <c r="I12984" s="9"/>
      <c r="J12984" s="9"/>
      <c r="K12984" s="9"/>
      <c r="L12984" s="9"/>
      <c r="M12984" s="9"/>
      <c r="N12984" s="9"/>
      <c r="O12984" s="9"/>
      <c r="P12984" s="9"/>
      <c r="Q12984" s="9"/>
      <c r="R12984" s="9"/>
      <c r="S12984" s="9"/>
      <c r="T12984" s="9"/>
      <c r="U12984" s="9"/>
      <c r="V12984" s="9"/>
      <c r="W12984" s="9"/>
      <c r="X12984" s="9"/>
      <c r="Y12984" s="9"/>
      <c r="Z12984" s="9"/>
      <c r="AA12984" s="9"/>
      <c r="AB12984" s="9"/>
      <c r="AC12984" s="9"/>
      <c r="AD12984" s="9"/>
      <c r="AE12984" s="9"/>
      <c r="AF12984" s="9"/>
      <c r="AG12984" s="9"/>
      <c r="AH12984" s="9"/>
      <c r="AI12984" s="9"/>
      <c r="AJ12984" s="9"/>
      <c r="AK12984" s="9"/>
      <c r="AL12984" s="9"/>
      <c r="AM12984" s="9"/>
      <c r="AN12984" s="9"/>
      <c r="AO12984" s="9"/>
      <c r="AP12984" s="9"/>
      <c r="AQ12984" s="9"/>
      <c r="AR12984" s="9"/>
      <c r="AS12984" s="9"/>
      <c r="AT12984" s="9"/>
      <c r="AU12984" s="9"/>
      <c r="AV12984" s="9"/>
      <c r="AW12984" s="9"/>
      <c r="AX12984" s="9"/>
      <c r="AY12984" s="9"/>
      <c r="AZ12984" s="9"/>
      <c r="BA12984" s="9"/>
      <c r="BB12984" s="9"/>
      <c r="BC12984" s="9"/>
      <c r="BD12984" s="9"/>
      <c r="BE12984" s="9"/>
    </row>
    <row r="12985" spans="1:57" s="9" customFormat="1" ht="26.25" x14ac:dyDescent="0.2">
      <c r="A12985" s="23" t="s">
        <v>23631</v>
      </c>
      <c r="B12985" s="24"/>
      <c r="C12985" s="24"/>
      <c r="D12985" s="24"/>
    </row>
    <row r="12986" spans="1:57" s="9" customFormat="1" ht="14.25" x14ac:dyDescent="0.2">
      <c r="A12986" s="20" t="s">
        <v>0</v>
      </c>
      <c r="B12986" s="21" t="s">
        <v>1</v>
      </c>
      <c r="C12986" s="21" t="s">
        <v>2</v>
      </c>
      <c r="D12986" s="22" t="s">
        <v>3</v>
      </c>
    </row>
    <row r="12987" spans="1:57" s="9" customFormat="1" ht="14.25" x14ac:dyDescent="0.2">
      <c r="A12987" s="20"/>
      <c r="B12987" s="21"/>
      <c r="C12987" s="21"/>
      <c r="D12987" s="22"/>
    </row>
    <row r="12988" spans="1:57" s="9" customFormat="1" x14ac:dyDescent="0.2">
      <c r="A12988" s="2" t="s">
        <v>23632</v>
      </c>
      <c r="B12988" s="1" t="s">
        <v>23633</v>
      </c>
      <c r="C12988" s="1" t="s">
        <v>23634</v>
      </c>
      <c r="D12988" s="10" t="s">
        <v>5270</v>
      </c>
    </row>
    <row r="12989" spans="1:57" s="9" customFormat="1" x14ac:dyDescent="0.2">
      <c r="A12989" s="2" t="s">
        <v>23635</v>
      </c>
      <c r="B12989" s="1" t="s">
        <v>23636</v>
      </c>
      <c r="C12989" s="1" t="s">
        <v>23286</v>
      </c>
      <c r="D12989" s="10" t="s">
        <v>5270</v>
      </c>
    </row>
    <row r="12990" spans="1:57" s="9" customFormat="1" x14ac:dyDescent="0.2">
      <c r="A12990" s="2" t="s">
        <v>23637</v>
      </c>
      <c r="B12990" s="1" t="s">
        <v>23638</v>
      </c>
      <c r="C12990" s="1" t="s">
        <v>23634</v>
      </c>
      <c r="D12990" s="3">
        <v>3000</v>
      </c>
    </row>
    <row r="12991" spans="1:57" s="9" customFormat="1" x14ac:dyDescent="0.2">
      <c r="A12991" s="2" t="s">
        <v>23639</v>
      </c>
      <c r="B12991" s="1" t="s">
        <v>23640</v>
      </c>
      <c r="C12991" s="1" t="s">
        <v>336</v>
      </c>
      <c r="D12991" s="3">
        <v>2000</v>
      </c>
    </row>
    <row r="12992" spans="1:57" s="9" customFormat="1" x14ac:dyDescent="0.2">
      <c r="A12992" s="2" t="s">
        <v>23641</v>
      </c>
      <c r="B12992" s="1" t="s">
        <v>23642</v>
      </c>
      <c r="C12992" s="1" t="s">
        <v>336</v>
      </c>
      <c r="D12992" s="3">
        <v>2000</v>
      </c>
    </row>
    <row r="12993" spans="1:57" s="9" customFormat="1" x14ac:dyDescent="0.2">
      <c r="A12993" s="2" t="s">
        <v>23643</v>
      </c>
      <c r="B12993" s="1" t="s">
        <v>23642</v>
      </c>
      <c r="C12993" s="1" t="s">
        <v>23345</v>
      </c>
      <c r="D12993" s="10" t="s">
        <v>5270</v>
      </c>
    </row>
    <row r="12994" spans="1:57" s="9" customFormat="1" x14ac:dyDescent="0.2">
      <c r="A12994" s="2" t="s">
        <v>23644</v>
      </c>
      <c r="B12994" s="1" t="s">
        <v>23645</v>
      </c>
      <c r="C12994" s="1" t="s">
        <v>336</v>
      </c>
      <c r="D12994" s="3">
        <v>2000</v>
      </c>
    </row>
    <row r="12995" spans="1:57" s="9" customFormat="1" x14ac:dyDescent="0.2">
      <c r="A12995" s="2" t="s">
        <v>23646</v>
      </c>
      <c r="B12995" s="1" t="s">
        <v>23647</v>
      </c>
      <c r="C12995" s="1" t="s">
        <v>23286</v>
      </c>
      <c r="D12995" s="10" t="s">
        <v>5270</v>
      </c>
    </row>
    <row r="12996" spans="1:57" s="11" customFormat="1" ht="18.75" x14ac:dyDescent="0.2">
      <c r="A12996" s="16" t="str">
        <f>HYPERLINK("#Indice","Voltar ao inicio")</f>
        <v>Voltar ao inicio</v>
      </c>
      <c r="B12996" s="17"/>
      <c r="C12996" s="17"/>
      <c r="D12996" s="17"/>
      <c r="E12996" s="9"/>
      <c r="F12996" s="9"/>
      <c r="G12996" s="9"/>
      <c r="H12996" s="9"/>
      <c r="I12996" s="9"/>
      <c r="J12996" s="9"/>
      <c r="K12996" s="9"/>
      <c r="L12996" s="9"/>
      <c r="M12996" s="9"/>
      <c r="N12996" s="9"/>
      <c r="O12996" s="9"/>
      <c r="P12996" s="9"/>
      <c r="Q12996" s="9"/>
      <c r="R12996" s="9"/>
      <c r="S12996" s="9"/>
      <c r="T12996" s="9"/>
      <c r="U12996" s="9"/>
      <c r="V12996" s="9"/>
      <c r="W12996" s="9"/>
      <c r="X12996" s="9"/>
      <c r="Y12996" s="9"/>
      <c r="Z12996" s="9"/>
      <c r="AA12996" s="9"/>
      <c r="AB12996" s="9"/>
      <c r="AC12996" s="9"/>
      <c r="AD12996" s="9"/>
      <c r="AE12996" s="9"/>
      <c r="AF12996" s="9"/>
      <c r="AG12996" s="9"/>
      <c r="AH12996" s="9"/>
      <c r="AI12996" s="9"/>
      <c r="AJ12996" s="9"/>
      <c r="AK12996" s="9"/>
      <c r="AL12996" s="9"/>
      <c r="AM12996" s="9"/>
      <c r="AN12996" s="9"/>
      <c r="AO12996" s="9"/>
      <c r="AP12996" s="9"/>
      <c r="AQ12996" s="9"/>
      <c r="AR12996" s="9"/>
      <c r="AS12996" s="9"/>
      <c r="AT12996" s="9"/>
      <c r="AU12996" s="9"/>
      <c r="AV12996" s="9"/>
      <c r="AW12996" s="9"/>
      <c r="AX12996" s="9"/>
      <c r="AY12996" s="9"/>
      <c r="AZ12996" s="9"/>
      <c r="BA12996" s="9"/>
      <c r="BB12996" s="9"/>
      <c r="BC12996" s="9"/>
      <c r="BD12996" s="9"/>
      <c r="BE12996" s="9"/>
    </row>
    <row r="12997" spans="1:57" s="11" customFormat="1" ht="10.5" customHeight="1" x14ac:dyDescent="0.2">
      <c r="A12997" s="12"/>
      <c r="B12997" s="13"/>
      <c r="C12997" s="13"/>
      <c r="D12997" s="13"/>
      <c r="E12997" s="9"/>
      <c r="F12997" s="9"/>
      <c r="G12997" s="9"/>
      <c r="H12997" s="9"/>
      <c r="I12997" s="9"/>
      <c r="J12997" s="9"/>
      <c r="K12997" s="9"/>
      <c r="L12997" s="9"/>
      <c r="M12997" s="9"/>
      <c r="N12997" s="9"/>
      <c r="O12997" s="9"/>
      <c r="P12997" s="9"/>
      <c r="Q12997" s="9"/>
      <c r="R12997" s="9"/>
      <c r="S12997" s="9"/>
      <c r="T12997" s="9"/>
      <c r="U12997" s="9"/>
      <c r="V12997" s="9"/>
      <c r="W12997" s="9"/>
      <c r="X12997" s="9"/>
      <c r="Y12997" s="9"/>
      <c r="Z12997" s="9"/>
      <c r="AA12997" s="9"/>
      <c r="AB12997" s="9"/>
      <c r="AC12997" s="9"/>
      <c r="AD12997" s="9"/>
      <c r="AE12997" s="9"/>
      <c r="AF12997" s="9"/>
      <c r="AG12997" s="9"/>
      <c r="AH12997" s="9"/>
      <c r="AI12997" s="9"/>
      <c r="AJ12997" s="9"/>
      <c r="AK12997" s="9"/>
      <c r="AL12997" s="9"/>
      <c r="AM12997" s="9"/>
      <c r="AN12997" s="9"/>
      <c r="AO12997" s="9"/>
      <c r="AP12997" s="9"/>
      <c r="AQ12997" s="9"/>
      <c r="AR12997" s="9"/>
      <c r="AS12997" s="9"/>
      <c r="AT12997" s="9"/>
      <c r="AU12997" s="9"/>
      <c r="AV12997" s="9"/>
      <c r="AW12997" s="9"/>
      <c r="AX12997" s="9"/>
      <c r="AY12997" s="9"/>
      <c r="AZ12997" s="9"/>
      <c r="BA12997" s="9"/>
      <c r="BB12997" s="9"/>
      <c r="BC12997" s="9"/>
      <c r="BD12997" s="9"/>
      <c r="BE12997" s="9"/>
    </row>
    <row r="12998" spans="1:57" s="9" customFormat="1" ht="26.25" x14ac:dyDescent="0.2">
      <c r="A12998" s="23" t="s">
        <v>23651</v>
      </c>
      <c r="B12998" s="24"/>
      <c r="C12998" s="24"/>
      <c r="D12998" s="24"/>
    </row>
    <row r="12999" spans="1:57" s="9" customFormat="1" ht="14.25" x14ac:dyDescent="0.2">
      <c r="A12999" s="20" t="s">
        <v>0</v>
      </c>
      <c r="B12999" s="21" t="s">
        <v>1</v>
      </c>
      <c r="C12999" s="21" t="s">
        <v>2</v>
      </c>
      <c r="D12999" s="22" t="s">
        <v>3</v>
      </c>
    </row>
    <row r="13000" spans="1:57" s="9" customFormat="1" ht="14.25" x14ac:dyDescent="0.2">
      <c r="A13000" s="20"/>
      <c r="B13000" s="21"/>
      <c r="C13000" s="21"/>
      <c r="D13000" s="22"/>
    </row>
    <row r="13001" spans="1:57" s="9" customFormat="1" x14ac:dyDescent="0.2">
      <c r="A13001" s="2" t="s">
        <v>23648</v>
      </c>
      <c r="B13001" s="1" t="s">
        <v>23649</v>
      </c>
      <c r="C13001" s="1" t="s">
        <v>23650</v>
      </c>
      <c r="D13001" s="10" t="s">
        <v>5270</v>
      </c>
    </row>
    <row r="13002" spans="1:57" s="11" customFormat="1" ht="18.75" x14ac:dyDescent="0.2">
      <c r="A13002" s="16" t="str">
        <f>HYPERLINK("#Indice","Voltar ao inicio")</f>
        <v>Voltar ao inicio</v>
      </c>
      <c r="B13002" s="17"/>
      <c r="C13002" s="17"/>
      <c r="D13002" s="17"/>
      <c r="E13002" s="9"/>
      <c r="F13002" s="9"/>
      <c r="G13002" s="9"/>
      <c r="H13002" s="9"/>
      <c r="I13002" s="9"/>
      <c r="J13002" s="9"/>
      <c r="K13002" s="9"/>
      <c r="L13002" s="9"/>
      <c r="M13002" s="9"/>
      <c r="N13002" s="9"/>
      <c r="O13002" s="9"/>
      <c r="P13002" s="9"/>
      <c r="Q13002" s="9"/>
      <c r="R13002" s="9"/>
      <c r="S13002" s="9"/>
      <c r="T13002" s="9"/>
      <c r="U13002" s="9"/>
      <c r="V13002" s="9"/>
      <c r="W13002" s="9"/>
      <c r="X13002" s="9"/>
      <c r="Y13002" s="9"/>
      <c r="Z13002" s="9"/>
      <c r="AA13002" s="9"/>
      <c r="AB13002" s="9"/>
      <c r="AC13002" s="9"/>
      <c r="AD13002" s="9"/>
      <c r="AE13002" s="9"/>
      <c r="AF13002" s="9"/>
      <c r="AG13002" s="9"/>
      <c r="AH13002" s="9"/>
      <c r="AI13002" s="9"/>
      <c r="AJ13002" s="9"/>
      <c r="AK13002" s="9"/>
      <c r="AL13002" s="9"/>
      <c r="AM13002" s="9"/>
      <c r="AN13002" s="9"/>
      <c r="AO13002" s="9"/>
      <c r="AP13002" s="9"/>
      <c r="AQ13002" s="9"/>
      <c r="AR13002" s="9"/>
      <c r="AS13002" s="9"/>
      <c r="AT13002" s="9"/>
      <c r="AU13002" s="9"/>
      <c r="AV13002" s="9"/>
      <c r="AW13002" s="9"/>
      <c r="AX13002" s="9"/>
      <c r="AY13002" s="9"/>
      <c r="AZ13002" s="9"/>
      <c r="BA13002" s="9"/>
      <c r="BB13002" s="9"/>
      <c r="BC13002" s="9"/>
      <c r="BD13002" s="9"/>
      <c r="BE13002" s="9"/>
    </row>
    <row r="13003" spans="1:57" s="11" customFormat="1" ht="10.5" customHeight="1" x14ac:dyDescent="0.2">
      <c r="A13003" s="12"/>
      <c r="B13003" s="13"/>
      <c r="C13003" s="13"/>
      <c r="D13003" s="13"/>
      <c r="E13003" s="9"/>
      <c r="F13003" s="9"/>
      <c r="G13003" s="9"/>
      <c r="H13003" s="9"/>
      <c r="I13003" s="9"/>
      <c r="J13003" s="9"/>
      <c r="K13003" s="9"/>
      <c r="L13003" s="9"/>
      <c r="M13003" s="9"/>
      <c r="N13003" s="9"/>
      <c r="O13003" s="9"/>
      <c r="P13003" s="9"/>
      <c r="Q13003" s="9"/>
      <c r="R13003" s="9"/>
      <c r="S13003" s="9"/>
      <c r="T13003" s="9"/>
      <c r="U13003" s="9"/>
      <c r="V13003" s="9"/>
      <c r="W13003" s="9"/>
      <c r="X13003" s="9"/>
      <c r="Y13003" s="9"/>
      <c r="Z13003" s="9"/>
      <c r="AA13003" s="9"/>
      <c r="AB13003" s="9"/>
      <c r="AC13003" s="9"/>
      <c r="AD13003" s="9"/>
      <c r="AE13003" s="9"/>
      <c r="AF13003" s="9"/>
      <c r="AG13003" s="9"/>
      <c r="AH13003" s="9"/>
      <c r="AI13003" s="9"/>
      <c r="AJ13003" s="9"/>
      <c r="AK13003" s="9"/>
      <c r="AL13003" s="9"/>
      <c r="AM13003" s="9"/>
      <c r="AN13003" s="9"/>
      <c r="AO13003" s="9"/>
      <c r="AP13003" s="9"/>
      <c r="AQ13003" s="9"/>
      <c r="AR13003" s="9"/>
      <c r="AS13003" s="9"/>
      <c r="AT13003" s="9"/>
      <c r="AU13003" s="9"/>
      <c r="AV13003" s="9"/>
      <c r="AW13003" s="9"/>
      <c r="AX13003" s="9"/>
      <c r="AY13003" s="9"/>
      <c r="AZ13003" s="9"/>
      <c r="BA13003" s="9"/>
      <c r="BB13003" s="9"/>
      <c r="BC13003" s="9"/>
      <c r="BD13003" s="9"/>
      <c r="BE13003" s="9"/>
    </row>
    <row r="13004" spans="1:57" s="9" customFormat="1" ht="26.25" x14ac:dyDescent="0.2">
      <c r="A13004" s="23" t="s">
        <v>23652</v>
      </c>
      <c r="B13004" s="24"/>
      <c r="C13004" s="24"/>
      <c r="D13004" s="24"/>
    </row>
    <row r="13005" spans="1:57" s="9" customFormat="1" ht="14.25" x14ac:dyDescent="0.2">
      <c r="A13005" s="20" t="s">
        <v>0</v>
      </c>
      <c r="B13005" s="21" t="s">
        <v>1</v>
      </c>
      <c r="C13005" s="21" t="s">
        <v>2</v>
      </c>
      <c r="D13005" s="22" t="s">
        <v>3</v>
      </c>
    </row>
    <row r="13006" spans="1:57" s="9" customFormat="1" ht="14.25" x14ac:dyDescent="0.2">
      <c r="A13006" s="20"/>
      <c r="B13006" s="21"/>
      <c r="C13006" s="21"/>
      <c r="D13006" s="22"/>
    </row>
    <row r="13007" spans="1:57" s="9" customFormat="1" x14ac:dyDescent="0.2">
      <c r="A13007" s="2" t="s">
        <v>23653</v>
      </c>
      <c r="B13007" s="1" t="s">
        <v>23654</v>
      </c>
      <c r="C13007" s="1" t="s">
        <v>39</v>
      </c>
      <c r="D13007" s="3">
        <v>5</v>
      </c>
    </row>
    <row r="13008" spans="1:57" s="9" customFormat="1" x14ac:dyDescent="0.2">
      <c r="A13008" s="2" t="s">
        <v>23655</v>
      </c>
      <c r="B13008" s="1" t="s">
        <v>23656</v>
      </c>
      <c r="C13008" s="1" t="s">
        <v>39</v>
      </c>
      <c r="D13008" s="10" t="s">
        <v>5270</v>
      </c>
    </row>
    <row r="13009" spans="1:57" s="9" customFormat="1" x14ac:dyDescent="0.2">
      <c r="A13009" s="2" t="s">
        <v>23657</v>
      </c>
      <c r="B13009" s="1" t="s">
        <v>23658</v>
      </c>
      <c r="C13009" s="1" t="s">
        <v>39</v>
      </c>
      <c r="D13009" s="10" t="s">
        <v>5270</v>
      </c>
    </row>
    <row r="13010" spans="1:57" s="9" customFormat="1" x14ac:dyDescent="0.2">
      <c r="A13010" s="2" t="s">
        <v>23659</v>
      </c>
      <c r="B13010" s="1" t="s">
        <v>23660</v>
      </c>
      <c r="C13010" s="1" t="s">
        <v>39</v>
      </c>
      <c r="D13010" s="10" t="s">
        <v>5270</v>
      </c>
    </row>
    <row r="13011" spans="1:57" s="9" customFormat="1" x14ac:dyDescent="0.2">
      <c r="A13011" s="2" t="s">
        <v>23661</v>
      </c>
      <c r="B13011" s="1" t="s">
        <v>23662</v>
      </c>
      <c r="C13011" s="1" t="s">
        <v>39</v>
      </c>
      <c r="D13011" s="10" t="s">
        <v>5270</v>
      </c>
    </row>
    <row r="13012" spans="1:57" s="9" customFormat="1" x14ac:dyDescent="0.2">
      <c r="A13012" s="2" t="s">
        <v>23663</v>
      </c>
      <c r="B13012" s="1" t="s">
        <v>23664</v>
      </c>
      <c r="C13012" s="1" t="s">
        <v>336</v>
      </c>
      <c r="D13012" s="3">
        <v>4000</v>
      </c>
    </row>
    <row r="13013" spans="1:57" s="9" customFormat="1" x14ac:dyDescent="0.2">
      <c r="A13013" s="2" t="s">
        <v>23665</v>
      </c>
      <c r="B13013" s="1" t="s">
        <v>23664</v>
      </c>
      <c r="C13013" s="1" t="s">
        <v>19406</v>
      </c>
      <c r="D13013" s="10" t="s">
        <v>5270</v>
      </c>
    </row>
    <row r="13014" spans="1:57" s="9" customFormat="1" x14ac:dyDescent="0.2">
      <c r="A13014" s="2" t="s">
        <v>23666</v>
      </c>
      <c r="B13014" s="1" t="s">
        <v>23667</v>
      </c>
      <c r="C13014" s="1" t="s">
        <v>23590</v>
      </c>
      <c r="D13014" s="10" t="s">
        <v>5270</v>
      </c>
    </row>
    <row r="13015" spans="1:57" s="9" customFormat="1" x14ac:dyDescent="0.2">
      <c r="A13015" s="2" t="s">
        <v>23668</v>
      </c>
      <c r="B13015" s="1" t="s">
        <v>23669</v>
      </c>
      <c r="C13015" s="1" t="s">
        <v>23590</v>
      </c>
      <c r="D13015" s="3">
        <v>8000</v>
      </c>
    </row>
    <row r="13016" spans="1:57" s="9" customFormat="1" x14ac:dyDescent="0.2">
      <c r="A13016" s="2" t="s">
        <v>23670</v>
      </c>
      <c r="B13016" s="1" t="s">
        <v>23671</v>
      </c>
      <c r="C13016" s="1" t="s">
        <v>23672</v>
      </c>
      <c r="D13016" s="10" t="s">
        <v>5270</v>
      </c>
    </row>
    <row r="13017" spans="1:57" s="9" customFormat="1" x14ac:dyDescent="0.2">
      <c r="A13017" s="2" t="s">
        <v>23673</v>
      </c>
      <c r="B13017" s="1" t="s">
        <v>23674</v>
      </c>
      <c r="C13017" s="1" t="s">
        <v>39</v>
      </c>
      <c r="D13017" s="3">
        <v>2000</v>
      </c>
    </row>
    <row r="13018" spans="1:57" s="9" customFormat="1" x14ac:dyDescent="0.2">
      <c r="A13018" s="2" t="s">
        <v>23675</v>
      </c>
      <c r="B13018" s="1" t="s">
        <v>23674</v>
      </c>
      <c r="C13018" s="1" t="s">
        <v>19406</v>
      </c>
      <c r="D13018" s="10" t="s">
        <v>5270</v>
      </c>
    </row>
    <row r="13019" spans="1:57" s="9" customFormat="1" x14ac:dyDescent="0.2">
      <c r="A13019" s="2" t="s">
        <v>23676</v>
      </c>
      <c r="B13019" s="1" t="s">
        <v>23677</v>
      </c>
      <c r="C13019" s="1" t="s">
        <v>23295</v>
      </c>
      <c r="D13019" s="3">
        <v>2000</v>
      </c>
    </row>
    <row r="13020" spans="1:57" s="9" customFormat="1" x14ac:dyDescent="0.2">
      <c r="A13020" s="2" t="s">
        <v>23678</v>
      </c>
      <c r="B13020" s="1" t="s">
        <v>23679</v>
      </c>
      <c r="C13020" s="1" t="s">
        <v>5723</v>
      </c>
      <c r="D13020" s="10" t="s">
        <v>5270</v>
      </c>
    </row>
    <row r="13021" spans="1:57" s="9" customFormat="1" x14ac:dyDescent="0.2">
      <c r="A13021" s="2" t="s">
        <v>23680</v>
      </c>
      <c r="B13021" s="1" t="s">
        <v>23681</v>
      </c>
      <c r="C13021" s="1" t="s">
        <v>5723</v>
      </c>
      <c r="D13021" s="10" t="s">
        <v>5270</v>
      </c>
    </row>
    <row r="13022" spans="1:57" s="11" customFormat="1" ht="18.75" x14ac:dyDescent="0.2">
      <c r="A13022" s="16" t="str">
        <f>HYPERLINK("#Indice","Voltar ao inicio")</f>
        <v>Voltar ao inicio</v>
      </c>
      <c r="B13022" s="17"/>
      <c r="C13022" s="17"/>
      <c r="D13022" s="17"/>
      <c r="E13022" s="9"/>
      <c r="F13022" s="9"/>
      <c r="G13022" s="9"/>
      <c r="H13022" s="9"/>
      <c r="I13022" s="9"/>
      <c r="J13022" s="9"/>
      <c r="K13022" s="9"/>
      <c r="L13022" s="9"/>
      <c r="M13022" s="9"/>
      <c r="N13022" s="9"/>
      <c r="O13022" s="9"/>
      <c r="P13022" s="9"/>
      <c r="Q13022" s="9"/>
      <c r="R13022" s="9"/>
      <c r="S13022" s="9"/>
      <c r="T13022" s="9"/>
      <c r="U13022" s="9"/>
      <c r="V13022" s="9"/>
      <c r="W13022" s="9"/>
      <c r="X13022" s="9"/>
      <c r="Y13022" s="9"/>
      <c r="Z13022" s="9"/>
      <c r="AA13022" s="9"/>
      <c r="AB13022" s="9"/>
      <c r="AC13022" s="9"/>
      <c r="AD13022" s="9"/>
      <c r="AE13022" s="9"/>
      <c r="AF13022" s="9"/>
      <c r="AG13022" s="9"/>
      <c r="AH13022" s="9"/>
      <c r="AI13022" s="9"/>
      <c r="AJ13022" s="9"/>
      <c r="AK13022" s="9"/>
      <c r="AL13022" s="9"/>
      <c r="AM13022" s="9"/>
      <c r="AN13022" s="9"/>
      <c r="AO13022" s="9"/>
      <c r="AP13022" s="9"/>
      <c r="AQ13022" s="9"/>
      <c r="AR13022" s="9"/>
      <c r="AS13022" s="9"/>
      <c r="AT13022" s="9"/>
      <c r="AU13022" s="9"/>
      <c r="AV13022" s="9"/>
      <c r="AW13022" s="9"/>
      <c r="AX13022" s="9"/>
      <c r="AY13022" s="9"/>
      <c r="AZ13022" s="9"/>
      <c r="BA13022" s="9"/>
      <c r="BB13022" s="9"/>
      <c r="BC13022" s="9"/>
      <c r="BD13022" s="9"/>
      <c r="BE13022" s="9"/>
    </row>
    <row r="13023" spans="1:57" s="11" customFormat="1" ht="10.5" customHeight="1" x14ac:dyDescent="0.2">
      <c r="A13023" s="12"/>
      <c r="B13023" s="13"/>
      <c r="C13023" s="13"/>
      <c r="D13023" s="13"/>
      <c r="E13023" s="9"/>
      <c r="F13023" s="9"/>
      <c r="G13023" s="9"/>
      <c r="H13023" s="9"/>
      <c r="I13023" s="9"/>
      <c r="J13023" s="9"/>
      <c r="K13023" s="9"/>
      <c r="L13023" s="9"/>
      <c r="M13023" s="9"/>
      <c r="N13023" s="9"/>
      <c r="O13023" s="9"/>
      <c r="P13023" s="9"/>
      <c r="Q13023" s="9"/>
      <c r="R13023" s="9"/>
      <c r="S13023" s="9"/>
      <c r="T13023" s="9"/>
      <c r="U13023" s="9"/>
      <c r="V13023" s="9"/>
      <c r="W13023" s="9"/>
      <c r="X13023" s="9"/>
      <c r="Y13023" s="9"/>
      <c r="Z13023" s="9"/>
      <c r="AA13023" s="9"/>
      <c r="AB13023" s="9"/>
      <c r="AC13023" s="9"/>
      <c r="AD13023" s="9"/>
      <c r="AE13023" s="9"/>
      <c r="AF13023" s="9"/>
      <c r="AG13023" s="9"/>
      <c r="AH13023" s="9"/>
      <c r="AI13023" s="9"/>
      <c r="AJ13023" s="9"/>
      <c r="AK13023" s="9"/>
      <c r="AL13023" s="9"/>
      <c r="AM13023" s="9"/>
      <c r="AN13023" s="9"/>
      <c r="AO13023" s="9"/>
      <c r="AP13023" s="9"/>
      <c r="AQ13023" s="9"/>
      <c r="AR13023" s="9"/>
      <c r="AS13023" s="9"/>
      <c r="AT13023" s="9"/>
      <c r="AU13023" s="9"/>
      <c r="AV13023" s="9"/>
      <c r="AW13023" s="9"/>
      <c r="AX13023" s="9"/>
      <c r="AY13023" s="9"/>
      <c r="AZ13023" s="9"/>
      <c r="BA13023" s="9"/>
      <c r="BB13023" s="9"/>
      <c r="BC13023" s="9"/>
      <c r="BD13023" s="9"/>
      <c r="BE13023" s="9"/>
    </row>
    <row r="13024" spans="1:57" s="9" customFormat="1" ht="26.25" x14ac:dyDescent="0.2">
      <c r="A13024" s="23" t="s">
        <v>23732</v>
      </c>
      <c r="B13024" s="24"/>
      <c r="C13024" s="24"/>
      <c r="D13024" s="24"/>
    </row>
    <row r="13025" spans="1:57" s="9" customFormat="1" ht="14.25" x14ac:dyDescent="0.2">
      <c r="A13025" s="20" t="s">
        <v>0</v>
      </c>
      <c r="B13025" s="21" t="s">
        <v>1</v>
      </c>
      <c r="C13025" s="21" t="s">
        <v>2</v>
      </c>
      <c r="D13025" s="22" t="s">
        <v>3</v>
      </c>
    </row>
    <row r="13026" spans="1:57" s="9" customFormat="1" ht="14.25" x14ac:dyDescent="0.2">
      <c r="A13026" s="20"/>
      <c r="B13026" s="21"/>
      <c r="C13026" s="21"/>
      <c r="D13026" s="22"/>
    </row>
    <row r="13027" spans="1:57" s="9" customFormat="1" x14ac:dyDescent="0.2">
      <c r="A13027" s="2" t="s">
        <v>23682</v>
      </c>
      <c r="B13027" s="1" t="s">
        <v>23683</v>
      </c>
      <c r="C13027" s="1" t="s">
        <v>39</v>
      </c>
      <c r="D13027" s="10" t="s">
        <v>5270</v>
      </c>
    </row>
    <row r="13028" spans="1:57" s="9" customFormat="1" x14ac:dyDescent="0.2">
      <c r="A13028" s="2" t="s">
        <v>23684</v>
      </c>
      <c r="B13028" s="1" t="s">
        <v>23685</v>
      </c>
      <c r="C13028" s="1" t="s">
        <v>23686</v>
      </c>
      <c r="D13028" s="10" t="s">
        <v>5270</v>
      </c>
    </row>
    <row r="13029" spans="1:57" s="9" customFormat="1" x14ac:dyDescent="0.2">
      <c r="A13029" s="2" t="s">
        <v>23687</v>
      </c>
      <c r="B13029" s="1" t="s">
        <v>23688</v>
      </c>
      <c r="C13029" s="1" t="s">
        <v>39</v>
      </c>
      <c r="D13029" s="10" t="s">
        <v>5270</v>
      </c>
    </row>
    <row r="13030" spans="1:57" s="9" customFormat="1" x14ac:dyDescent="0.2">
      <c r="A13030" s="2" t="s">
        <v>23689</v>
      </c>
      <c r="B13030" s="1" t="s">
        <v>23690</v>
      </c>
      <c r="C13030" s="1" t="s">
        <v>39</v>
      </c>
      <c r="D13030" s="10" t="s">
        <v>5270</v>
      </c>
    </row>
    <row r="13031" spans="1:57" s="11" customFormat="1" ht="18.75" x14ac:dyDescent="0.2">
      <c r="A13031" s="16" t="str">
        <f>HYPERLINK("#Indice","Voltar ao inicio")</f>
        <v>Voltar ao inicio</v>
      </c>
      <c r="B13031" s="17"/>
      <c r="C13031" s="17"/>
      <c r="D13031" s="17"/>
      <c r="E13031" s="9"/>
      <c r="F13031" s="9"/>
      <c r="G13031" s="9"/>
      <c r="H13031" s="9"/>
      <c r="I13031" s="9"/>
      <c r="J13031" s="9"/>
      <c r="K13031" s="9"/>
      <c r="L13031" s="9"/>
      <c r="M13031" s="9"/>
      <c r="N13031" s="9"/>
      <c r="O13031" s="9"/>
      <c r="P13031" s="9"/>
      <c r="Q13031" s="9"/>
      <c r="R13031" s="9"/>
      <c r="S13031" s="9"/>
      <c r="T13031" s="9"/>
      <c r="U13031" s="9"/>
      <c r="V13031" s="9"/>
      <c r="W13031" s="9"/>
      <c r="X13031" s="9"/>
      <c r="Y13031" s="9"/>
      <c r="Z13031" s="9"/>
      <c r="AA13031" s="9"/>
      <c r="AB13031" s="9"/>
      <c r="AC13031" s="9"/>
      <c r="AD13031" s="9"/>
      <c r="AE13031" s="9"/>
      <c r="AF13031" s="9"/>
      <c r="AG13031" s="9"/>
      <c r="AH13031" s="9"/>
      <c r="AI13031" s="9"/>
      <c r="AJ13031" s="9"/>
      <c r="AK13031" s="9"/>
      <c r="AL13031" s="9"/>
      <c r="AM13031" s="9"/>
      <c r="AN13031" s="9"/>
      <c r="AO13031" s="9"/>
      <c r="AP13031" s="9"/>
      <c r="AQ13031" s="9"/>
      <c r="AR13031" s="9"/>
      <c r="AS13031" s="9"/>
      <c r="AT13031" s="9"/>
      <c r="AU13031" s="9"/>
      <c r="AV13031" s="9"/>
      <c r="AW13031" s="9"/>
      <c r="AX13031" s="9"/>
      <c r="AY13031" s="9"/>
      <c r="AZ13031" s="9"/>
      <c r="BA13031" s="9"/>
      <c r="BB13031" s="9"/>
      <c r="BC13031" s="9"/>
      <c r="BD13031" s="9"/>
      <c r="BE13031" s="9"/>
    </row>
    <row r="13032" spans="1:57" s="11" customFormat="1" ht="10.5" customHeight="1" x14ac:dyDescent="0.2">
      <c r="A13032" s="12"/>
      <c r="B13032" s="13"/>
      <c r="C13032" s="13"/>
      <c r="D13032" s="13"/>
      <c r="E13032" s="9"/>
      <c r="F13032" s="9"/>
      <c r="G13032" s="9"/>
      <c r="H13032" s="9"/>
      <c r="I13032" s="9"/>
      <c r="J13032" s="9"/>
      <c r="K13032" s="9"/>
      <c r="L13032" s="9"/>
      <c r="M13032" s="9"/>
      <c r="N13032" s="9"/>
      <c r="O13032" s="9"/>
      <c r="P13032" s="9"/>
      <c r="Q13032" s="9"/>
      <c r="R13032" s="9"/>
      <c r="S13032" s="9"/>
      <c r="T13032" s="9"/>
      <c r="U13032" s="9"/>
      <c r="V13032" s="9"/>
      <c r="W13032" s="9"/>
      <c r="X13032" s="9"/>
      <c r="Y13032" s="9"/>
      <c r="Z13032" s="9"/>
      <c r="AA13032" s="9"/>
      <c r="AB13032" s="9"/>
      <c r="AC13032" s="9"/>
      <c r="AD13032" s="9"/>
      <c r="AE13032" s="9"/>
      <c r="AF13032" s="9"/>
      <c r="AG13032" s="9"/>
      <c r="AH13032" s="9"/>
      <c r="AI13032" s="9"/>
      <c r="AJ13032" s="9"/>
      <c r="AK13032" s="9"/>
      <c r="AL13032" s="9"/>
      <c r="AM13032" s="9"/>
      <c r="AN13032" s="9"/>
      <c r="AO13032" s="9"/>
      <c r="AP13032" s="9"/>
      <c r="AQ13032" s="9"/>
      <c r="AR13032" s="9"/>
      <c r="AS13032" s="9"/>
      <c r="AT13032" s="9"/>
      <c r="AU13032" s="9"/>
      <c r="AV13032" s="9"/>
      <c r="AW13032" s="9"/>
      <c r="AX13032" s="9"/>
      <c r="AY13032" s="9"/>
      <c r="AZ13032" s="9"/>
      <c r="BA13032" s="9"/>
      <c r="BB13032" s="9"/>
      <c r="BC13032" s="9"/>
      <c r="BD13032" s="9"/>
      <c r="BE13032" s="9"/>
    </row>
    <row r="13033" spans="1:57" s="9" customFormat="1" ht="26.25" x14ac:dyDescent="0.2">
      <c r="A13033" s="23" t="s">
        <v>23691</v>
      </c>
      <c r="B13033" s="24"/>
      <c r="C13033" s="24"/>
      <c r="D13033" s="24"/>
    </row>
    <row r="13034" spans="1:57" s="9" customFormat="1" ht="14.25" x14ac:dyDescent="0.2">
      <c r="A13034" s="20" t="s">
        <v>0</v>
      </c>
      <c r="B13034" s="21" t="s">
        <v>1</v>
      </c>
      <c r="C13034" s="21" t="s">
        <v>2</v>
      </c>
      <c r="D13034" s="22" t="s">
        <v>3</v>
      </c>
    </row>
    <row r="13035" spans="1:57" s="9" customFormat="1" ht="14.25" x14ac:dyDescent="0.2">
      <c r="A13035" s="20"/>
      <c r="B13035" s="21"/>
      <c r="C13035" s="21"/>
      <c r="D13035" s="22"/>
    </row>
    <row r="13036" spans="1:57" s="9" customFormat="1" x14ac:dyDescent="0.2">
      <c r="A13036" s="2" t="s">
        <v>23694</v>
      </c>
      <c r="B13036" s="1" t="s">
        <v>23695</v>
      </c>
      <c r="C13036" s="1" t="s">
        <v>23313</v>
      </c>
      <c r="D13036" s="3">
        <v>100</v>
      </c>
    </row>
    <row r="13037" spans="1:57" s="9" customFormat="1" x14ac:dyDescent="0.2">
      <c r="A13037" s="2" t="s">
        <v>23696</v>
      </c>
      <c r="B13037" s="1" t="s">
        <v>23697</v>
      </c>
      <c r="C13037" s="1" t="s">
        <v>23313</v>
      </c>
      <c r="D13037" s="10" t="s">
        <v>5270</v>
      </c>
    </row>
    <row r="13038" spans="1:57" s="9" customFormat="1" x14ac:dyDescent="0.2">
      <c r="A13038" s="2" t="s">
        <v>23698</v>
      </c>
      <c r="B13038" s="1" t="s">
        <v>23699</v>
      </c>
      <c r="C13038" s="1" t="s">
        <v>39</v>
      </c>
      <c r="D13038" s="10" t="s">
        <v>5270</v>
      </c>
    </row>
    <row r="13039" spans="1:57" s="9" customFormat="1" x14ac:dyDescent="0.2">
      <c r="A13039" s="2" t="s">
        <v>23700</v>
      </c>
      <c r="B13039" s="1" t="s">
        <v>23701</v>
      </c>
      <c r="C13039" s="1" t="s">
        <v>39</v>
      </c>
      <c r="D13039" s="10" t="s">
        <v>5270</v>
      </c>
    </row>
    <row r="13040" spans="1:57" s="9" customFormat="1" x14ac:dyDescent="0.2">
      <c r="A13040" s="2" t="s">
        <v>23702</v>
      </c>
      <c r="B13040" s="1" t="s">
        <v>23703</v>
      </c>
      <c r="C13040" s="1" t="s">
        <v>23704</v>
      </c>
      <c r="D13040" s="3">
        <v>3000</v>
      </c>
    </row>
    <row r="13041" spans="1:57" s="9" customFormat="1" x14ac:dyDescent="0.2">
      <c r="A13041" s="2" t="s">
        <v>23705</v>
      </c>
      <c r="B13041" s="1" t="s">
        <v>23706</v>
      </c>
      <c r="C13041" s="1" t="s">
        <v>23413</v>
      </c>
      <c r="D13041" s="10" t="s">
        <v>5270</v>
      </c>
    </row>
    <row r="13042" spans="1:57" s="9" customFormat="1" x14ac:dyDescent="0.2">
      <c r="A13042" s="2" t="s">
        <v>23707</v>
      </c>
      <c r="B13042" s="1" t="s">
        <v>23708</v>
      </c>
      <c r="C13042" s="1" t="s">
        <v>39</v>
      </c>
      <c r="D13042" s="10" t="s">
        <v>5270</v>
      </c>
    </row>
    <row r="13043" spans="1:57" s="9" customFormat="1" x14ac:dyDescent="0.2">
      <c r="A13043" s="2" t="s">
        <v>23709</v>
      </c>
      <c r="B13043" s="1" t="s">
        <v>23710</v>
      </c>
      <c r="C13043" s="1" t="s">
        <v>353</v>
      </c>
      <c r="D13043" s="3">
        <v>4000</v>
      </c>
    </row>
    <row r="13044" spans="1:57" s="9" customFormat="1" x14ac:dyDescent="0.2">
      <c r="A13044" s="2" t="s">
        <v>23711</v>
      </c>
      <c r="B13044" s="1" t="s">
        <v>23712</v>
      </c>
      <c r="C13044" s="1" t="s">
        <v>23590</v>
      </c>
      <c r="D13044" s="10" t="s">
        <v>5270</v>
      </c>
    </row>
    <row r="13045" spans="1:57" s="9" customFormat="1" x14ac:dyDescent="0.2">
      <c r="A13045" s="2" t="s">
        <v>23713</v>
      </c>
      <c r="B13045" s="1" t="s">
        <v>23714</v>
      </c>
      <c r="C13045" s="1" t="s">
        <v>336</v>
      </c>
      <c r="D13045" s="3">
        <v>1000</v>
      </c>
    </row>
    <row r="13046" spans="1:57" s="9" customFormat="1" x14ac:dyDescent="0.2">
      <c r="A13046" s="2" t="s">
        <v>23715</v>
      </c>
      <c r="B13046" s="1" t="s">
        <v>23714</v>
      </c>
      <c r="C13046" s="1" t="s">
        <v>23313</v>
      </c>
      <c r="D13046" s="3">
        <v>1000</v>
      </c>
    </row>
    <row r="13047" spans="1:57" s="9" customFormat="1" x14ac:dyDescent="0.2">
      <c r="A13047" s="2" t="s">
        <v>23716</v>
      </c>
      <c r="B13047" s="1" t="s">
        <v>23717</v>
      </c>
      <c r="C13047" s="1" t="s">
        <v>39</v>
      </c>
      <c r="D13047" s="10" t="s">
        <v>5270</v>
      </c>
    </row>
    <row r="13048" spans="1:57" s="9" customFormat="1" x14ac:dyDescent="0.2">
      <c r="A13048" s="2" t="s">
        <v>23718</v>
      </c>
      <c r="B13048" s="1" t="s">
        <v>23719</v>
      </c>
      <c r="C13048" s="1" t="s">
        <v>23590</v>
      </c>
      <c r="D13048" s="10" t="s">
        <v>5270</v>
      </c>
    </row>
    <row r="13049" spans="1:57" s="9" customFormat="1" x14ac:dyDescent="0.2">
      <c r="A13049" s="2" t="s">
        <v>23720</v>
      </c>
      <c r="B13049" s="1" t="s">
        <v>23721</v>
      </c>
      <c r="C13049" s="1" t="s">
        <v>23590</v>
      </c>
      <c r="D13049" s="3">
        <v>2000</v>
      </c>
    </row>
    <row r="13050" spans="1:57" s="9" customFormat="1" x14ac:dyDescent="0.2">
      <c r="A13050" s="2" t="s">
        <v>23722</v>
      </c>
      <c r="B13050" s="1" t="s">
        <v>23723</v>
      </c>
      <c r="C13050" s="1" t="s">
        <v>2752</v>
      </c>
      <c r="D13050" s="10" t="s">
        <v>5270</v>
      </c>
    </row>
    <row r="13051" spans="1:57" s="9" customFormat="1" x14ac:dyDescent="0.2">
      <c r="A13051" s="2" t="s">
        <v>23724</v>
      </c>
      <c r="B13051" s="1" t="s">
        <v>23725</v>
      </c>
      <c r="C13051" s="1" t="s">
        <v>23590</v>
      </c>
      <c r="D13051" s="3">
        <v>2000</v>
      </c>
    </row>
    <row r="13052" spans="1:57" s="9" customFormat="1" x14ac:dyDescent="0.2">
      <c r="A13052" s="2" t="s">
        <v>23726</v>
      </c>
      <c r="B13052" s="1" t="s">
        <v>23727</v>
      </c>
      <c r="C13052" s="1" t="s">
        <v>23590</v>
      </c>
      <c r="D13052" s="3">
        <v>8000</v>
      </c>
    </row>
    <row r="13053" spans="1:57" s="9" customFormat="1" x14ac:dyDescent="0.2">
      <c r="A13053" s="2" t="s">
        <v>23728</v>
      </c>
      <c r="B13053" s="1" t="s">
        <v>23729</v>
      </c>
      <c r="C13053" s="1" t="s">
        <v>23590</v>
      </c>
      <c r="D13053" s="10" t="s">
        <v>5270</v>
      </c>
    </row>
    <row r="13054" spans="1:57" s="9" customFormat="1" x14ac:dyDescent="0.2">
      <c r="A13054" s="2" t="s">
        <v>23730</v>
      </c>
      <c r="B13054" s="1" t="s">
        <v>23731</v>
      </c>
      <c r="C13054" s="1" t="s">
        <v>23590</v>
      </c>
      <c r="D13054" s="3">
        <v>8000</v>
      </c>
    </row>
    <row r="13055" spans="1:57" s="11" customFormat="1" ht="18.75" x14ac:dyDescent="0.2">
      <c r="A13055" s="16" t="str">
        <f>HYPERLINK("#Indice","Voltar ao inicio")</f>
        <v>Voltar ao inicio</v>
      </c>
      <c r="B13055" s="17"/>
      <c r="C13055" s="17"/>
      <c r="D13055" s="17"/>
      <c r="E13055" s="9"/>
      <c r="F13055" s="9"/>
      <c r="G13055" s="9"/>
      <c r="H13055" s="9"/>
      <c r="I13055" s="9"/>
      <c r="J13055" s="9"/>
      <c r="K13055" s="9"/>
      <c r="L13055" s="9"/>
      <c r="M13055" s="9"/>
      <c r="N13055" s="9"/>
      <c r="O13055" s="9"/>
      <c r="P13055" s="9"/>
      <c r="Q13055" s="9"/>
      <c r="R13055" s="9"/>
      <c r="S13055" s="9"/>
      <c r="T13055" s="9"/>
      <c r="U13055" s="9"/>
      <c r="V13055" s="9"/>
      <c r="W13055" s="9"/>
      <c r="X13055" s="9"/>
      <c r="Y13055" s="9"/>
      <c r="Z13055" s="9"/>
      <c r="AA13055" s="9"/>
      <c r="AB13055" s="9"/>
      <c r="AC13055" s="9"/>
      <c r="AD13055" s="9"/>
      <c r="AE13055" s="9"/>
      <c r="AF13055" s="9"/>
      <c r="AG13055" s="9"/>
      <c r="AH13055" s="9"/>
      <c r="AI13055" s="9"/>
      <c r="AJ13055" s="9"/>
      <c r="AK13055" s="9"/>
      <c r="AL13055" s="9"/>
      <c r="AM13055" s="9"/>
      <c r="AN13055" s="9"/>
      <c r="AO13055" s="9"/>
      <c r="AP13055" s="9"/>
      <c r="AQ13055" s="9"/>
      <c r="AR13055" s="9"/>
      <c r="AS13055" s="9"/>
      <c r="AT13055" s="9"/>
      <c r="AU13055" s="9"/>
      <c r="AV13055" s="9"/>
      <c r="AW13055" s="9"/>
      <c r="AX13055" s="9"/>
      <c r="AY13055" s="9"/>
      <c r="AZ13055" s="9"/>
      <c r="BA13055" s="9"/>
      <c r="BB13055" s="9"/>
      <c r="BC13055" s="9"/>
      <c r="BD13055" s="9"/>
      <c r="BE13055" s="9"/>
    </row>
    <row r="13056" spans="1:57" s="11" customFormat="1" ht="10.5" customHeight="1" x14ac:dyDescent="0.2">
      <c r="A13056" s="12"/>
      <c r="B13056" s="13"/>
      <c r="C13056" s="13"/>
      <c r="D13056" s="13"/>
      <c r="E13056" s="9"/>
      <c r="F13056" s="9"/>
      <c r="G13056" s="9"/>
      <c r="H13056" s="9"/>
      <c r="I13056" s="9"/>
      <c r="J13056" s="9"/>
      <c r="K13056" s="9"/>
      <c r="L13056" s="9"/>
      <c r="M13056" s="9"/>
      <c r="N13056" s="9"/>
      <c r="O13056" s="9"/>
      <c r="P13056" s="9"/>
      <c r="Q13056" s="9"/>
      <c r="R13056" s="9"/>
      <c r="S13056" s="9"/>
      <c r="T13056" s="9"/>
      <c r="U13056" s="9"/>
      <c r="V13056" s="9"/>
      <c r="W13056" s="9"/>
      <c r="X13056" s="9"/>
      <c r="Y13056" s="9"/>
      <c r="Z13056" s="9"/>
      <c r="AA13056" s="9"/>
      <c r="AB13056" s="9"/>
      <c r="AC13056" s="9"/>
      <c r="AD13056" s="9"/>
      <c r="AE13056" s="9"/>
      <c r="AF13056" s="9"/>
      <c r="AG13056" s="9"/>
      <c r="AH13056" s="9"/>
      <c r="AI13056" s="9"/>
      <c r="AJ13056" s="9"/>
      <c r="AK13056" s="9"/>
      <c r="AL13056" s="9"/>
      <c r="AM13056" s="9"/>
      <c r="AN13056" s="9"/>
      <c r="AO13056" s="9"/>
      <c r="AP13056" s="9"/>
      <c r="AQ13056" s="9"/>
      <c r="AR13056" s="9"/>
      <c r="AS13056" s="9"/>
      <c r="AT13056" s="9"/>
      <c r="AU13056" s="9"/>
      <c r="AV13056" s="9"/>
      <c r="AW13056" s="9"/>
      <c r="AX13056" s="9"/>
      <c r="AY13056" s="9"/>
      <c r="AZ13056" s="9"/>
      <c r="BA13056" s="9"/>
      <c r="BB13056" s="9"/>
      <c r="BC13056" s="9"/>
      <c r="BD13056" s="9"/>
      <c r="BE13056" s="9"/>
    </row>
    <row r="13057" spans="1:57" s="9" customFormat="1" ht="26.25" customHeight="1" x14ac:dyDescent="0.2">
      <c r="A13057" s="18" t="s">
        <v>23733</v>
      </c>
      <c r="B13057" s="19"/>
      <c r="C13057" s="19"/>
      <c r="D13057" s="19"/>
    </row>
    <row r="13058" spans="1:57" s="9" customFormat="1" ht="14.25" x14ac:dyDescent="0.2">
      <c r="A13058" s="20" t="s">
        <v>0</v>
      </c>
      <c r="B13058" s="21" t="s">
        <v>1</v>
      </c>
      <c r="C13058" s="21" t="s">
        <v>2</v>
      </c>
      <c r="D13058" s="22" t="s">
        <v>3</v>
      </c>
    </row>
    <row r="13059" spans="1:57" s="9" customFormat="1" ht="14.25" x14ac:dyDescent="0.2">
      <c r="A13059" s="20"/>
      <c r="B13059" s="21"/>
      <c r="C13059" s="21"/>
      <c r="D13059" s="22"/>
    </row>
    <row r="13060" spans="1:57" s="9" customFormat="1" x14ac:dyDescent="0.2">
      <c r="A13060" s="2" t="s">
        <v>23734</v>
      </c>
      <c r="B13060" s="1" t="s">
        <v>23735</v>
      </c>
      <c r="C13060" s="1" t="s">
        <v>23616</v>
      </c>
      <c r="D13060" s="10" t="s">
        <v>5270</v>
      </c>
    </row>
    <row r="13061" spans="1:57" s="9" customFormat="1" x14ac:dyDescent="0.2">
      <c r="A13061" s="2" t="s">
        <v>23736</v>
      </c>
      <c r="B13061" s="1" t="s">
        <v>23737</v>
      </c>
      <c r="C13061" s="1" t="s">
        <v>336</v>
      </c>
      <c r="D13061" s="10" t="s">
        <v>5270</v>
      </c>
    </row>
    <row r="13062" spans="1:57" s="11" customFormat="1" ht="18.75" x14ac:dyDescent="0.2">
      <c r="A13062" s="16" t="str">
        <f>HYPERLINK("#Indice","Voltar ao inicio")</f>
        <v>Voltar ao inicio</v>
      </c>
      <c r="B13062" s="17"/>
      <c r="C13062" s="17"/>
      <c r="D13062" s="17"/>
      <c r="E13062" s="9"/>
      <c r="F13062" s="9"/>
      <c r="G13062" s="9"/>
      <c r="H13062" s="9"/>
      <c r="I13062" s="9"/>
      <c r="J13062" s="9"/>
      <c r="K13062" s="9"/>
      <c r="L13062" s="9"/>
      <c r="M13062" s="9"/>
      <c r="N13062" s="9"/>
      <c r="O13062" s="9"/>
      <c r="P13062" s="9"/>
      <c r="Q13062" s="9"/>
      <c r="R13062" s="9"/>
      <c r="S13062" s="9"/>
      <c r="T13062" s="9"/>
      <c r="U13062" s="9"/>
      <c r="V13062" s="9"/>
      <c r="W13062" s="9"/>
      <c r="X13062" s="9"/>
      <c r="Y13062" s="9"/>
      <c r="Z13062" s="9"/>
      <c r="AA13062" s="9"/>
      <c r="AB13062" s="9"/>
      <c r="AC13062" s="9"/>
      <c r="AD13062" s="9"/>
      <c r="AE13062" s="9"/>
      <c r="AF13062" s="9"/>
      <c r="AG13062" s="9"/>
      <c r="AH13062" s="9"/>
      <c r="AI13062" s="9"/>
      <c r="AJ13062" s="9"/>
      <c r="AK13062" s="9"/>
      <c r="AL13062" s="9"/>
      <c r="AM13062" s="9"/>
      <c r="AN13062" s="9"/>
      <c r="AO13062" s="9"/>
      <c r="AP13062" s="9"/>
      <c r="AQ13062" s="9"/>
      <c r="AR13062" s="9"/>
      <c r="AS13062" s="9"/>
      <c r="AT13062" s="9"/>
      <c r="AU13062" s="9"/>
      <c r="AV13062" s="9"/>
      <c r="AW13062" s="9"/>
      <c r="AX13062" s="9"/>
      <c r="AY13062" s="9"/>
      <c r="AZ13062" s="9"/>
      <c r="BA13062" s="9"/>
      <c r="BB13062" s="9"/>
      <c r="BC13062" s="9"/>
      <c r="BD13062" s="9"/>
      <c r="BE13062" s="9"/>
    </row>
    <row r="13063" spans="1:57" s="11" customFormat="1" ht="10.5" customHeight="1" x14ac:dyDescent="0.2">
      <c r="A13063" s="12"/>
      <c r="B13063" s="13"/>
      <c r="C13063" s="13"/>
      <c r="D13063" s="13"/>
      <c r="E13063" s="9"/>
      <c r="F13063" s="9"/>
      <c r="G13063" s="9"/>
      <c r="H13063" s="9"/>
      <c r="I13063" s="9"/>
      <c r="J13063" s="9"/>
      <c r="K13063" s="9"/>
      <c r="L13063" s="9"/>
      <c r="M13063" s="9"/>
      <c r="N13063" s="9"/>
      <c r="O13063" s="9"/>
      <c r="P13063" s="9"/>
      <c r="Q13063" s="9"/>
      <c r="R13063" s="9"/>
      <c r="S13063" s="9"/>
      <c r="T13063" s="9"/>
      <c r="U13063" s="9"/>
      <c r="V13063" s="9"/>
      <c r="W13063" s="9"/>
      <c r="X13063" s="9"/>
      <c r="Y13063" s="9"/>
      <c r="Z13063" s="9"/>
      <c r="AA13063" s="9"/>
      <c r="AB13063" s="9"/>
      <c r="AC13063" s="9"/>
      <c r="AD13063" s="9"/>
      <c r="AE13063" s="9"/>
      <c r="AF13063" s="9"/>
      <c r="AG13063" s="9"/>
      <c r="AH13063" s="9"/>
      <c r="AI13063" s="9"/>
      <c r="AJ13063" s="9"/>
      <c r="AK13063" s="9"/>
      <c r="AL13063" s="9"/>
      <c r="AM13063" s="9"/>
      <c r="AN13063" s="9"/>
      <c r="AO13063" s="9"/>
      <c r="AP13063" s="9"/>
      <c r="AQ13063" s="9"/>
      <c r="AR13063" s="9"/>
      <c r="AS13063" s="9"/>
      <c r="AT13063" s="9"/>
      <c r="AU13063" s="9"/>
      <c r="AV13063" s="9"/>
      <c r="AW13063" s="9"/>
      <c r="AX13063" s="9"/>
      <c r="AY13063" s="9"/>
      <c r="AZ13063" s="9"/>
      <c r="BA13063" s="9"/>
      <c r="BB13063" s="9"/>
      <c r="BC13063" s="9"/>
      <c r="BD13063" s="9"/>
      <c r="BE13063" s="9"/>
    </row>
    <row r="13064" spans="1:57" s="9" customFormat="1" ht="26.25" customHeight="1" x14ac:dyDescent="0.2">
      <c r="A13064" s="18" t="s">
        <v>23738</v>
      </c>
      <c r="B13064" s="19"/>
      <c r="C13064" s="19"/>
      <c r="D13064" s="19"/>
    </row>
    <row r="13065" spans="1:57" s="9" customFormat="1" ht="14.25" x14ac:dyDescent="0.2">
      <c r="A13065" s="20" t="s">
        <v>0</v>
      </c>
      <c r="B13065" s="21" t="s">
        <v>1</v>
      </c>
      <c r="C13065" s="21" t="s">
        <v>2</v>
      </c>
      <c r="D13065" s="22" t="s">
        <v>3</v>
      </c>
    </row>
    <row r="13066" spans="1:57" s="9" customFormat="1" ht="14.25" x14ac:dyDescent="0.2">
      <c r="A13066" s="20"/>
      <c r="B13066" s="21"/>
      <c r="C13066" s="21"/>
      <c r="D13066" s="22"/>
    </row>
    <row r="13067" spans="1:57" s="9" customFormat="1" x14ac:dyDescent="0.2">
      <c r="A13067" s="2" t="s">
        <v>23739</v>
      </c>
      <c r="B13067" s="1" t="s">
        <v>23740</v>
      </c>
      <c r="C13067" s="1" t="s">
        <v>336</v>
      </c>
      <c r="D13067" s="3">
        <v>500</v>
      </c>
    </row>
    <row r="13068" spans="1:57" s="9" customFormat="1" x14ac:dyDescent="0.2">
      <c r="A13068" s="2" t="s">
        <v>23741</v>
      </c>
      <c r="B13068" s="1" t="s">
        <v>23742</v>
      </c>
      <c r="C13068" s="1" t="s">
        <v>39</v>
      </c>
      <c r="D13068" s="10" t="s">
        <v>5270</v>
      </c>
    </row>
    <row r="13069" spans="1:57" s="9" customFormat="1" x14ac:dyDescent="0.2">
      <c r="A13069" s="2" t="s">
        <v>23743</v>
      </c>
      <c r="B13069" s="1" t="s">
        <v>23744</v>
      </c>
      <c r="C13069" s="1" t="s">
        <v>23324</v>
      </c>
      <c r="D13069" s="10" t="s">
        <v>5270</v>
      </c>
    </row>
    <row r="13070" spans="1:57" s="9" customFormat="1" x14ac:dyDescent="0.2">
      <c r="A13070" s="2" t="s">
        <v>23745</v>
      </c>
      <c r="B13070" s="1" t="s">
        <v>23746</v>
      </c>
      <c r="C13070" s="1" t="s">
        <v>39</v>
      </c>
      <c r="D13070" s="10" t="s">
        <v>5270</v>
      </c>
    </row>
    <row r="13071" spans="1:57" s="9" customFormat="1" x14ac:dyDescent="0.2">
      <c r="A13071" s="2" t="s">
        <v>23747</v>
      </c>
      <c r="B13071" s="1" t="s">
        <v>23748</v>
      </c>
      <c r="C13071" s="1" t="s">
        <v>39</v>
      </c>
      <c r="D13071" s="10" t="s">
        <v>5270</v>
      </c>
    </row>
    <row r="13072" spans="1:57" s="9" customFormat="1" x14ac:dyDescent="0.2">
      <c r="A13072" s="2" t="s">
        <v>23749</v>
      </c>
      <c r="B13072" s="1" t="s">
        <v>23750</v>
      </c>
      <c r="C13072" s="1" t="s">
        <v>39</v>
      </c>
      <c r="D13072" s="10" t="s">
        <v>5270</v>
      </c>
    </row>
    <row r="13073" spans="1:4" s="9" customFormat="1" x14ac:dyDescent="0.2">
      <c r="A13073" s="2" t="s">
        <v>23751</v>
      </c>
      <c r="B13073" s="1" t="s">
        <v>23752</v>
      </c>
      <c r="C13073" s="1" t="s">
        <v>39</v>
      </c>
      <c r="D13073" s="10" t="s">
        <v>5270</v>
      </c>
    </row>
    <row r="13074" spans="1:4" s="9" customFormat="1" x14ac:dyDescent="0.2">
      <c r="A13074" s="2" t="s">
        <v>23753</v>
      </c>
      <c r="B13074" s="1" t="s">
        <v>23754</v>
      </c>
      <c r="C13074" s="1" t="s">
        <v>336</v>
      </c>
      <c r="D13074" s="3">
        <v>500</v>
      </c>
    </row>
    <row r="13075" spans="1:4" s="9" customFormat="1" x14ac:dyDescent="0.2">
      <c r="A13075" s="2" t="s">
        <v>23755</v>
      </c>
      <c r="B13075" s="1" t="s">
        <v>23756</v>
      </c>
      <c r="C13075" s="1" t="s">
        <v>336</v>
      </c>
      <c r="D13075" s="3">
        <v>500</v>
      </c>
    </row>
    <row r="13076" spans="1:4" s="9" customFormat="1" x14ac:dyDescent="0.2">
      <c r="A13076" s="2" t="s">
        <v>23757</v>
      </c>
      <c r="B13076" s="1" t="s">
        <v>23758</v>
      </c>
      <c r="C13076" s="1" t="s">
        <v>336</v>
      </c>
      <c r="D13076" s="10" t="s">
        <v>5270</v>
      </c>
    </row>
    <row r="13077" spans="1:4" s="9" customFormat="1" x14ac:dyDescent="0.2">
      <c r="A13077" s="2" t="s">
        <v>23759</v>
      </c>
      <c r="B13077" s="1" t="s">
        <v>23760</v>
      </c>
      <c r="C13077" s="1" t="s">
        <v>2752</v>
      </c>
      <c r="D13077" s="3">
        <v>4000</v>
      </c>
    </row>
    <row r="13078" spans="1:4" s="9" customFormat="1" x14ac:dyDescent="0.2">
      <c r="A13078" s="2" t="s">
        <v>23761</v>
      </c>
      <c r="B13078" s="1" t="s">
        <v>23762</v>
      </c>
      <c r="C13078" s="1" t="s">
        <v>336</v>
      </c>
      <c r="D13078" s="3">
        <v>500</v>
      </c>
    </row>
    <row r="13079" spans="1:4" s="9" customFormat="1" x14ac:dyDescent="0.2">
      <c r="A13079" s="2" t="s">
        <v>23763</v>
      </c>
      <c r="B13079" s="1" t="s">
        <v>23764</v>
      </c>
      <c r="C13079" s="1" t="s">
        <v>39</v>
      </c>
      <c r="D13079" s="10" t="s">
        <v>5270</v>
      </c>
    </row>
    <row r="13080" spans="1:4" s="9" customFormat="1" x14ac:dyDescent="0.2">
      <c r="A13080" s="2" t="s">
        <v>23765</v>
      </c>
      <c r="B13080" s="1" t="s">
        <v>23766</v>
      </c>
      <c r="C13080" s="1" t="s">
        <v>39</v>
      </c>
      <c r="D13080" s="10" t="s">
        <v>5270</v>
      </c>
    </row>
    <row r="13081" spans="1:4" s="9" customFormat="1" x14ac:dyDescent="0.2">
      <c r="A13081" s="2" t="s">
        <v>23767</v>
      </c>
      <c r="B13081" s="1" t="s">
        <v>23768</v>
      </c>
      <c r="C13081" s="1" t="s">
        <v>39</v>
      </c>
      <c r="D13081" s="3">
        <v>1000</v>
      </c>
    </row>
    <row r="13082" spans="1:4" s="9" customFormat="1" x14ac:dyDescent="0.2">
      <c r="A13082" s="2" t="s">
        <v>23769</v>
      </c>
      <c r="B13082" s="1" t="s">
        <v>23768</v>
      </c>
      <c r="C13082" s="1" t="s">
        <v>23295</v>
      </c>
      <c r="D13082" s="3">
        <v>500</v>
      </c>
    </row>
    <row r="13083" spans="1:4" s="9" customFormat="1" x14ac:dyDescent="0.2">
      <c r="A13083" s="2" t="s">
        <v>23770</v>
      </c>
      <c r="B13083" s="1" t="s">
        <v>23768</v>
      </c>
      <c r="C13083" s="1" t="s">
        <v>23295</v>
      </c>
      <c r="D13083" s="3">
        <v>500</v>
      </c>
    </row>
    <row r="13084" spans="1:4" s="9" customFormat="1" x14ac:dyDescent="0.2">
      <c r="A13084" s="2" t="s">
        <v>23771</v>
      </c>
      <c r="B13084" s="1" t="s">
        <v>23768</v>
      </c>
      <c r="C13084" s="1" t="s">
        <v>2670</v>
      </c>
      <c r="D13084" s="3">
        <v>2000</v>
      </c>
    </row>
    <row r="13085" spans="1:4" s="9" customFormat="1" x14ac:dyDescent="0.2">
      <c r="A13085" s="2" t="s">
        <v>23772</v>
      </c>
      <c r="B13085" s="1" t="s">
        <v>23773</v>
      </c>
      <c r="C13085" s="1" t="s">
        <v>39</v>
      </c>
      <c r="D13085" s="10" t="s">
        <v>5270</v>
      </c>
    </row>
    <row r="13086" spans="1:4" s="9" customFormat="1" x14ac:dyDescent="0.2">
      <c r="A13086" s="2" t="s">
        <v>23774</v>
      </c>
      <c r="B13086" s="1" t="s">
        <v>23775</v>
      </c>
      <c r="C13086" s="1" t="s">
        <v>39</v>
      </c>
      <c r="D13086" s="10" t="s">
        <v>5270</v>
      </c>
    </row>
    <row r="13087" spans="1:4" s="9" customFormat="1" x14ac:dyDescent="0.2">
      <c r="A13087" s="2" t="s">
        <v>23776</v>
      </c>
      <c r="B13087" s="1" t="s">
        <v>23777</v>
      </c>
      <c r="C13087" s="1" t="s">
        <v>39</v>
      </c>
      <c r="D13087" s="10" t="s">
        <v>5270</v>
      </c>
    </row>
    <row r="13088" spans="1:4" s="9" customFormat="1" x14ac:dyDescent="0.2">
      <c r="A13088" s="2" t="s">
        <v>23778</v>
      </c>
      <c r="B13088" s="1" t="s">
        <v>23779</v>
      </c>
      <c r="C13088" s="1" t="s">
        <v>39</v>
      </c>
      <c r="D13088" s="10" t="s">
        <v>5270</v>
      </c>
    </row>
    <row r="13089" spans="1:4" s="9" customFormat="1" x14ac:dyDescent="0.2">
      <c r="A13089" s="2" t="s">
        <v>23780</v>
      </c>
      <c r="B13089" s="1" t="s">
        <v>23781</v>
      </c>
      <c r="C13089" s="1" t="s">
        <v>39</v>
      </c>
      <c r="D13089" s="10" t="s">
        <v>5270</v>
      </c>
    </row>
    <row r="13090" spans="1:4" s="9" customFormat="1" x14ac:dyDescent="0.2">
      <c r="A13090" s="2" t="s">
        <v>23782</v>
      </c>
      <c r="B13090" s="1" t="s">
        <v>23781</v>
      </c>
      <c r="C13090" s="1" t="s">
        <v>336</v>
      </c>
      <c r="D13090" s="3">
        <v>2000</v>
      </c>
    </row>
    <row r="13091" spans="1:4" s="9" customFormat="1" x14ac:dyDescent="0.2">
      <c r="A13091" s="2" t="s">
        <v>23783</v>
      </c>
      <c r="B13091" s="1" t="s">
        <v>23784</v>
      </c>
      <c r="C13091" s="1" t="s">
        <v>39</v>
      </c>
      <c r="D13091" s="10" t="s">
        <v>5270</v>
      </c>
    </row>
    <row r="13092" spans="1:4" s="9" customFormat="1" x14ac:dyDescent="0.2">
      <c r="A13092" s="2" t="s">
        <v>23785</v>
      </c>
      <c r="B13092" s="1" t="s">
        <v>23786</v>
      </c>
      <c r="C13092" s="1" t="s">
        <v>23590</v>
      </c>
      <c r="D13092" s="10" t="s">
        <v>5270</v>
      </c>
    </row>
    <row r="13093" spans="1:4" s="9" customFormat="1" x14ac:dyDescent="0.2">
      <c r="A13093" s="2" t="s">
        <v>23787</v>
      </c>
      <c r="B13093" s="1" t="s">
        <v>23788</v>
      </c>
      <c r="C13093" s="1" t="s">
        <v>39</v>
      </c>
      <c r="D13093" s="10" t="s">
        <v>5270</v>
      </c>
    </row>
    <row r="13094" spans="1:4" s="9" customFormat="1" x14ac:dyDescent="0.2">
      <c r="A13094" s="2" t="s">
        <v>23789</v>
      </c>
      <c r="B13094" s="1" t="s">
        <v>23790</v>
      </c>
      <c r="C13094" s="1" t="s">
        <v>7395</v>
      </c>
      <c r="D13094" s="3">
        <v>1500</v>
      </c>
    </row>
    <row r="13095" spans="1:4" s="9" customFormat="1" x14ac:dyDescent="0.2">
      <c r="A13095" s="2" t="s">
        <v>23791</v>
      </c>
      <c r="B13095" s="1" t="s">
        <v>23792</v>
      </c>
      <c r="C13095" s="1" t="s">
        <v>23324</v>
      </c>
      <c r="D13095" s="3">
        <v>2500</v>
      </c>
    </row>
    <row r="13096" spans="1:4" s="9" customFormat="1" x14ac:dyDescent="0.2">
      <c r="A13096" s="2" t="s">
        <v>23793</v>
      </c>
      <c r="B13096" s="1" t="s">
        <v>23794</v>
      </c>
      <c r="C13096" s="1" t="s">
        <v>336</v>
      </c>
      <c r="D13096" s="10" t="s">
        <v>5270</v>
      </c>
    </row>
    <row r="13097" spans="1:4" s="9" customFormat="1" x14ac:dyDescent="0.2">
      <c r="A13097" s="2" t="s">
        <v>23795</v>
      </c>
      <c r="B13097" s="1" t="s">
        <v>23796</v>
      </c>
      <c r="C13097" s="1" t="s">
        <v>39</v>
      </c>
      <c r="D13097" s="3">
        <v>500</v>
      </c>
    </row>
    <row r="13098" spans="1:4" s="9" customFormat="1" x14ac:dyDescent="0.2">
      <c r="A13098" s="2" t="s">
        <v>23797</v>
      </c>
      <c r="B13098" s="1" t="s">
        <v>23798</v>
      </c>
      <c r="C13098" s="1" t="s">
        <v>23799</v>
      </c>
      <c r="D13098" s="10" t="s">
        <v>5270</v>
      </c>
    </row>
    <row r="13099" spans="1:4" s="9" customFormat="1" x14ac:dyDescent="0.2">
      <c r="A13099" s="2" t="s">
        <v>23800</v>
      </c>
      <c r="B13099" s="1" t="s">
        <v>23801</v>
      </c>
      <c r="C13099" s="1" t="s">
        <v>308</v>
      </c>
      <c r="D13099" s="10" t="s">
        <v>5270</v>
      </c>
    </row>
    <row r="13100" spans="1:4" s="9" customFormat="1" x14ac:dyDescent="0.2">
      <c r="A13100" s="2" t="s">
        <v>23802</v>
      </c>
      <c r="B13100" s="1" t="s">
        <v>23803</v>
      </c>
      <c r="C13100" s="1" t="s">
        <v>23590</v>
      </c>
      <c r="D13100" s="3">
        <v>1000</v>
      </c>
    </row>
    <row r="13101" spans="1:4" s="9" customFormat="1" x14ac:dyDescent="0.2">
      <c r="A13101" s="2" t="s">
        <v>23804</v>
      </c>
      <c r="B13101" s="1" t="s">
        <v>23805</v>
      </c>
      <c r="C13101" s="1" t="s">
        <v>336</v>
      </c>
      <c r="D13101" s="10" t="s">
        <v>5270</v>
      </c>
    </row>
    <row r="13102" spans="1:4" s="9" customFormat="1" x14ac:dyDescent="0.2">
      <c r="A13102" s="2" t="s">
        <v>23806</v>
      </c>
      <c r="B13102" s="1" t="s">
        <v>23805</v>
      </c>
      <c r="C13102" s="1" t="s">
        <v>336</v>
      </c>
      <c r="D13102" s="10" t="s">
        <v>5270</v>
      </c>
    </row>
    <row r="13103" spans="1:4" s="9" customFormat="1" x14ac:dyDescent="0.2">
      <c r="A13103" s="2" t="s">
        <v>23807</v>
      </c>
      <c r="B13103" s="1" t="s">
        <v>23805</v>
      </c>
      <c r="C13103" s="1" t="s">
        <v>336</v>
      </c>
      <c r="D13103" s="10" t="s">
        <v>5270</v>
      </c>
    </row>
    <row r="13104" spans="1:4" s="9" customFormat="1" x14ac:dyDescent="0.2">
      <c r="A13104" s="2" t="s">
        <v>23808</v>
      </c>
      <c r="B13104" s="1" t="s">
        <v>23805</v>
      </c>
      <c r="C13104" s="1" t="s">
        <v>336</v>
      </c>
      <c r="D13104" s="10" t="s">
        <v>5270</v>
      </c>
    </row>
    <row r="13105" spans="1:57" s="9" customFormat="1" x14ac:dyDescent="0.2">
      <c r="A13105" s="2" t="s">
        <v>23809</v>
      </c>
      <c r="B13105" s="1" t="s">
        <v>23810</v>
      </c>
      <c r="C13105" s="1" t="s">
        <v>2752</v>
      </c>
      <c r="D13105" s="10" t="s">
        <v>5270</v>
      </c>
    </row>
    <row r="13106" spans="1:57" s="11" customFormat="1" ht="18.75" x14ac:dyDescent="0.2">
      <c r="A13106" s="16" t="str">
        <f>HYPERLINK("#Indice","Voltar ao inicio")</f>
        <v>Voltar ao inicio</v>
      </c>
      <c r="B13106" s="17"/>
      <c r="C13106" s="17"/>
      <c r="D13106" s="17"/>
      <c r="E13106" s="9"/>
      <c r="F13106" s="9"/>
      <c r="G13106" s="9"/>
      <c r="H13106" s="9"/>
      <c r="I13106" s="9"/>
      <c r="J13106" s="9"/>
      <c r="K13106" s="9"/>
      <c r="L13106" s="9"/>
      <c r="M13106" s="9"/>
      <c r="N13106" s="9"/>
      <c r="O13106" s="9"/>
      <c r="P13106" s="9"/>
      <c r="Q13106" s="9"/>
      <c r="R13106" s="9"/>
      <c r="S13106" s="9"/>
      <c r="T13106" s="9"/>
      <c r="U13106" s="9"/>
      <c r="V13106" s="9"/>
      <c r="W13106" s="9"/>
      <c r="X13106" s="9"/>
      <c r="Y13106" s="9"/>
      <c r="Z13106" s="9"/>
      <c r="AA13106" s="9"/>
      <c r="AB13106" s="9"/>
      <c r="AC13106" s="9"/>
      <c r="AD13106" s="9"/>
      <c r="AE13106" s="9"/>
      <c r="AF13106" s="9"/>
      <c r="AG13106" s="9"/>
      <c r="AH13106" s="9"/>
      <c r="AI13106" s="9"/>
      <c r="AJ13106" s="9"/>
      <c r="AK13106" s="9"/>
      <c r="AL13106" s="9"/>
      <c r="AM13106" s="9"/>
      <c r="AN13106" s="9"/>
      <c r="AO13106" s="9"/>
      <c r="AP13106" s="9"/>
      <c r="AQ13106" s="9"/>
      <c r="AR13106" s="9"/>
      <c r="AS13106" s="9"/>
      <c r="AT13106" s="9"/>
      <c r="AU13106" s="9"/>
      <c r="AV13106" s="9"/>
      <c r="AW13106" s="9"/>
      <c r="AX13106" s="9"/>
      <c r="AY13106" s="9"/>
      <c r="AZ13106" s="9"/>
      <c r="BA13106" s="9"/>
      <c r="BB13106" s="9"/>
      <c r="BC13106" s="9"/>
      <c r="BD13106" s="9"/>
      <c r="BE13106" s="9"/>
    </row>
    <row r="13107" spans="1:57" s="11" customFormat="1" ht="10.5" customHeight="1" x14ac:dyDescent="0.2">
      <c r="A13107" s="12"/>
      <c r="B13107" s="13"/>
      <c r="C13107" s="13"/>
      <c r="D13107" s="13"/>
      <c r="E13107" s="9"/>
      <c r="F13107" s="9"/>
      <c r="G13107" s="9"/>
      <c r="H13107" s="9"/>
      <c r="I13107" s="9"/>
      <c r="J13107" s="9"/>
      <c r="K13107" s="9"/>
      <c r="L13107" s="9"/>
      <c r="M13107" s="9"/>
      <c r="N13107" s="9"/>
      <c r="O13107" s="9"/>
      <c r="P13107" s="9"/>
      <c r="Q13107" s="9"/>
      <c r="R13107" s="9"/>
      <c r="S13107" s="9"/>
      <c r="T13107" s="9"/>
      <c r="U13107" s="9"/>
      <c r="V13107" s="9"/>
      <c r="W13107" s="9"/>
      <c r="X13107" s="9"/>
      <c r="Y13107" s="9"/>
      <c r="Z13107" s="9"/>
      <c r="AA13107" s="9"/>
      <c r="AB13107" s="9"/>
      <c r="AC13107" s="9"/>
      <c r="AD13107" s="9"/>
      <c r="AE13107" s="9"/>
      <c r="AF13107" s="9"/>
      <c r="AG13107" s="9"/>
      <c r="AH13107" s="9"/>
      <c r="AI13107" s="9"/>
      <c r="AJ13107" s="9"/>
      <c r="AK13107" s="9"/>
      <c r="AL13107" s="9"/>
      <c r="AM13107" s="9"/>
      <c r="AN13107" s="9"/>
      <c r="AO13107" s="9"/>
      <c r="AP13107" s="9"/>
      <c r="AQ13107" s="9"/>
      <c r="AR13107" s="9"/>
      <c r="AS13107" s="9"/>
      <c r="AT13107" s="9"/>
      <c r="AU13107" s="9"/>
      <c r="AV13107" s="9"/>
      <c r="AW13107" s="9"/>
      <c r="AX13107" s="9"/>
      <c r="AY13107" s="9"/>
      <c r="AZ13107" s="9"/>
      <c r="BA13107" s="9"/>
      <c r="BB13107" s="9"/>
      <c r="BC13107" s="9"/>
      <c r="BD13107" s="9"/>
      <c r="BE13107" s="9"/>
    </row>
    <row r="13108" spans="1:57" s="9" customFormat="1" ht="26.25" customHeight="1" x14ac:dyDescent="0.2">
      <c r="A13108" s="18" t="s">
        <v>23811</v>
      </c>
      <c r="B13108" s="19"/>
      <c r="C13108" s="19"/>
      <c r="D13108" s="19"/>
    </row>
    <row r="13109" spans="1:57" s="9" customFormat="1" ht="14.25" x14ac:dyDescent="0.2">
      <c r="A13109" s="20" t="s">
        <v>0</v>
      </c>
      <c r="B13109" s="21" t="s">
        <v>1</v>
      </c>
      <c r="C13109" s="21" t="s">
        <v>2</v>
      </c>
      <c r="D13109" s="22" t="s">
        <v>3</v>
      </c>
    </row>
    <row r="13110" spans="1:57" s="9" customFormat="1" ht="14.25" x14ac:dyDescent="0.2">
      <c r="A13110" s="20"/>
      <c r="B13110" s="21"/>
      <c r="C13110" s="21"/>
      <c r="D13110" s="22"/>
    </row>
    <row r="13111" spans="1:57" s="9" customFormat="1" x14ac:dyDescent="0.2">
      <c r="A13111" s="2" t="s">
        <v>23812</v>
      </c>
      <c r="B13111" s="1" t="s">
        <v>23813</v>
      </c>
      <c r="C13111" s="1" t="s">
        <v>336</v>
      </c>
      <c r="D13111" s="10" t="s">
        <v>5270</v>
      </c>
    </row>
    <row r="13112" spans="1:57" s="9" customFormat="1" x14ac:dyDescent="0.2">
      <c r="A13112" s="2" t="s">
        <v>23814</v>
      </c>
      <c r="B13112" s="1" t="s">
        <v>23815</v>
      </c>
      <c r="C13112" s="1" t="s">
        <v>23313</v>
      </c>
      <c r="D13112" s="3">
        <v>2000</v>
      </c>
    </row>
    <row r="13113" spans="1:57" s="9" customFormat="1" x14ac:dyDescent="0.2">
      <c r="A13113" s="2" t="s">
        <v>23816</v>
      </c>
      <c r="B13113" s="1" t="s">
        <v>23817</v>
      </c>
      <c r="C13113" s="1" t="s">
        <v>23313</v>
      </c>
      <c r="D13113" s="3">
        <v>2000</v>
      </c>
    </row>
    <row r="13114" spans="1:57" s="11" customFormat="1" ht="18.75" x14ac:dyDescent="0.2">
      <c r="A13114" s="16" t="str">
        <f>HYPERLINK("#Indice","Voltar ao inicio")</f>
        <v>Voltar ao inicio</v>
      </c>
      <c r="B13114" s="17"/>
      <c r="C13114" s="17"/>
      <c r="D13114" s="17"/>
      <c r="E13114" s="9"/>
      <c r="F13114" s="9"/>
      <c r="G13114" s="9"/>
      <c r="H13114" s="9"/>
      <c r="I13114" s="9"/>
      <c r="J13114" s="9"/>
      <c r="K13114" s="9"/>
      <c r="L13114" s="9"/>
      <c r="M13114" s="9"/>
      <c r="N13114" s="9"/>
      <c r="O13114" s="9"/>
      <c r="P13114" s="9"/>
      <c r="Q13114" s="9"/>
      <c r="R13114" s="9"/>
      <c r="S13114" s="9"/>
      <c r="T13114" s="9"/>
      <c r="U13114" s="9"/>
      <c r="V13114" s="9"/>
      <c r="W13114" s="9"/>
      <c r="X13114" s="9"/>
      <c r="Y13114" s="9"/>
      <c r="Z13114" s="9"/>
      <c r="AA13114" s="9"/>
      <c r="AB13114" s="9"/>
      <c r="AC13114" s="9"/>
      <c r="AD13114" s="9"/>
      <c r="AE13114" s="9"/>
      <c r="AF13114" s="9"/>
      <c r="AG13114" s="9"/>
      <c r="AH13114" s="9"/>
      <c r="AI13114" s="9"/>
      <c r="AJ13114" s="9"/>
      <c r="AK13114" s="9"/>
      <c r="AL13114" s="9"/>
      <c r="AM13114" s="9"/>
      <c r="AN13114" s="9"/>
      <c r="AO13114" s="9"/>
      <c r="AP13114" s="9"/>
      <c r="AQ13114" s="9"/>
      <c r="AR13114" s="9"/>
      <c r="AS13114" s="9"/>
      <c r="AT13114" s="9"/>
      <c r="AU13114" s="9"/>
      <c r="AV13114" s="9"/>
      <c r="AW13114" s="9"/>
      <c r="AX13114" s="9"/>
      <c r="AY13114" s="9"/>
      <c r="AZ13114" s="9"/>
      <c r="BA13114" s="9"/>
      <c r="BB13114" s="9"/>
      <c r="BC13114" s="9"/>
      <c r="BD13114" s="9"/>
      <c r="BE13114" s="9"/>
    </row>
    <row r="13115" spans="1:57" s="11" customFormat="1" ht="10.5" customHeight="1" x14ac:dyDescent="0.2">
      <c r="A13115" s="12"/>
      <c r="B13115" s="13"/>
      <c r="C13115" s="13"/>
      <c r="D13115" s="13"/>
      <c r="E13115" s="9"/>
      <c r="F13115" s="9"/>
      <c r="G13115" s="9"/>
      <c r="H13115" s="9"/>
      <c r="I13115" s="9"/>
      <c r="J13115" s="9"/>
      <c r="K13115" s="9"/>
      <c r="L13115" s="9"/>
      <c r="M13115" s="9"/>
      <c r="N13115" s="9"/>
      <c r="O13115" s="9"/>
      <c r="P13115" s="9"/>
      <c r="Q13115" s="9"/>
      <c r="R13115" s="9"/>
      <c r="S13115" s="9"/>
      <c r="T13115" s="9"/>
      <c r="U13115" s="9"/>
      <c r="V13115" s="9"/>
      <c r="W13115" s="9"/>
      <c r="X13115" s="9"/>
      <c r="Y13115" s="9"/>
      <c r="Z13115" s="9"/>
      <c r="AA13115" s="9"/>
      <c r="AB13115" s="9"/>
      <c r="AC13115" s="9"/>
      <c r="AD13115" s="9"/>
      <c r="AE13115" s="9"/>
      <c r="AF13115" s="9"/>
      <c r="AG13115" s="9"/>
      <c r="AH13115" s="9"/>
      <c r="AI13115" s="9"/>
      <c r="AJ13115" s="9"/>
      <c r="AK13115" s="9"/>
      <c r="AL13115" s="9"/>
      <c r="AM13115" s="9"/>
      <c r="AN13115" s="9"/>
      <c r="AO13115" s="9"/>
      <c r="AP13115" s="9"/>
      <c r="AQ13115" s="9"/>
      <c r="AR13115" s="9"/>
      <c r="AS13115" s="9"/>
      <c r="AT13115" s="9"/>
      <c r="AU13115" s="9"/>
      <c r="AV13115" s="9"/>
      <c r="AW13115" s="9"/>
      <c r="AX13115" s="9"/>
      <c r="AY13115" s="9"/>
      <c r="AZ13115" s="9"/>
      <c r="BA13115" s="9"/>
      <c r="BB13115" s="9"/>
      <c r="BC13115" s="9"/>
      <c r="BD13115" s="9"/>
      <c r="BE13115" s="9"/>
    </row>
    <row r="13116" spans="1:57" s="9" customFormat="1" ht="26.25" customHeight="1" x14ac:dyDescent="0.2">
      <c r="A13116" s="18" t="s">
        <v>23818</v>
      </c>
      <c r="B13116" s="19"/>
      <c r="C13116" s="19"/>
      <c r="D13116" s="19"/>
    </row>
    <row r="13117" spans="1:57" s="9" customFormat="1" ht="14.25" x14ac:dyDescent="0.2">
      <c r="A13117" s="20" t="s">
        <v>0</v>
      </c>
      <c r="B13117" s="21" t="s">
        <v>1</v>
      </c>
      <c r="C13117" s="21" t="s">
        <v>2</v>
      </c>
      <c r="D13117" s="22" t="s">
        <v>3</v>
      </c>
    </row>
    <row r="13118" spans="1:57" s="9" customFormat="1" ht="14.25" x14ac:dyDescent="0.2">
      <c r="A13118" s="20"/>
      <c r="B13118" s="21"/>
      <c r="C13118" s="21"/>
      <c r="D13118" s="22"/>
    </row>
    <row r="13119" spans="1:57" s="9" customFormat="1" x14ac:dyDescent="0.2">
      <c r="A13119" s="2" t="s">
        <v>23821</v>
      </c>
      <c r="B13119" s="1" t="s">
        <v>23822</v>
      </c>
      <c r="C13119" s="1" t="s">
        <v>39</v>
      </c>
      <c r="D13119" s="10" t="s">
        <v>5270</v>
      </c>
    </row>
    <row r="13120" spans="1:57" s="9" customFormat="1" x14ac:dyDescent="0.2">
      <c r="A13120" s="2" t="s">
        <v>23819</v>
      </c>
      <c r="B13120" s="1" t="s">
        <v>23820</v>
      </c>
      <c r="C13120" s="1" t="s">
        <v>39</v>
      </c>
      <c r="D13120" s="10" t="s">
        <v>5270</v>
      </c>
    </row>
    <row r="13121" spans="1:57" s="11" customFormat="1" ht="18.75" x14ac:dyDescent="0.2">
      <c r="A13121" s="16" t="str">
        <f>HYPERLINK("#Indice","Voltar ao inicio")</f>
        <v>Voltar ao inicio</v>
      </c>
      <c r="B13121" s="17"/>
      <c r="C13121" s="17"/>
      <c r="D13121" s="17"/>
      <c r="E13121" s="9"/>
      <c r="F13121" s="9"/>
      <c r="G13121" s="9"/>
      <c r="H13121" s="9"/>
      <c r="I13121" s="9"/>
      <c r="J13121" s="9"/>
      <c r="K13121" s="9"/>
      <c r="L13121" s="9"/>
      <c r="M13121" s="9"/>
      <c r="N13121" s="9"/>
      <c r="O13121" s="9"/>
      <c r="P13121" s="9"/>
      <c r="Q13121" s="9"/>
      <c r="R13121" s="9"/>
      <c r="S13121" s="9"/>
      <c r="T13121" s="9"/>
      <c r="U13121" s="9"/>
      <c r="V13121" s="9"/>
      <c r="W13121" s="9"/>
      <c r="X13121" s="9"/>
      <c r="Y13121" s="9"/>
      <c r="Z13121" s="9"/>
      <c r="AA13121" s="9"/>
      <c r="AB13121" s="9"/>
      <c r="AC13121" s="9"/>
      <c r="AD13121" s="9"/>
      <c r="AE13121" s="9"/>
      <c r="AF13121" s="9"/>
      <c r="AG13121" s="9"/>
      <c r="AH13121" s="9"/>
      <c r="AI13121" s="9"/>
      <c r="AJ13121" s="9"/>
      <c r="AK13121" s="9"/>
      <c r="AL13121" s="9"/>
      <c r="AM13121" s="9"/>
      <c r="AN13121" s="9"/>
      <c r="AO13121" s="9"/>
      <c r="AP13121" s="9"/>
      <c r="AQ13121" s="9"/>
      <c r="AR13121" s="9"/>
      <c r="AS13121" s="9"/>
      <c r="AT13121" s="9"/>
      <c r="AU13121" s="9"/>
      <c r="AV13121" s="9"/>
      <c r="AW13121" s="9"/>
      <c r="AX13121" s="9"/>
      <c r="AY13121" s="9"/>
      <c r="AZ13121" s="9"/>
      <c r="BA13121" s="9"/>
      <c r="BB13121" s="9"/>
      <c r="BC13121" s="9"/>
      <c r="BD13121" s="9"/>
      <c r="BE13121" s="9"/>
    </row>
    <row r="13122" spans="1:57" s="11" customFormat="1" ht="10.5" customHeight="1" x14ac:dyDescent="0.2">
      <c r="A13122" s="12"/>
      <c r="B13122" s="13"/>
      <c r="C13122" s="13"/>
      <c r="D13122" s="13"/>
      <c r="E13122" s="9"/>
      <c r="F13122" s="9"/>
      <c r="G13122" s="9"/>
      <c r="H13122" s="9"/>
      <c r="I13122" s="9"/>
      <c r="J13122" s="9"/>
      <c r="K13122" s="9"/>
      <c r="L13122" s="9"/>
      <c r="M13122" s="9"/>
      <c r="N13122" s="9"/>
      <c r="O13122" s="9"/>
      <c r="P13122" s="9"/>
      <c r="Q13122" s="9"/>
      <c r="R13122" s="9"/>
      <c r="S13122" s="9"/>
      <c r="T13122" s="9"/>
      <c r="U13122" s="9"/>
      <c r="V13122" s="9"/>
      <c r="W13122" s="9"/>
      <c r="X13122" s="9"/>
      <c r="Y13122" s="9"/>
      <c r="Z13122" s="9"/>
      <c r="AA13122" s="9"/>
      <c r="AB13122" s="9"/>
      <c r="AC13122" s="9"/>
      <c r="AD13122" s="9"/>
      <c r="AE13122" s="9"/>
      <c r="AF13122" s="9"/>
      <c r="AG13122" s="9"/>
      <c r="AH13122" s="9"/>
      <c r="AI13122" s="9"/>
      <c r="AJ13122" s="9"/>
      <c r="AK13122" s="9"/>
      <c r="AL13122" s="9"/>
      <c r="AM13122" s="9"/>
      <c r="AN13122" s="9"/>
      <c r="AO13122" s="9"/>
      <c r="AP13122" s="9"/>
      <c r="AQ13122" s="9"/>
      <c r="AR13122" s="9"/>
      <c r="AS13122" s="9"/>
      <c r="AT13122" s="9"/>
      <c r="AU13122" s="9"/>
      <c r="AV13122" s="9"/>
      <c r="AW13122" s="9"/>
      <c r="AX13122" s="9"/>
      <c r="AY13122" s="9"/>
      <c r="AZ13122" s="9"/>
      <c r="BA13122" s="9"/>
      <c r="BB13122" s="9"/>
      <c r="BC13122" s="9"/>
      <c r="BD13122" s="9"/>
      <c r="BE13122" s="9"/>
    </row>
    <row r="13123" spans="1:57" s="9" customFormat="1" ht="26.25" customHeight="1" x14ac:dyDescent="0.2">
      <c r="A13123" s="18" t="s">
        <v>23823</v>
      </c>
      <c r="B13123" s="19"/>
      <c r="C13123" s="19"/>
      <c r="D13123" s="19"/>
    </row>
    <row r="13124" spans="1:57" s="9" customFormat="1" ht="14.25" x14ac:dyDescent="0.2">
      <c r="A13124" s="20" t="s">
        <v>0</v>
      </c>
      <c r="B13124" s="21" t="s">
        <v>1</v>
      </c>
      <c r="C13124" s="21" t="s">
        <v>2</v>
      </c>
      <c r="D13124" s="22" t="s">
        <v>3</v>
      </c>
    </row>
    <row r="13125" spans="1:57" s="9" customFormat="1" ht="14.25" x14ac:dyDescent="0.2">
      <c r="A13125" s="20"/>
      <c r="B13125" s="21"/>
      <c r="C13125" s="21"/>
      <c r="D13125" s="22"/>
    </row>
    <row r="13126" spans="1:57" s="9" customFormat="1" x14ac:dyDescent="0.2">
      <c r="A13126" s="2" t="s">
        <v>23824</v>
      </c>
      <c r="B13126" s="1" t="s">
        <v>23825</v>
      </c>
      <c r="C13126" s="1" t="s">
        <v>336</v>
      </c>
      <c r="D13126" s="10" t="s">
        <v>5270</v>
      </c>
    </row>
    <row r="13127" spans="1:57" s="9" customFormat="1" x14ac:dyDescent="0.2">
      <c r="A13127" s="2" t="s">
        <v>23826</v>
      </c>
      <c r="B13127" s="1" t="s">
        <v>23827</v>
      </c>
      <c r="C13127" s="1" t="s">
        <v>23828</v>
      </c>
      <c r="D13127" s="3">
        <v>200</v>
      </c>
    </row>
    <row r="13128" spans="1:57" s="11" customFormat="1" ht="18.75" x14ac:dyDescent="0.2">
      <c r="A13128" s="16" t="str">
        <f>HYPERLINK("#Indice","Voltar ao inicio")</f>
        <v>Voltar ao inicio</v>
      </c>
      <c r="B13128" s="17"/>
      <c r="C13128" s="17"/>
      <c r="D13128" s="17"/>
      <c r="E13128" s="9"/>
      <c r="F13128" s="9"/>
      <c r="G13128" s="9"/>
      <c r="H13128" s="9"/>
      <c r="I13128" s="9"/>
      <c r="J13128" s="9"/>
      <c r="K13128" s="9"/>
      <c r="L13128" s="9"/>
      <c r="M13128" s="9"/>
      <c r="N13128" s="9"/>
      <c r="O13128" s="9"/>
      <c r="P13128" s="9"/>
      <c r="Q13128" s="9"/>
      <c r="R13128" s="9"/>
      <c r="S13128" s="9"/>
      <c r="T13128" s="9"/>
      <c r="U13128" s="9"/>
      <c r="V13128" s="9"/>
      <c r="W13128" s="9"/>
      <c r="X13128" s="9"/>
      <c r="Y13128" s="9"/>
      <c r="Z13128" s="9"/>
      <c r="AA13128" s="9"/>
      <c r="AB13128" s="9"/>
      <c r="AC13128" s="9"/>
      <c r="AD13128" s="9"/>
      <c r="AE13128" s="9"/>
      <c r="AF13128" s="9"/>
      <c r="AG13128" s="9"/>
      <c r="AH13128" s="9"/>
      <c r="AI13128" s="9"/>
      <c r="AJ13128" s="9"/>
      <c r="AK13128" s="9"/>
      <c r="AL13128" s="9"/>
      <c r="AM13128" s="9"/>
      <c r="AN13128" s="9"/>
      <c r="AO13128" s="9"/>
      <c r="AP13128" s="9"/>
      <c r="AQ13128" s="9"/>
      <c r="AR13128" s="9"/>
      <c r="AS13128" s="9"/>
      <c r="AT13128" s="9"/>
      <c r="AU13128" s="9"/>
      <c r="AV13128" s="9"/>
      <c r="AW13128" s="9"/>
      <c r="AX13128" s="9"/>
      <c r="AY13128" s="9"/>
      <c r="AZ13128" s="9"/>
      <c r="BA13128" s="9"/>
      <c r="BB13128" s="9"/>
      <c r="BC13128" s="9"/>
      <c r="BD13128" s="9"/>
      <c r="BE13128" s="9"/>
    </row>
    <row r="13129" spans="1:57" s="11" customFormat="1" ht="10.5" customHeight="1" x14ac:dyDescent="0.2">
      <c r="A13129" s="12"/>
      <c r="B13129" s="13"/>
      <c r="C13129" s="13"/>
      <c r="D13129" s="13"/>
      <c r="E13129" s="9"/>
      <c r="F13129" s="9"/>
      <c r="G13129" s="9"/>
      <c r="H13129" s="9"/>
      <c r="I13129" s="9"/>
      <c r="J13129" s="9"/>
      <c r="K13129" s="9"/>
      <c r="L13129" s="9"/>
      <c r="M13129" s="9"/>
      <c r="N13129" s="9"/>
      <c r="O13129" s="9"/>
      <c r="P13129" s="9"/>
      <c r="Q13129" s="9"/>
      <c r="R13129" s="9"/>
      <c r="S13129" s="9"/>
      <c r="T13129" s="9"/>
      <c r="U13129" s="9"/>
      <c r="V13129" s="9"/>
      <c r="W13129" s="9"/>
      <c r="X13129" s="9"/>
      <c r="Y13129" s="9"/>
      <c r="Z13129" s="9"/>
      <c r="AA13129" s="9"/>
      <c r="AB13129" s="9"/>
      <c r="AC13129" s="9"/>
      <c r="AD13129" s="9"/>
      <c r="AE13129" s="9"/>
      <c r="AF13129" s="9"/>
      <c r="AG13129" s="9"/>
      <c r="AH13129" s="9"/>
      <c r="AI13129" s="9"/>
      <c r="AJ13129" s="9"/>
      <c r="AK13129" s="9"/>
      <c r="AL13129" s="9"/>
      <c r="AM13129" s="9"/>
      <c r="AN13129" s="9"/>
      <c r="AO13129" s="9"/>
      <c r="AP13129" s="9"/>
      <c r="AQ13129" s="9"/>
      <c r="AR13129" s="9"/>
      <c r="AS13129" s="9"/>
      <c r="AT13129" s="9"/>
      <c r="AU13129" s="9"/>
      <c r="AV13129" s="9"/>
      <c r="AW13129" s="9"/>
      <c r="AX13129" s="9"/>
      <c r="AY13129" s="9"/>
      <c r="AZ13129" s="9"/>
      <c r="BA13129" s="9"/>
      <c r="BB13129" s="9"/>
      <c r="BC13129" s="9"/>
      <c r="BD13129" s="9"/>
      <c r="BE13129" s="9"/>
    </row>
    <row r="13130" spans="1:57" s="9" customFormat="1" ht="26.25" customHeight="1" x14ac:dyDescent="0.2">
      <c r="A13130" s="18" t="s">
        <v>23831</v>
      </c>
      <c r="B13130" s="19"/>
      <c r="C13130" s="19"/>
      <c r="D13130" s="19"/>
    </row>
    <row r="13131" spans="1:57" s="9" customFormat="1" ht="14.25" x14ac:dyDescent="0.2">
      <c r="A13131" s="20" t="s">
        <v>0</v>
      </c>
      <c r="B13131" s="21" t="s">
        <v>1</v>
      </c>
      <c r="C13131" s="21" t="s">
        <v>2</v>
      </c>
      <c r="D13131" s="22" t="s">
        <v>3</v>
      </c>
    </row>
    <row r="13132" spans="1:57" s="9" customFormat="1" ht="14.25" x14ac:dyDescent="0.2">
      <c r="A13132" s="20"/>
      <c r="B13132" s="21"/>
      <c r="C13132" s="21"/>
      <c r="D13132" s="22"/>
    </row>
    <row r="13133" spans="1:57" s="9" customFormat="1" x14ac:dyDescent="0.2">
      <c r="A13133" s="2" t="s">
        <v>23829</v>
      </c>
      <c r="B13133" s="1" t="s">
        <v>23830</v>
      </c>
      <c r="C13133" s="1" t="s">
        <v>13416</v>
      </c>
      <c r="D13133" s="10" t="s">
        <v>5270</v>
      </c>
    </row>
    <row r="13134" spans="1:57" s="11" customFormat="1" ht="18.75" x14ac:dyDescent="0.2">
      <c r="A13134" s="16" t="str">
        <f>HYPERLINK("#Indice","Voltar ao inicio")</f>
        <v>Voltar ao inicio</v>
      </c>
      <c r="B13134" s="17"/>
      <c r="C13134" s="17"/>
      <c r="D13134" s="17"/>
      <c r="E13134" s="9"/>
      <c r="F13134" s="9"/>
      <c r="G13134" s="9"/>
      <c r="H13134" s="9"/>
      <c r="I13134" s="9"/>
      <c r="J13134" s="9"/>
      <c r="K13134" s="9"/>
      <c r="L13134" s="9"/>
      <c r="M13134" s="9"/>
      <c r="N13134" s="9"/>
      <c r="O13134" s="9"/>
      <c r="P13134" s="9"/>
      <c r="Q13134" s="9"/>
      <c r="R13134" s="9"/>
      <c r="S13134" s="9"/>
      <c r="T13134" s="9"/>
      <c r="U13134" s="9"/>
      <c r="V13134" s="9"/>
      <c r="W13134" s="9"/>
      <c r="X13134" s="9"/>
      <c r="Y13134" s="9"/>
      <c r="Z13134" s="9"/>
      <c r="AA13134" s="9"/>
      <c r="AB13134" s="9"/>
      <c r="AC13134" s="9"/>
      <c r="AD13134" s="9"/>
      <c r="AE13134" s="9"/>
      <c r="AF13134" s="9"/>
      <c r="AG13134" s="9"/>
      <c r="AH13134" s="9"/>
      <c r="AI13134" s="9"/>
      <c r="AJ13134" s="9"/>
      <c r="AK13134" s="9"/>
      <c r="AL13134" s="9"/>
      <c r="AM13134" s="9"/>
      <c r="AN13134" s="9"/>
      <c r="AO13134" s="9"/>
      <c r="AP13134" s="9"/>
      <c r="AQ13134" s="9"/>
      <c r="AR13134" s="9"/>
      <c r="AS13134" s="9"/>
      <c r="AT13134" s="9"/>
      <c r="AU13134" s="9"/>
      <c r="AV13134" s="9"/>
      <c r="AW13134" s="9"/>
      <c r="AX13134" s="9"/>
      <c r="AY13134" s="9"/>
      <c r="AZ13134" s="9"/>
      <c r="BA13134" s="9"/>
      <c r="BB13134" s="9"/>
      <c r="BC13134" s="9"/>
      <c r="BD13134" s="9"/>
      <c r="BE13134" s="9"/>
    </row>
    <row r="13135" spans="1:57" s="11" customFormat="1" ht="10.5" customHeight="1" x14ac:dyDescent="0.2">
      <c r="A13135" s="12"/>
      <c r="B13135" s="13"/>
      <c r="C13135" s="13"/>
      <c r="D13135" s="13"/>
      <c r="E13135" s="9"/>
      <c r="F13135" s="9"/>
      <c r="G13135" s="9"/>
      <c r="H13135" s="9"/>
      <c r="I13135" s="9"/>
      <c r="J13135" s="9"/>
      <c r="K13135" s="9"/>
      <c r="L13135" s="9"/>
      <c r="M13135" s="9"/>
      <c r="N13135" s="9"/>
      <c r="O13135" s="9"/>
      <c r="P13135" s="9"/>
      <c r="Q13135" s="9"/>
      <c r="R13135" s="9"/>
      <c r="S13135" s="9"/>
      <c r="T13135" s="9"/>
      <c r="U13135" s="9"/>
      <c r="V13135" s="9"/>
      <c r="W13135" s="9"/>
      <c r="X13135" s="9"/>
      <c r="Y13135" s="9"/>
      <c r="Z13135" s="9"/>
      <c r="AA13135" s="9"/>
      <c r="AB13135" s="9"/>
      <c r="AC13135" s="9"/>
      <c r="AD13135" s="9"/>
      <c r="AE13135" s="9"/>
      <c r="AF13135" s="9"/>
      <c r="AG13135" s="9"/>
      <c r="AH13135" s="9"/>
      <c r="AI13135" s="9"/>
      <c r="AJ13135" s="9"/>
      <c r="AK13135" s="9"/>
      <c r="AL13135" s="9"/>
      <c r="AM13135" s="9"/>
      <c r="AN13135" s="9"/>
      <c r="AO13135" s="9"/>
      <c r="AP13135" s="9"/>
      <c r="AQ13135" s="9"/>
      <c r="AR13135" s="9"/>
      <c r="AS13135" s="9"/>
      <c r="AT13135" s="9"/>
      <c r="AU13135" s="9"/>
      <c r="AV13135" s="9"/>
      <c r="AW13135" s="9"/>
      <c r="AX13135" s="9"/>
      <c r="AY13135" s="9"/>
      <c r="AZ13135" s="9"/>
      <c r="BA13135" s="9"/>
      <c r="BB13135" s="9"/>
      <c r="BC13135" s="9"/>
      <c r="BD13135" s="9"/>
      <c r="BE13135" s="9"/>
    </row>
    <row r="13136" spans="1:57" s="9" customFormat="1" ht="26.25" customHeight="1" x14ac:dyDescent="0.2">
      <c r="A13136" s="18" t="s">
        <v>23832</v>
      </c>
      <c r="B13136" s="19"/>
      <c r="C13136" s="19"/>
      <c r="D13136" s="19"/>
    </row>
    <row r="13137" spans="1:57" s="9" customFormat="1" ht="14.25" x14ac:dyDescent="0.2">
      <c r="A13137" s="20" t="s">
        <v>0</v>
      </c>
      <c r="B13137" s="21" t="s">
        <v>1</v>
      </c>
      <c r="C13137" s="21" t="s">
        <v>2</v>
      </c>
      <c r="D13137" s="22" t="s">
        <v>3</v>
      </c>
    </row>
    <row r="13138" spans="1:57" s="9" customFormat="1" ht="14.25" x14ac:dyDescent="0.2">
      <c r="A13138" s="20"/>
      <c r="B13138" s="21"/>
      <c r="C13138" s="21"/>
      <c r="D13138" s="22"/>
    </row>
    <row r="13139" spans="1:57" s="9" customFormat="1" x14ac:dyDescent="0.2">
      <c r="A13139" s="2" t="s">
        <v>23692</v>
      </c>
      <c r="B13139" s="1" t="s">
        <v>23693</v>
      </c>
      <c r="C13139" s="1" t="s">
        <v>377</v>
      </c>
      <c r="D13139" s="10" t="s">
        <v>5270</v>
      </c>
    </row>
    <row r="13140" spans="1:57" s="9" customFormat="1" x14ac:dyDescent="0.2">
      <c r="A13140" s="2" t="s">
        <v>23833</v>
      </c>
      <c r="B13140" s="1" t="s">
        <v>23834</v>
      </c>
      <c r="C13140" s="1" t="s">
        <v>287</v>
      </c>
      <c r="D13140" s="10" t="s">
        <v>5270</v>
      </c>
    </row>
    <row r="13141" spans="1:57" s="9" customFormat="1" x14ac:dyDescent="0.2">
      <c r="A13141" s="2" t="s">
        <v>23835</v>
      </c>
      <c r="B13141" s="1" t="s">
        <v>23834</v>
      </c>
      <c r="C13141" s="1" t="s">
        <v>287</v>
      </c>
      <c r="D13141" s="10" t="s">
        <v>5270</v>
      </c>
    </row>
    <row r="13142" spans="1:57" s="9" customFormat="1" x14ac:dyDescent="0.2">
      <c r="A13142" s="2" t="s">
        <v>23836</v>
      </c>
      <c r="B13142" s="1" t="s">
        <v>23837</v>
      </c>
      <c r="C13142" s="1" t="s">
        <v>23838</v>
      </c>
      <c r="D13142" s="10" t="s">
        <v>5270</v>
      </c>
    </row>
    <row r="13143" spans="1:57" s="9" customFormat="1" x14ac:dyDescent="0.2">
      <c r="A13143" s="2" t="s">
        <v>23839</v>
      </c>
      <c r="B13143" s="1" t="s">
        <v>23840</v>
      </c>
      <c r="C13143" s="1" t="s">
        <v>287</v>
      </c>
      <c r="D13143" s="10" t="s">
        <v>5270</v>
      </c>
    </row>
    <row r="13144" spans="1:57" s="9" customFormat="1" x14ac:dyDescent="0.2">
      <c r="A13144" s="2" t="s">
        <v>23841</v>
      </c>
      <c r="B13144" s="1" t="s">
        <v>23842</v>
      </c>
      <c r="C13144" s="1" t="s">
        <v>287</v>
      </c>
      <c r="D13144" s="10" t="s">
        <v>5270</v>
      </c>
    </row>
    <row r="13145" spans="1:57" s="9" customFormat="1" x14ac:dyDescent="0.2">
      <c r="A13145" s="2" t="s">
        <v>23843</v>
      </c>
      <c r="B13145" s="1" t="s">
        <v>23842</v>
      </c>
      <c r="C13145" s="1" t="s">
        <v>287</v>
      </c>
      <c r="D13145" s="10" t="s">
        <v>5270</v>
      </c>
    </row>
    <row r="13146" spans="1:57" s="11" customFormat="1" ht="18.75" x14ac:dyDescent="0.2">
      <c r="A13146" s="16" t="str">
        <f>HYPERLINK("#Indice","Voltar ao inicio")</f>
        <v>Voltar ao inicio</v>
      </c>
      <c r="B13146" s="17"/>
      <c r="C13146" s="17"/>
      <c r="D13146" s="17"/>
      <c r="E13146" s="9"/>
      <c r="F13146" s="9"/>
      <c r="G13146" s="9"/>
      <c r="H13146" s="9"/>
      <c r="I13146" s="9"/>
      <c r="J13146" s="9"/>
      <c r="K13146" s="9"/>
      <c r="L13146" s="9"/>
      <c r="M13146" s="9"/>
      <c r="N13146" s="9"/>
      <c r="O13146" s="9"/>
      <c r="P13146" s="9"/>
      <c r="Q13146" s="9"/>
      <c r="R13146" s="9"/>
      <c r="S13146" s="9"/>
      <c r="T13146" s="9"/>
      <c r="U13146" s="9"/>
      <c r="V13146" s="9"/>
      <c r="W13146" s="9"/>
      <c r="X13146" s="9"/>
      <c r="Y13146" s="9"/>
      <c r="Z13146" s="9"/>
      <c r="AA13146" s="9"/>
      <c r="AB13146" s="9"/>
      <c r="AC13146" s="9"/>
      <c r="AD13146" s="9"/>
      <c r="AE13146" s="9"/>
      <c r="AF13146" s="9"/>
      <c r="AG13146" s="9"/>
      <c r="AH13146" s="9"/>
      <c r="AI13146" s="9"/>
      <c r="AJ13146" s="9"/>
      <c r="AK13146" s="9"/>
      <c r="AL13146" s="9"/>
      <c r="AM13146" s="9"/>
      <c r="AN13146" s="9"/>
      <c r="AO13146" s="9"/>
      <c r="AP13146" s="9"/>
      <c r="AQ13146" s="9"/>
      <c r="AR13146" s="9"/>
      <c r="AS13146" s="9"/>
      <c r="AT13146" s="9"/>
      <c r="AU13146" s="9"/>
      <c r="AV13146" s="9"/>
      <c r="AW13146" s="9"/>
      <c r="AX13146" s="9"/>
      <c r="AY13146" s="9"/>
      <c r="AZ13146" s="9"/>
      <c r="BA13146" s="9"/>
      <c r="BB13146" s="9"/>
      <c r="BC13146" s="9"/>
      <c r="BD13146" s="9"/>
      <c r="BE13146" s="9"/>
    </row>
    <row r="13147" spans="1:57" s="11" customFormat="1" ht="10.5" customHeight="1" x14ac:dyDescent="0.2">
      <c r="A13147" s="12"/>
      <c r="B13147" s="13"/>
      <c r="C13147" s="13"/>
      <c r="D13147" s="13"/>
      <c r="E13147" s="9"/>
      <c r="F13147" s="9"/>
      <c r="G13147" s="9"/>
      <c r="H13147" s="9"/>
      <c r="I13147" s="9"/>
      <c r="J13147" s="9"/>
      <c r="K13147" s="9"/>
      <c r="L13147" s="9"/>
      <c r="M13147" s="9"/>
      <c r="N13147" s="9"/>
      <c r="O13147" s="9"/>
      <c r="P13147" s="9"/>
      <c r="Q13147" s="9"/>
      <c r="R13147" s="9"/>
      <c r="S13147" s="9"/>
      <c r="T13147" s="9"/>
      <c r="U13147" s="9"/>
      <c r="V13147" s="9"/>
      <c r="W13147" s="9"/>
      <c r="X13147" s="9"/>
      <c r="Y13147" s="9"/>
      <c r="Z13147" s="9"/>
      <c r="AA13147" s="9"/>
      <c r="AB13147" s="9"/>
      <c r="AC13147" s="9"/>
      <c r="AD13147" s="9"/>
      <c r="AE13147" s="9"/>
      <c r="AF13147" s="9"/>
      <c r="AG13147" s="9"/>
      <c r="AH13147" s="9"/>
      <c r="AI13147" s="9"/>
      <c r="AJ13147" s="9"/>
      <c r="AK13147" s="9"/>
      <c r="AL13147" s="9"/>
      <c r="AM13147" s="9"/>
      <c r="AN13147" s="9"/>
      <c r="AO13147" s="9"/>
      <c r="AP13147" s="9"/>
      <c r="AQ13147" s="9"/>
      <c r="AR13147" s="9"/>
      <c r="AS13147" s="9"/>
      <c r="AT13147" s="9"/>
      <c r="AU13147" s="9"/>
      <c r="AV13147" s="9"/>
      <c r="AW13147" s="9"/>
      <c r="AX13147" s="9"/>
      <c r="AY13147" s="9"/>
      <c r="AZ13147" s="9"/>
      <c r="BA13147" s="9"/>
      <c r="BB13147" s="9"/>
      <c r="BC13147" s="9"/>
      <c r="BD13147" s="9"/>
      <c r="BE13147" s="9"/>
    </row>
    <row r="13148" spans="1:57" s="9" customFormat="1" ht="26.25" customHeight="1" x14ac:dyDescent="0.2">
      <c r="A13148" s="18" t="s">
        <v>23852</v>
      </c>
      <c r="B13148" s="19"/>
      <c r="C13148" s="19"/>
      <c r="D13148" s="19"/>
    </row>
    <row r="13149" spans="1:57" s="9" customFormat="1" ht="14.25" x14ac:dyDescent="0.2">
      <c r="A13149" s="20" t="s">
        <v>0</v>
      </c>
      <c r="B13149" s="21" t="s">
        <v>1</v>
      </c>
      <c r="C13149" s="21" t="s">
        <v>2</v>
      </c>
      <c r="D13149" s="22" t="s">
        <v>3</v>
      </c>
    </row>
    <row r="13150" spans="1:57" s="9" customFormat="1" ht="14.25" x14ac:dyDescent="0.2">
      <c r="A13150" s="20"/>
      <c r="B13150" s="21"/>
      <c r="C13150" s="21"/>
      <c r="D13150" s="22"/>
    </row>
    <row r="13151" spans="1:57" s="9" customFormat="1" x14ac:dyDescent="0.2">
      <c r="A13151" s="2" t="s">
        <v>23844</v>
      </c>
      <c r="B13151" s="1" t="s">
        <v>23845</v>
      </c>
      <c r="C13151" s="1" t="s">
        <v>23838</v>
      </c>
      <c r="D13151" s="3">
        <v>50</v>
      </c>
    </row>
    <row r="13152" spans="1:57" s="9" customFormat="1" x14ac:dyDescent="0.2">
      <c r="A13152" s="2" t="s">
        <v>23846</v>
      </c>
      <c r="B13152" s="1" t="s">
        <v>23847</v>
      </c>
      <c r="C13152" s="1" t="s">
        <v>39</v>
      </c>
      <c r="D13152" s="10" t="s">
        <v>5270</v>
      </c>
    </row>
    <row r="13153" spans="1:57" s="9" customFormat="1" x14ac:dyDescent="0.2">
      <c r="A13153" s="2" t="s">
        <v>23848</v>
      </c>
      <c r="B13153" s="1" t="s">
        <v>23849</v>
      </c>
      <c r="C13153" s="1" t="s">
        <v>23850</v>
      </c>
      <c r="D13153" s="10" t="s">
        <v>5270</v>
      </c>
    </row>
    <row r="13154" spans="1:57" s="9" customFormat="1" x14ac:dyDescent="0.2">
      <c r="A13154" s="2" t="s">
        <v>23851</v>
      </c>
      <c r="B13154" s="1" t="s">
        <v>23849</v>
      </c>
      <c r="C13154" s="1" t="s">
        <v>23838</v>
      </c>
      <c r="D13154" s="3">
        <v>50</v>
      </c>
    </row>
    <row r="13155" spans="1:57" s="11" customFormat="1" ht="18.75" x14ac:dyDescent="0.2">
      <c r="A13155" s="16" t="str">
        <f>HYPERLINK("#Indice","Voltar ao inicio")</f>
        <v>Voltar ao inicio</v>
      </c>
      <c r="B13155" s="17"/>
      <c r="C13155" s="17"/>
      <c r="D13155" s="17"/>
      <c r="E13155" s="9"/>
      <c r="F13155" s="9"/>
      <c r="G13155" s="9"/>
      <c r="H13155" s="9"/>
      <c r="I13155" s="9"/>
      <c r="J13155" s="9"/>
      <c r="K13155" s="9"/>
      <c r="L13155" s="9"/>
      <c r="M13155" s="9"/>
      <c r="N13155" s="9"/>
      <c r="O13155" s="9"/>
      <c r="P13155" s="9"/>
      <c r="Q13155" s="9"/>
      <c r="R13155" s="9"/>
      <c r="S13155" s="9"/>
      <c r="T13155" s="9"/>
      <c r="U13155" s="9"/>
      <c r="V13155" s="9"/>
      <c r="W13155" s="9"/>
      <c r="X13155" s="9"/>
      <c r="Y13155" s="9"/>
      <c r="Z13155" s="9"/>
      <c r="AA13155" s="9"/>
      <c r="AB13155" s="9"/>
      <c r="AC13155" s="9"/>
      <c r="AD13155" s="9"/>
      <c r="AE13155" s="9"/>
      <c r="AF13155" s="9"/>
      <c r="AG13155" s="9"/>
      <c r="AH13155" s="9"/>
      <c r="AI13155" s="9"/>
      <c r="AJ13155" s="9"/>
      <c r="AK13155" s="9"/>
      <c r="AL13155" s="9"/>
      <c r="AM13155" s="9"/>
      <c r="AN13155" s="9"/>
      <c r="AO13155" s="9"/>
      <c r="AP13155" s="9"/>
      <c r="AQ13155" s="9"/>
      <c r="AR13155" s="9"/>
      <c r="AS13155" s="9"/>
      <c r="AT13155" s="9"/>
      <c r="AU13155" s="9"/>
      <c r="AV13155" s="9"/>
      <c r="AW13155" s="9"/>
      <c r="AX13155" s="9"/>
      <c r="AY13155" s="9"/>
      <c r="AZ13155" s="9"/>
      <c r="BA13155" s="9"/>
      <c r="BB13155" s="9"/>
      <c r="BC13155" s="9"/>
      <c r="BD13155" s="9"/>
      <c r="BE13155" s="9"/>
    </row>
    <row r="13156" spans="1:57" s="11" customFormat="1" ht="10.5" customHeight="1" x14ac:dyDescent="0.2">
      <c r="A13156" s="12"/>
      <c r="B13156" s="13"/>
      <c r="C13156" s="13"/>
      <c r="D13156" s="13"/>
      <c r="E13156" s="9"/>
      <c r="F13156" s="9"/>
      <c r="G13156" s="9"/>
      <c r="H13156" s="9"/>
      <c r="I13156" s="9"/>
      <c r="J13156" s="9"/>
      <c r="K13156" s="9"/>
      <c r="L13156" s="9"/>
      <c r="M13156" s="9"/>
      <c r="N13156" s="9"/>
      <c r="O13156" s="9"/>
      <c r="P13156" s="9"/>
      <c r="Q13156" s="9"/>
      <c r="R13156" s="9"/>
      <c r="S13156" s="9"/>
      <c r="T13156" s="9"/>
      <c r="U13156" s="9"/>
      <c r="V13156" s="9"/>
      <c r="W13156" s="9"/>
      <c r="X13156" s="9"/>
      <c r="Y13156" s="9"/>
      <c r="Z13156" s="9"/>
      <c r="AA13156" s="9"/>
      <c r="AB13156" s="9"/>
      <c r="AC13156" s="9"/>
      <c r="AD13156" s="9"/>
      <c r="AE13156" s="9"/>
      <c r="AF13156" s="9"/>
      <c r="AG13156" s="9"/>
      <c r="AH13156" s="9"/>
      <c r="AI13156" s="9"/>
      <c r="AJ13156" s="9"/>
      <c r="AK13156" s="9"/>
      <c r="AL13156" s="9"/>
      <c r="AM13156" s="9"/>
      <c r="AN13156" s="9"/>
      <c r="AO13156" s="9"/>
      <c r="AP13156" s="9"/>
      <c r="AQ13156" s="9"/>
      <c r="AR13156" s="9"/>
      <c r="AS13156" s="9"/>
      <c r="AT13156" s="9"/>
      <c r="AU13156" s="9"/>
      <c r="AV13156" s="9"/>
      <c r="AW13156" s="9"/>
      <c r="AX13156" s="9"/>
      <c r="AY13156" s="9"/>
      <c r="AZ13156" s="9"/>
      <c r="BA13156" s="9"/>
      <c r="BB13156" s="9"/>
      <c r="BC13156" s="9"/>
      <c r="BD13156" s="9"/>
      <c r="BE13156" s="9"/>
    </row>
    <row r="13157" spans="1:57" s="9" customFormat="1" ht="26.25" customHeight="1" x14ac:dyDescent="0.2">
      <c r="A13157" s="18" t="s">
        <v>23853</v>
      </c>
      <c r="B13157" s="19"/>
      <c r="C13157" s="19"/>
      <c r="D13157" s="19"/>
    </row>
    <row r="13158" spans="1:57" s="9" customFormat="1" ht="14.25" x14ac:dyDescent="0.2">
      <c r="A13158" s="20" t="s">
        <v>0</v>
      </c>
      <c r="B13158" s="21" t="s">
        <v>1</v>
      </c>
      <c r="C13158" s="21" t="s">
        <v>2</v>
      </c>
      <c r="D13158" s="22" t="s">
        <v>3</v>
      </c>
    </row>
    <row r="13159" spans="1:57" s="9" customFormat="1" ht="14.25" x14ac:dyDescent="0.2">
      <c r="A13159" s="20"/>
      <c r="B13159" s="21"/>
      <c r="C13159" s="21"/>
      <c r="D13159" s="22"/>
    </row>
    <row r="13160" spans="1:57" s="9" customFormat="1" x14ac:dyDescent="0.2">
      <c r="A13160" s="2" t="s">
        <v>23854</v>
      </c>
      <c r="B13160" s="1" t="s">
        <v>23855</v>
      </c>
      <c r="C13160" s="1" t="s">
        <v>39</v>
      </c>
      <c r="D13160" s="10" t="s">
        <v>5270</v>
      </c>
    </row>
    <row r="13161" spans="1:57" s="9" customFormat="1" x14ac:dyDescent="0.2">
      <c r="A13161" s="2" t="s">
        <v>23856</v>
      </c>
      <c r="B13161" s="1" t="s">
        <v>23855</v>
      </c>
      <c r="C13161" s="1" t="s">
        <v>39</v>
      </c>
      <c r="D13161" s="10" t="s">
        <v>5270</v>
      </c>
    </row>
    <row r="13162" spans="1:57" s="11" customFormat="1" ht="18.75" x14ac:dyDescent="0.2">
      <c r="A13162" s="16" t="str">
        <f>HYPERLINK("#Indice","Voltar ao inicio")</f>
        <v>Voltar ao inicio</v>
      </c>
      <c r="B13162" s="17"/>
      <c r="C13162" s="17"/>
      <c r="D13162" s="17"/>
      <c r="E13162" s="9"/>
      <c r="F13162" s="9"/>
      <c r="G13162" s="9"/>
      <c r="H13162" s="9"/>
      <c r="I13162" s="9"/>
      <c r="J13162" s="9"/>
      <c r="K13162" s="9"/>
      <c r="L13162" s="9"/>
      <c r="M13162" s="9"/>
      <c r="N13162" s="9"/>
      <c r="O13162" s="9"/>
      <c r="P13162" s="9"/>
      <c r="Q13162" s="9"/>
      <c r="R13162" s="9"/>
      <c r="S13162" s="9"/>
      <c r="T13162" s="9"/>
      <c r="U13162" s="9"/>
      <c r="V13162" s="9"/>
      <c r="W13162" s="9"/>
      <c r="X13162" s="9"/>
      <c r="Y13162" s="9"/>
      <c r="Z13162" s="9"/>
      <c r="AA13162" s="9"/>
      <c r="AB13162" s="9"/>
      <c r="AC13162" s="9"/>
      <c r="AD13162" s="9"/>
      <c r="AE13162" s="9"/>
      <c r="AF13162" s="9"/>
      <c r="AG13162" s="9"/>
      <c r="AH13162" s="9"/>
      <c r="AI13162" s="9"/>
      <c r="AJ13162" s="9"/>
      <c r="AK13162" s="9"/>
      <c r="AL13162" s="9"/>
      <c r="AM13162" s="9"/>
      <c r="AN13162" s="9"/>
      <c r="AO13162" s="9"/>
      <c r="AP13162" s="9"/>
      <c r="AQ13162" s="9"/>
      <c r="AR13162" s="9"/>
      <c r="AS13162" s="9"/>
      <c r="AT13162" s="9"/>
      <c r="AU13162" s="9"/>
      <c r="AV13162" s="9"/>
      <c r="AW13162" s="9"/>
      <c r="AX13162" s="9"/>
      <c r="AY13162" s="9"/>
      <c r="AZ13162" s="9"/>
      <c r="BA13162" s="9"/>
      <c r="BB13162" s="9"/>
      <c r="BC13162" s="9"/>
      <c r="BD13162" s="9"/>
      <c r="BE13162" s="9"/>
    </row>
    <row r="13163" spans="1:57" s="11" customFormat="1" ht="10.5" customHeight="1" x14ac:dyDescent="0.2">
      <c r="A13163" s="12"/>
      <c r="B13163" s="13"/>
      <c r="C13163" s="13"/>
      <c r="D13163" s="13"/>
      <c r="E13163" s="9"/>
      <c r="F13163" s="9"/>
      <c r="G13163" s="9"/>
      <c r="H13163" s="9"/>
      <c r="I13163" s="9"/>
      <c r="J13163" s="9"/>
      <c r="K13163" s="9"/>
      <c r="L13163" s="9"/>
      <c r="M13163" s="9"/>
      <c r="N13163" s="9"/>
      <c r="O13163" s="9"/>
      <c r="P13163" s="9"/>
      <c r="Q13163" s="9"/>
      <c r="R13163" s="9"/>
      <c r="S13163" s="9"/>
      <c r="T13163" s="9"/>
      <c r="U13163" s="9"/>
      <c r="V13163" s="9"/>
      <c r="W13163" s="9"/>
      <c r="X13163" s="9"/>
      <c r="Y13163" s="9"/>
      <c r="Z13163" s="9"/>
      <c r="AA13163" s="9"/>
      <c r="AB13163" s="9"/>
      <c r="AC13163" s="9"/>
      <c r="AD13163" s="9"/>
      <c r="AE13163" s="9"/>
      <c r="AF13163" s="9"/>
      <c r="AG13163" s="9"/>
      <c r="AH13163" s="9"/>
      <c r="AI13163" s="9"/>
      <c r="AJ13163" s="9"/>
      <c r="AK13163" s="9"/>
      <c r="AL13163" s="9"/>
      <c r="AM13163" s="9"/>
      <c r="AN13163" s="9"/>
      <c r="AO13163" s="9"/>
      <c r="AP13163" s="9"/>
      <c r="AQ13163" s="9"/>
      <c r="AR13163" s="9"/>
      <c r="AS13163" s="9"/>
      <c r="AT13163" s="9"/>
      <c r="AU13163" s="9"/>
      <c r="AV13163" s="9"/>
      <c r="AW13163" s="9"/>
      <c r="AX13163" s="9"/>
      <c r="AY13163" s="9"/>
      <c r="AZ13163" s="9"/>
      <c r="BA13163" s="9"/>
      <c r="BB13163" s="9"/>
      <c r="BC13163" s="9"/>
      <c r="BD13163" s="9"/>
      <c r="BE13163" s="9"/>
    </row>
    <row r="13164" spans="1:57" s="9" customFormat="1" ht="26.25" customHeight="1" x14ac:dyDescent="0.2">
      <c r="A13164" s="18" t="s">
        <v>23857</v>
      </c>
      <c r="B13164" s="19"/>
      <c r="C13164" s="19"/>
      <c r="D13164" s="19"/>
    </row>
    <row r="13165" spans="1:57" s="9" customFormat="1" ht="14.25" x14ac:dyDescent="0.2">
      <c r="A13165" s="20" t="s">
        <v>0</v>
      </c>
      <c r="B13165" s="21" t="s">
        <v>1</v>
      </c>
      <c r="C13165" s="21" t="s">
        <v>2</v>
      </c>
      <c r="D13165" s="22" t="s">
        <v>3</v>
      </c>
    </row>
    <row r="13166" spans="1:57" s="9" customFormat="1" ht="14.25" x14ac:dyDescent="0.2">
      <c r="A13166" s="20"/>
      <c r="B13166" s="21"/>
      <c r="C13166" s="21"/>
      <c r="D13166" s="22"/>
    </row>
    <row r="13167" spans="1:57" s="9" customFormat="1" x14ac:dyDescent="0.2">
      <c r="A13167" s="2" t="s">
        <v>23858</v>
      </c>
      <c r="B13167" s="1" t="s">
        <v>23859</v>
      </c>
      <c r="C13167" s="1" t="s">
        <v>39</v>
      </c>
      <c r="D13167" s="10" t="s">
        <v>5270</v>
      </c>
    </row>
    <row r="13168" spans="1:57" s="11" customFormat="1" ht="18.75" x14ac:dyDescent="0.2">
      <c r="A13168" s="16" t="str">
        <f>HYPERLINK("#Indice","Voltar ao inicio")</f>
        <v>Voltar ao inicio</v>
      </c>
      <c r="B13168" s="17"/>
      <c r="C13168" s="17"/>
      <c r="D13168" s="17"/>
      <c r="E13168" s="9"/>
      <c r="F13168" s="9"/>
      <c r="G13168" s="9"/>
      <c r="H13168" s="9"/>
      <c r="I13168" s="9"/>
      <c r="J13168" s="9"/>
      <c r="K13168" s="9"/>
      <c r="L13168" s="9"/>
      <c r="M13168" s="9"/>
      <c r="N13168" s="9"/>
      <c r="O13168" s="9"/>
      <c r="P13168" s="9"/>
      <c r="Q13168" s="9"/>
      <c r="R13168" s="9"/>
      <c r="S13168" s="9"/>
      <c r="T13168" s="9"/>
      <c r="U13168" s="9"/>
      <c r="V13168" s="9"/>
      <c r="W13168" s="9"/>
      <c r="X13168" s="9"/>
      <c r="Y13168" s="9"/>
      <c r="Z13168" s="9"/>
      <c r="AA13168" s="9"/>
      <c r="AB13168" s="9"/>
      <c r="AC13168" s="9"/>
      <c r="AD13168" s="9"/>
      <c r="AE13168" s="9"/>
      <c r="AF13168" s="9"/>
      <c r="AG13168" s="9"/>
      <c r="AH13168" s="9"/>
      <c r="AI13168" s="9"/>
      <c r="AJ13168" s="9"/>
      <c r="AK13168" s="9"/>
      <c r="AL13168" s="9"/>
      <c r="AM13168" s="9"/>
      <c r="AN13168" s="9"/>
      <c r="AO13168" s="9"/>
      <c r="AP13168" s="9"/>
      <c r="AQ13168" s="9"/>
      <c r="AR13168" s="9"/>
      <c r="AS13168" s="9"/>
      <c r="AT13168" s="9"/>
      <c r="AU13168" s="9"/>
      <c r="AV13168" s="9"/>
      <c r="AW13168" s="9"/>
      <c r="AX13168" s="9"/>
      <c r="AY13168" s="9"/>
      <c r="AZ13168" s="9"/>
      <c r="BA13168" s="9"/>
      <c r="BB13168" s="9"/>
      <c r="BC13168" s="9"/>
      <c r="BD13168" s="9"/>
      <c r="BE13168" s="9"/>
    </row>
    <row r="13169" spans="1:57" s="11" customFormat="1" ht="10.5" customHeight="1" x14ac:dyDescent="0.2">
      <c r="A13169" s="12"/>
      <c r="B13169" s="13"/>
      <c r="C13169" s="13"/>
      <c r="D13169" s="13"/>
      <c r="E13169" s="9"/>
      <c r="F13169" s="9"/>
      <c r="G13169" s="9"/>
      <c r="H13169" s="9"/>
      <c r="I13169" s="9"/>
      <c r="J13169" s="9"/>
      <c r="K13169" s="9"/>
      <c r="L13169" s="9"/>
      <c r="M13169" s="9"/>
      <c r="N13169" s="9"/>
      <c r="O13169" s="9"/>
      <c r="P13169" s="9"/>
      <c r="Q13169" s="9"/>
      <c r="R13169" s="9"/>
      <c r="S13169" s="9"/>
      <c r="T13169" s="9"/>
      <c r="U13169" s="9"/>
      <c r="V13169" s="9"/>
      <c r="W13169" s="9"/>
      <c r="X13169" s="9"/>
      <c r="Y13169" s="9"/>
      <c r="Z13169" s="9"/>
      <c r="AA13169" s="9"/>
      <c r="AB13169" s="9"/>
      <c r="AC13169" s="9"/>
      <c r="AD13169" s="9"/>
      <c r="AE13169" s="9"/>
      <c r="AF13169" s="9"/>
      <c r="AG13169" s="9"/>
      <c r="AH13169" s="9"/>
      <c r="AI13169" s="9"/>
      <c r="AJ13169" s="9"/>
      <c r="AK13169" s="9"/>
      <c r="AL13169" s="9"/>
      <c r="AM13169" s="9"/>
      <c r="AN13169" s="9"/>
      <c r="AO13169" s="9"/>
      <c r="AP13169" s="9"/>
      <c r="AQ13169" s="9"/>
      <c r="AR13169" s="9"/>
      <c r="AS13169" s="9"/>
      <c r="AT13169" s="9"/>
      <c r="AU13169" s="9"/>
      <c r="AV13169" s="9"/>
      <c r="AW13169" s="9"/>
      <c r="AX13169" s="9"/>
      <c r="AY13169" s="9"/>
      <c r="AZ13169" s="9"/>
      <c r="BA13169" s="9"/>
      <c r="BB13169" s="9"/>
      <c r="BC13169" s="9"/>
      <c r="BD13169" s="9"/>
      <c r="BE13169" s="9"/>
    </row>
    <row r="13170" spans="1:57" s="9" customFormat="1" ht="26.25" customHeight="1" x14ac:dyDescent="0.2">
      <c r="A13170" s="18" t="s">
        <v>23879</v>
      </c>
      <c r="B13170" s="19"/>
      <c r="C13170" s="19"/>
      <c r="D13170" s="19"/>
    </row>
    <row r="13171" spans="1:57" s="9" customFormat="1" ht="14.25" x14ac:dyDescent="0.2">
      <c r="A13171" s="20" t="s">
        <v>0</v>
      </c>
      <c r="B13171" s="21" t="s">
        <v>1</v>
      </c>
      <c r="C13171" s="21" t="s">
        <v>2</v>
      </c>
      <c r="D13171" s="22" t="s">
        <v>3</v>
      </c>
    </row>
    <row r="13172" spans="1:57" s="9" customFormat="1" ht="14.25" x14ac:dyDescent="0.2">
      <c r="A13172" s="20"/>
      <c r="B13172" s="21"/>
      <c r="C13172" s="21"/>
      <c r="D13172" s="22"/>
    </row>
    <row r="13173" spans="1:57" s="9" customFormat="1" x14ac:dyDescent="0.2">
      <c r="A13173" s="2" t="s">
        <v>23860</v>
      </c>
      <c r="B13173" s="1" t="s">
        <v>23861</v>
      </c>
      <c r="C13173" s="1" t="s">
        <v>23862</v>
      </c>
      <c r="D13173" s="3">
        <v>6</v>
      </c>
    </row>
    <row r="13174" spans="1:57" s="9" customFormat="1" x14ac:dyDescent="0.2">
      <c r="A13174" s="2" t="s">
        <v>23863</v>
      </c>
      <c r="B13174" s="1" t="s">
        <v>23864</v>
      </c>
      <c r="C13174" s="1" t="s">
        <v>23650</v>
      </c>
      <c r="D13174" s="10" t="s">
        <v>5270</v>
      </c>
    </row>
    <row r="13175" spans="1:57" s="9" customFormat="1" x14ac:dyDescent="0.2">
      <c r="A13175" s="2" t="s">
        <v>23865</v>
      </c>
      <c r="B13175" s="1" t="s">
        <v>23866</v>
      </c>
      <c r="C13175" s="1" t="s">
        <v>23590</v>
      </c>
      <c r="D13175" s="10" t="s">
        <v>5270</v>
      </c>
    </row>
    <row r="13176" spans="1:57" s="9" customFormat="1" x14ac:dyDescent="0.2">
      <c r="A13176" s="2" t="s">
        <v>23867</v>
      </c>
      <c r="B13176" s="1" t="s">
        <v>23868</v>
      </c>
      <c r="C13176" s="1" t="s">
        <v>287</v>
      </c>
      <c r="D13176" s="10" t="s">
        <v>5270</v>
      </c>
    </row>
    <row r="13177" spans="1:57" s="11" customFormat="1" ht="18.75" x14ac:dyDescent="0.2">
      <c r="A13177" s="16" t="str">
        <f>HYPERLINK("#Indice","Voltar ao inicio")</f>
        <v>Voltar ao inicio</v>
      </c>
      <c r="B13177" s="17"/>
      <c r="C13177" s="17"/>
      <c r="D13177" s="17"/>
      <c r="E13177" s="9"/>
      <c r="F13177" s="9"/>
      <c r="G13177" s="9"/>
      <c r="H13177" s="9"/>
      <c r="I13177" s="9"/>
      <c r="J13177" s="9"/>
      <c r="K13177" s="9"/>
      <c r="L13177" s="9"/>
      <c r="M13177" s="9"/>
      <c r="N13177" s="9"/>
      <c r="O13177" s="9"/>
      <c r="P13177" s="9"/>
      <c r="Q13177" s="9"/>
      <c r="R13177" s="9"/>
      <c r="S13177" s="9"/>
      <c r="T13177" s="9"/>
      <c r="U13177" s="9"/>
      <c r="V13177" s="9"/>
      <c r="W13177" s="9"/>
      <c r="X13177" s="9"/>
      <c r="Y13177" s="9"/>
      <c r="Z13177" s="9"/>
      <c r="AA13177" s="9"/>
      <c r="AB13177" s="9"/>
      <c r="AC13177" s="9"/>
      <c r="AD13177" s="9"/>
      <c r="AE13177" s="9"/>
      <c r="AF13177" s="9"/>
      <c r="AG13177" s="9"/>
      <c r="AH13177" s="9"/>
      <c r="AI13177" s="9"/>
      <c r="AJ13177" s="9"/>
      <c r="AK13177" s="9"/>
      <c r="AL13177" s="9"/>
      <c r="AM13177" s="9"/>
      <c r="AN13177" s="9"/>
      <c r="AO13177" s="9"/>
      <c r="AP13177" s="9"/>
      <c r="AQ13177" s="9"/>
      <c r="AR13177" s="9"/>
      <c r="AS13177" s="9"/>
      <c r="AT13177" s="9"/>
      <c r="AU13177" s="9"/>
      <c r="AV13177" s="9"/>
      <c r="AW13177" s="9"/>
      <c r="AX13177" s="9"/>
      <c r="AY13177" s="9"/>
      <c r="AZ13177" s="9"/>
      <c r="BA13177" s="9"/>
      <c r="BB13177" s="9"/>
      <c r="BC13177" s="9"/>
      <c r="BD13177" s="9"/>
      <c r="BE13177" s="9"/>
    </row>
    <row r="13178" spans="1:57" s="11" customFormat="1" ht="10.5" customHeight="1" x14ac:dyDescent="0.2">
      <c r="A13178" s="12"/>
      <c r="B13178" s="13"/>
      <c r="C13178" s="13"/>
      <c r="D13178" s="13"/>
      <c r="E13178" s="9"/>
      <c r="F13178" s="9"/>
      <c r="G13178" s="9"/>
      <c r="H13178" s="9"/>
      <c r="I13178" s="9"/>
      <c r="J13178" s="9"/>
      <c r="K13178" s="9"/>
      <c r="L13178" s="9"/>
      <c r="M13178" s="9"/>
      <c r="N13178" s="9"/>
      <c r="O13178" s="9"/>
      <c r="P13178" s="9"/>
      <c r="Q13178" s="9"/>
      <c r="R13178" s="9"/>
      <c r="S13178" s="9"/>
      <c r="T13178" s="9"/>
      <c r="U13178" s="9"/>
      <c r="V13178" s="9"/>
      <c r="W13178" s="9"/>
      <c r="X13178" s="9"/>
      <c r="Y13178" s="9"/>
      <c r="Z13178" s="9"/>
      <c r="AA13178" s="9"/>
      <c r="AB13178" s="9"/>
      <c r="AC13178" s="9"/>
      <c r="AD13178" s="9"/>
      <c r="AE13178" s="9"/>
      <c r="AF13178" s="9"/>
      <c r="AG13178" s="9"/>
      <c r="AH13178" s="9"/>
      <c r="AI13178" s="9"/>
      <c r="AJ13178" s="9"/>
      <c r="AK13178" s="9"/>
      <c r="AL13178" s="9"/>
      <c r="AM13178" s="9"/>
      <c r="AN13178" s="9"/>
      <c r="AO13178" s="9"/>
      <c r="AP13178" s="9"/>
      <c r="AQ13178" s="9"/>
      <c r="AR13178" s="9"/>
      <c r="AS13178" s="9"/>
      <c r="AT13178" s="9"/>
      <c r="AU13178" s="9"/>
      <c r="AV13178" s="9"/>
      <c r="AW13178" s="9"/>
      <c r="AX13178" s="9"/>
      <c r="AY13178" s="9"/>
      <c r="AZ13178" s="9"/>
      <c r="BA13178" s="9"/>
      <c r="BB13178" s="9"/>
      <c r="BC13178" s="9"/>
      <c r="BD13178" s="9"/>
      <c r="BE13178" s="9"/>
    </row>
    <row r="13179" spans="1:57" s="9" customFormat="1" ht="26.25" customHeight="1" x14ac:dyDescent="0.2">
      <c r="A13179" s="18" t="s">
        <v>23878</v>
      </c>
      <c r="B13179" s="19"/>
      <c r="C13179" s="19"/>
      <c r="D13179" s="19"/>
    </row>
    <row r="13180" spans="1:57" s="9" customFormat="1" ht="14.25" x14ac:dyDescent="0.2">
      <c r="A13180" s="20" t="s">
        <v>0</v>
      </c>
      <c r="B13180" s="21" t="s">
        <v>1</v>
      </c>
      <c r="C13180" s="21" t="s">
        <v>2</v>
      </c>
      <c r="D13180" s="22" t="s">
        <v>3</v>
      </c>
    </row>
    <row r="13181" spans="1:57" s="9" customFormat="1" ht="14.25" x14ac:dyDescent="0.2">
      <c r="A13181" s="20"/>
      <c r="B13181" s="21"/>
      <c r="C13181" s="21"/>
      <c r="D13181" s="22"/>
    </row>
    <row r="13182" spans="1:57" s="9" customFormat="1" x14ac:dyDescent="0.2">
      <c r="A13182" s="2" t="s">
        <v>23869</v>
      </c>
      <c r="B13182" s="1" t="s">
        <v>23870</v>
      </c>
      <c r="C13182" s="1" t="s">
        <v>39</v>
      </c>
      <c r="D13182" s="3">
        <v>100</v>
      </c>
    </row>
    <row r="13183" spans="1:57" s="9" customFormat="1" x14ac:dyDescent="0.2">
      <c r="A13183" s="2" t="s">
        <v>23871</v>
      </c>
      <c r="B13183" s="1" t="s">
        <v>23872</v>
      </c>
      <c r="C13183" s="1" t="s">
        <v>39</v>
      </c>
      <c r="D13183" s="10" t="s">
        <v>5270</v>
      </c>
    </row>
    <row r="13184" spans="1:57" s="9" customFormat="1" x14ac:dyDescent="0.2">
      <c r="A13184" s="2" t="s">
        <v>23873</v>
      </c>
      <c r="B13184" s="1" t="s">
        <v>23874</v>
      </c>
      <c r="C13184" s="1" t="s">
        <v>23875</v>
      </c>
      <c r="D13184" s="10" t="s">
        <v>5270</v>
      </c>
    </row>
    <row r="13185" spans="1:57" s="9" customFormat="1" x14ac:dyDescent="0.2">
      <c r="A13185" s="2" t="s">
        <v>23876</v>
      </c>
      <c r="B13185" s="1" t="s">
        <v>23877</v>
      </c>
      <c r="C13185" s="1" t="s">
        <v>39</v>
      </c>
      <c r="D13185" s="10" t="s">
        <v>5270</v>
      </c>
    </row>
    <row r="13186" spans="1:57" s="11" customFormat="1" ht="18.75" x14ac:dyDescent="0.2">
      <c r="A13186" s="16" t="str">
        <f>HYPERLINK("#Indice","Voltar ao inicio")</f>
        <v>Voltar ao inicio</v>
      </c>
      <c r="B13186" s="17"/>
      <c r="C13186" s="17"/>
      <c r="D13186" s="17"/>
      <c r="E13186" s="9"/>
      <c r="F13186" s="9"/>
      <c r="G13186" s="9"/>
      <c r="H13186" s="9"/>
      <c r="I13186" s="9"/>
      <c r="J13186" s="9"/>
      <c r="K13186" s="9"/>
      <c r="L13186" s="9"/>
      <c r="M13186" s="9"/>
      <c r="N13186" s="9"/>
      <c r="O13186" s="9"/>
      <c r="P13186" s="9"/>
      <c r="Q13186" s="9"/>
      <c r="R13186" s="9"/>
      <c r="S13186" s="9"/>
      <c r="T13186" s="9"/>
      <c r="U13186" s="9"/>
      <c r="V13186" s="9"/>
      <c r="W13186" s="9"/>
      <c r="X13186" s="9"/>
      <c r="Y13186" s="9"/>
      <c r="Z13186" s="9"/>
      <c r="AA13186" s="9"/>
      <c r="AB13186" s="9"/>
      <c r="AC13186" s="9"/>
      <c r="AD13186" s="9"/>
      <c r="AE13186" s="9"/>
      <c r="AF13186" s="9"/>
      <c r="AG13186" s="9"/>
      <c r="AH13186" s="9"/>
      <c r="AI13186" s="9"/>
      <c r="AJ13186" s="9"/>
      <c r="AK13186" s="9"/>
      <c r="AL13186" s="9"/>
      <c r="AM13186" s="9"/>
      <c r="AN13186" s="9"/>
      <c r="AO13186" s="9"/>
      <c r="AP13186" s="9"/>
      <c r="AQ13186" s="9"/>
      <c r="AR13186" s="9"/>
      <c r="AS13186" s="9"/>
      <c r="AT13186" s="9"/>
      <c r="AU13186" s="9"/>
      <c r="AV13186" s="9"/>
      <c r="AW13186" s="9"/>
      <c r="AX13186" s="9"/>
      <c r="AY13186" s="9"/>
      <c r="AZ13186" s="9"/>
      <c r="BA13186" s="9"/>
      <c r="BB13186" s="9"/>
      <c r="BC13186" s="9"/>
      <c r="BD13186" s="9"/>
      <c r="BE13186" s="9"/>
    </row>
    <row r="13187" spans="1:57" s="11" customFormat="1" ht="10.5" customHeight="1" x14ac:dyDescent="0.2">
      <c r="A13187" s="12"/>
      <c r="B13187" s="13"/>
      <c r="C13187" s="13"/>
      <c r="D13187" s="13"/>
      <c r="E13187" s="9"/>
      <c r="F13187" s="9"/>
      <c r="G13187" s="9"/>
      <c r="H13187" s="9"/>
      <c r="I13187" s="9"/>
      <c r="J13187" s="9"/>
      <c r="K13187" s="9"/>
      <c r="L13187" s="9"/>
      <c r="M13187" s="9"/>
      <c r="N13187" s="9"/>
      <c r="O13187" s="9"/>
      <c r="P13187" s="9"/>
      <c r="Q13187" s="9"/>
      <c r="R13187" s="9"/>
      <c r="S13187" s="9"/>
      <c r="T13187" s="9"/>
      <c r="U13187" s="9"/>
      <c r="V13187" s="9"/>
      <c r="W13187" s="9"/>
      <c r="X13187" s="9"/>
      <c r="Y13187" s="9"/>
      <c r="Z13187" s="9"/>
      <c r="AA13187" s="9"/>
      <c r="AB13187" s="9"/>
      <c r="AC13187" s="9"/>
      <c r="AD13187" s="9"/>
      <c r="AE13187" s="9"/>
      <c r="AF13187" s="9"/>
      <c r="AG13187" s="9"/>
      <c r="AH13187" s="9"/>
      <c r="AI13187" s="9"/>
      <c r="AJ13187" s="9"/>
      <c r="AK13187" s="9"/>
      <c r="AL13187" s="9"/>
      <c r="AM13187" s="9"/>
      <c r="AN13187" s="9"/>
      <c r="AO13187" s="9"/>
      <c r="AP13187" s="9"/>
      <c r="AQ13187" s="9"/>
      <c r="AR13187" s="9"/>
      <c r="AS13187" s="9"/>
      <c r="AT13187" s="9"/>
      <c r="AU13187" s="9"/>
      <c r="AV13187" s="9"/>
      <c r="AW13187" s="9"/>
      <c r="AX13187" s="9"/>
      <c r="AY13187" s="9"/>
      <c r="AZ13187" s="9"/>
      <c r="BA13187" s="9"/>
      <c r="BB13187" s="9"/>
      <c r="BC13187" s="9"/>
      <c r="BD13187" s="9"/>
      <c r="BE13187" s="9"/>
    </row>
    <row r="13188" spans="1:57" s="9" customFormat="1" ht="26.25" customHeight="1" x14ac:dyDescent="0.2">
      <c r="A13188" s="18" t="s">
        <v>24037</v>
      </c>
      <c r="B13188" s="19"/>
      <c r="C13188" s="19"/>
      <c r="D13188" s="19"/>
    </row>
    <row r="13189" spans="1:57" s="9" customFormat="1" ht="14.25" x14ac:dyDescent="0.2">
      <c r="A13189" s="20" t="s">
        <v>0</v>
      </c>
      <c r="B13189" s="21" t="s">
        <v>1</v>
      </c>
      <c r="C13189" s="21" t="s">
        <v>2</v>
      </c>
      <c r="D13189" s="22" t="s">
        <v>3</v>
      </c>
    </row>
    <row r="13190" spans="1:57" s="9" customFormat="1" ht="14.25" x14ac:dyDescent="0.2">
      <c r="A13190" s="20"/>
      <c r="B13190" s="21"/>
      <c r="C13190" s="21"/>
      <c r="D13190" s="22"/>
    </row>
    <row r="13191" spans="1:57" s="9" customFormat="1" x14ac:dyDescent="0.2">
      <c r="A13191" s="2" t="s">
        <v>23880</v>
      </c>
      <c r="B13191" s="1" t="s">
        <v>23881</v>
      </c>
      <c r="C13191" s="1" t="s">
        <v>39</v>
      </c>
      <c r="D13191" s="10" t="s">
        <v>5270</v>
      </c>
    </row>
    <row r="13192" spans="1:57" s="9" customFormat="1" x14ac:dyDescent="0.2">
      <c r="A13192" s="2" t="s">
        <v>23882</v>
      </c>
      <c r="B13192" s="1" t="s">
        <v>23883</v>
      </c>
      <c r="C13192" s="1" t="s">
        <v>1910</v>
      </c>
      <c r="D13192" s="10" t="s">
        <v>5270</v>
      </c>
    </row>
    <row r="13193" spans="1:57" s="9" customFormat="1" x14ac:dyDescent="0.2">
      <c r="A13193" s="2" t="s">
        <v>23884</v>
      </c>
      <c r="B13193" s="1" t="s">
        <v>23885</v>
      </c>
      <c r="C13193" s="1" t="s">
        <v>39</v>
      </c>
      <c r="D13193" s="10" t="s">
        <v>5270</v>
      </c>
    </row>
    <row r="13194" spans="1:57" s="9" customFormat="1" x14ac:dyDescent="0.2">
      <c r="A13194" s="2" t="s">
        <v>23886</v>
      </c>
      <c r="B13194" s="1" t="s">
        <v>23887</v>
      </c>
      <c r="C13194" s="1" t="s">
        <v>39</v>
      </c>
      <c r="D13194" s="10" t="s">
        <v>5270</v>
      </c>
    </row>
    <row r="13195" spans="1:57" s="9" customFormat="1" x14ac:dyDescent="0.2">
      <c r="A13195" s="2" t="s">
        <v>23888</v>
      </c>
      <c r="B13195" s="1" t="s">
        <v>23889</v>
      </c>
      <c r="C13195" s="1" t="s">
        <v>39</v>
      </c>
      <c r="D13195" s="10" t="s">
        <v>5270</v>
      </c>
    </row>
    <row r="13196" spans="1:57" s="9" customFormat="1" x14ac:dyDescent="0.2">
      <c r="A13196" s="2" t="s">
        <v>23890</v>
      </c>
      <c r="B13196" s="1" t="s">
        <v>23891</v>
      </c>
      <c r="C13196" s="1" t="s">
        <v>13884</v>
      </c>
      <c r="D13196" s="10" t="s">
        <v>5270</v>
      </c>
    </row>
    <row r="13197" spans="1:57" s="9" customFormat="1" x14ac:dyDescent="0.2">
      <c r="A13197" s="2" t="s">
        <v>23892</v>
      </c>
      <c r="B13197" s="1" t="s">
        <v>23893</v>
      </c>
      <c r="C13197" s="1" t="s">
        <v>39</v>
      </c>
      <c r="D13197" s="10" t="s">
        <v>5270</v>
      </c>
    </row>
    <row r="13198" spans="1:57" s="9" customFormat="1" x14ac:dyDescent="0.2">
      <c r="A13198" s="2" t="s">
        <v>23894</v>
      </c>
      <c r="B13198" s="1" t="s">
        <v>23895</v>
      </c>
      <c r="C13198" s="1" t="s">
        <v>39</v>
      </c>
      <c r="D13198" s="10" t="s">
        <v>5270</v>
      </c>
    </row>
    <row r="13199" spans="1:57" s="9" customFormat="1" x14ac:dyDescent="0.2">
      <c r="A13199" s="2" t="s">
        <v>23896</v>
      </c>
      <c r="B13199" s="1" t="s">
        <v>23895</v>
      </c>
      <c r="C13199" s="1" t="s">
        <v>1910</v>
      </c>
      <c r="D13199" s="10" t="s">
        <v>5270</v>
      </c>
    </row>
    <row r="13200" spans="1:57" s="9" customFormat="1" x14ac:dyDescent="0.2">
      <c r="A13200" s="2" t="s">
        <v>23899</v>
      </c>
      <c r="B13200" s="1" t="s">
        <v>23898</v>
      </c>
      <c r="C13200" s="1" t="s">
        <v>14212</v>
      </c>
      <c r="D13200" s="3">
        <v>100</v>
      </c>
    </row>
    <row r="13201" spans="1:4" s="9" customFormat="1" x14ac:dyDescent="0.2">
      <c r="A13201" s="2" t="s">
        <v>23897</v>
      </c>
      <c r="B13201" s="1" t="s">
        <v>23898</v>
      </c>
      <c r="C13201" s="1" t="s">
        <v>39</v>
      </c>
      <c r="D13201" s="10" t="s">
        <v>5270</v>
      </c>
    </row>
    <row r="13202" spans="1:4" s="9" customFormat="1" x14ac:dyDescent="0.2">
      <c r="A13202" s="2" t="s">
        <v>23900</v>
      </c>
      <c r="B13202" s="1" t="s">
        <v>23901</v>
      </c>
      <c r="C13202" s="1" t="s">
        <v>39</v>
      </c>
      <c r="D13202" s="10" t="s">
        <v>5270</v>
      </c>
    </row>
    <row r="13203" spans="1:4" s="9" customFormat="1" x14ac:dyDescent="0.2">
      <c r="A13203" s="2" t="s">
        <v>23902</v>
      </c>
      <c r="B13203" s="1" t="s">
        <v>23903</v>
      </c>
      <c r="C13203" s="1" t="s">
        <v>23904</v>
      </c>
      <c r="D13203" s="3">
        <v>500</v>
      </c>
    </row>
    <row r="13204" spans="1:4" s="9" customFormat="1" x14ac:dyDescent="0.2">
      <c r="A13204" s="2" t="s">
        <v>23905</v>
      </c>
      <c r="B13204" s="1" t="s">
        <v>23906</v>
      </c>
      <c r="C13204" s="1" t="s">
        <v>39</v>
      </c>
      <c r="D13204" s="3">
        <v>500</v>
      </c>
    </row>
    <row r="13205" spans="1:4" s="9" customFormat="1" x14ac:dyDescent="0.2">
      <c r="A13205" s="2" t="s">
        <v>23907</v>
      </c>
      <c r="B13205" s="1" t="s">
        <v>23908</v>
      </c>
      <c r="C13205" s="1" t="s">
        <v>39</v>
      </c>
      <c r="D13205" s="3">
        <v>100</v>
      </c>
    </row>
    <row r="13206" spans="1:4" s="9" customFormat="1" x14ac:dyDescent="0.2">
      <c r="A13206" s="2" t="s">
        <v>23909</v>
      </c>
      <c r="B13206" s="1" t="s">
        <v>23910</v>
      </c>
      <c r="C13206" s="1" t="s">
        <v>2752</v>
      </c>
      <c r="D13206" s="3">
        <v>1000</v>
      </c>
    </row>
    <row r="13207" spans="1:4" s="9" customFormat="1" x14ac:dyDescent="0.2">
      <c r="A13207" s="2" t="s">
        <v>23911</v>
      </c>
      <c r="B13207" s="1" t="s">
        <v>23912</v>
      </c>
      <c r="C13207" s="1" t="s">
        <v>39</v>
      </c>
      <c r="D13207" s="10" t="s">
        <v>5270</v>
      </c>
    </row>
    <row r="13208" spans="1:4" s="9" customFormat="1" x14ac:dyDescent="0.2">
      <c r="A13208" s="2" t="s">
        <v>23913</v>
      </c>
      <c r="B13208" s="1" t="s">
        <v>23914</v>
      </c>
      <c r="C13208" s="1" t="s">
        <v>39</v>
      </c>
      <c r="D13208" s="10" t="s">
        <v>5270</v>
      </c>
    </row>
    <row r="13209" spans="1:4" s="9" customFormat="1" x14ac:dyDescent="0.2">
      <c r="A13209" s="2" t="s">
        <v>23915</v>
      </c>
      <c r="B13209" s="1" t="s">
        <v>23916</v>
      </c>
      <c r="C13209" s="1" t="s">
        <v>14212</v>
      </c>
      <c r="D13209" s="3">
        <v>100</v>
      </c>
    </row>
    <row r="13210" spans="1:4" s="9" customFormat="1" x14ac:dyDescent="0.2">
      <c r="A13210" s="2" t="s">
        <v>23917</v>
      </c>
      <c r="B13210" s="1" t="s">
        <v>23918</v>
      </c>
      <c r="C13210" s="1" t="s">
        <v>14212</v>
      </c>
      <c r="D13210" s="3">
        <v>100</v>
      </c>
    </row>
    <row r="13211" spans="1:4" s="9" customFormat="1" x14ac:dyDescent="0.2">
      <c r="A13211" s="2" t="s">
        <v>23919</v>
      </c>
      <c r="B13211" s="1" t="s">
        <v>23920</v>
      </c>
      <c r="C13211" s="1" t="s">
        <v>14212</v>
      </c>
      <c r="D13211" s="3">
        <v>40</v>
      </c>
    </row>
    <row r="13212" spans="1:4" s="9" customFormat="1" x14ac:dyDescent="0.2">
      <c r="A13212" s="2" t="s">
        <v>23921</v>
      </c>
      <c r="B13212" s="1" t="s">
        <v>23922</v>
      </c>
      <c r="C13212" s="1" t="s">
        <v>39</v>
      </c>
      <c r="D13212" s="3">
        <v>100</v>
      </c>
    </row>
    <row r="13213" spans="1:4" s="9" customFormat="1" x14ac:dyDescent="0.2">
      <c r="A13213" s="2" t="s">
        <v>23923</v>
      </c>
      <c r="B13213" s="1" t="s">
        <v>23922</v>
      </c>
      <c r="C13213" s="1" t="s">
        <v>23924</v>
      </c>
      <c r="D13213" s="10" t="s">
        <v>5270</v>
      </c>
    </row>
    <row r="13214" spans="1:4" s="9" customFormat="1" x14ac:dyDescent="0.2">
      <c r="A13214" s="2" t="s">
        <v>23925</v>
      </c>
      <c r="B13214" s="1" t="s">
        <v>23926</v>
      </c>
      <c r="C13214" s="1" t="s">
        <v>14212</v>
      </c>
      <c r="D13214" s="3">
        <v>100</v>
      </c>
    </row>
    <row r="13215" spans="1:4" s="9" customFormat="1" x14ac:dyDescent="0.2">
      <c r="A13215" s="2" t="s">
        <v>23927</v>
      </c>
      <c r="B13215" s="1" t="s">
        <v>23928</v>
      </c>
      <c r="C13215" s="1" t="s">
        <v>14212</v>
      </c>
      <c r="D13215" s="3">
        <v>100</v>
      </c>
    </row>
    <row r="13216" spans="1:4" s="9" customFormat="1" x14ac:dyDescent="0.2">
      <c r="A13216" s="2" t="s">
        <v>23929</v>
      </c>
      <c r="B13216" s="1" t="s">
        <v>23930</v>
      </c>
      <c r="C13216" s="1" t="s">
        <v>14212</v>
      </c>
      <c r="D13216" s="3">
        <v>100</v>
      </c>
    </row>
    <row r="13217" spans="1:4" s="9" customFormat="1" x14ac:dyDescent="0.2">
      <c r="A13217" s="2" t="s">
        <v>23931</v>
      </c>
      <c r="B13217" s="1" t="s">
        <v>23932</v>
      </c>
      <c r="C13217" s="1" t="s">
        <v>39</v>
      </c>
      <c r="D13217" s="10" t="s">
        <v>5270</v>
      </c>
    </row>
    <row r="13218" spans="1:4" s="9" customFormat="1" x14ac:dyDescent="0.2">
      <c r="A13218" s="2" t="s">
        <v>23933</v>
      </c>
      <c r="B13218" s="1" t="s">
        <v>23934</v>
      </c>
      <c r="C13218" s="1" t="s">
        <v>39</v>
      </c>
      <c r="D13218" s="10" t="s">
        <v>5270</v>
      </c>
    </row>
    <row r="13219" spans="1:4" s="9" customFormat="1" x14ac:dyDescent="0.2">
      <c r="A13219" s="2" t="s">
        <v>23935</v>
      </c>
      <c r="B13219" s="1" t="s">
        <v>23936</v>
      </c>
      <c r="C13219" s="1" t="s">
        <v>14212</v>
      </c>
      <c r="D13219" s="3">
        <v>100</v>
      </c>
    </row>
    <row r="13220" spans="1:4" s="9" customFormat="1" x14ac:dyDescent="0.2">
      <c r="A13220" s="2" t="s">
        <v>23937</v>
      </c>
      <c r="B13220" s="1" t="s">
        <v>23938</v>
      </c>
      <c r="C13220" s="1" t="s">
        <v>14212</v>
      </c>
      <c r="D13220" s="10" t="s">
        <v>5270</v>
      </c>
    </row>
    <row r="13221" spans="1:4" s="9" customFormat="1" x14ac:dyDescent="0.2">
      <c r="A13221" s="2" t="s">
        <v>23939</v>
      </c>
      <c r="B13221" s="1" t="s">
        <v>23940</v>
      </c>
      <c r="C13221" s="1" t="s">
        <v>39</v>
      </c>
      <c r="D13221" s="3">
        <v>100</v>
      </c>
    </row>
    <row r="13222" spans="1:4" s="9" customFormat="1" x14ac:dyDescent="0.2">
      <c r="A13222" s="2" t="s">
        <v>23941</v>
      </c>
      <c r="B13222" s="1" t="s">
        <v>23942</v>
      </c>
      <c r="C13222" s="1" t="s">
        <v>39</v>
      </c>
      <c r="D13222" s="3">
        <v>50</v>
      </c>
    </row>
    <row r="13223" spans="1:4" s="9" customFormat="1" x14ac:dyDescent="0.2">
      <c r="A13223" s="2" t="s">
        <v>23943</v>
      </c>
      <c r="B13223" s="1" t="s">
        <v>23942</v>
      </c>
      <c r="C13223" s="1" t="s">
        <v>23944</v>
      </c>
      <c r="D13223" s="3">
        <v>500</v>
      </c>
    </row>
    <row r="13224" spans="1:4" s="9" customFormat="1" x14ac:dyDescent="0.2">
      <c r="A13224" s="2" t="s">
        <v>23945</v>
      </c>
      <c r="B13224" s="1" t="s">
        <v>23946</v>
      </c>
      <c r="C13224" s="1" t="s">
        <v>39</v>
      </c>
      <c r="D13224" s="10" t="s">
        <v>5270</v>
      </c>
    </row>
    <row r="13225" spans="1:4" s="9" customFormat="1" x14ac:dyDescent="0.2">
      <c r="A13225" s="2" t="s">
        <v>23947</v>
      </c>
      <c r="B13225" s="1" t="s">
        <v>23948</v>
      </c>
      <c r="C13225" s="1" t="s">
        <v>39</v>
      </c>
      <c r="D13225" s="10" t="s">
        <v>5270</v>
      </c>
    </row>
    <row r="13226" spans="1:4" s="9" customFormat="1" x14ac:dyDescent="0.2">
      <c r="A13226" s="2" t="s">
        <v>23949</v>
      </c>
      <c r="B13226" s="1" t="s">
        <v>23950</v>
      </c>
      <c r="C13226" s="1" t="s">
        <v>1910</v>
      </c>
      <c r="D13226" s="10" t="s">
        <v>5270</v>
      </c>
    </row>
    <row r="13227" spans="1:4" s="9" customFormat="1" x14ac:dyDescent="0.2">
      <c r="A13227" s="2" t="s">
        <v>23951</v>
      </c>
      <c r="B13227" s="1" t="s">
        <v>23952</v>
      </c>
      <c r="C13227" s="1" t="s">
        <v>23904</v>
      </c>
      <c r="D13227" s="10" t="s">
        <v>5270</v>
      </c>
    </row>
    <row r="13228" spans="1:4" s="9" customFormat="1" x14ac:dyDescent="0.2">
      <c r="A13228" s="2" t="s">
        <v>23953</v>
      </c>
      <c r="B13228" s="1" t="s">
        <v>23954</v>
      </c>
      <c r="C13228" s="1" t="s">
        <v>39</v>
      </c>
      <c r="D13228" s="10" t="s">
        <v>5270</v>
      </c>
    </row>
    <row r="13229" spans="1:4" s="9" customFormat="1" x14ac:dyDescent="0.2">
      <c r="A13229" s="2" t="s">
        <v>23955</v>
      </c>
      <c r="B13229" s="1" t="s">
        <v>23956</v>
      </c>
      <c r="C13229" s="1" t="s">
        <v>39</v>
      </c>
      <c r="D13229" s="10" t="s">
        <v>5270</v>
      </c>
    </row>
    <row r="13230" spans="1:4" s="9" customFormat="1" x14ac:dyDescent="0.2">
      <c r="A13230" s="2" t="s">
        <v>23957</v>
      </c>
      <c r="B13230" s="1" t="s">
        <v>23958</v>
      </c>
      <c r="C13230" s="1" t="s">
        <v>39</v>
      </c>
      <c r="D13230" s="10" t="s">
        <v>5270</v>
      </c>
    </row>
    <row r="13231" spans="1:4" s="9" customFormat="1" x14ac:dyDescent="0.2">
      <c r="A13231" s="2" t="s">
        <v>23959</v>
      </c>
      <c r="B13231" s="1" t="s">
        <v>23960</v>
      </c>
      <c r="C13231" s="1" t="s">
        <v>39</v>
      </c>
      <c r="D13231" s="10" t="s">
        <v>5270</v>
      </c>
    </row>
    <row r="13232" spans="1:4" s="9" customFormat="1" x14ac:dyDescent="0.2">
      <c r="A13232" s="2" t="s">
        <v>23961</v>
      </c>
      <c r="B13232" s="1" t="s">
        <v>23962</v>
      </c>
      <c r="C13232" s="1" t="s">
        <v>39</v>
      </c>
      <c r="D13232" s="3">
        <v>100</v>
      </c>
    </row>
    <row r="13233" spans="1:4" s="9" customFormat="1" x14ac:dyDescent="0.2">
      <c r="A13233" s="2" t="s">
        <v>23963</v>
      </c>
      <c r="B13233" s="1" t="s">
        <v>23964</v>
      </c>
      <c r="C13233" s="1" t="s">
        <v>14212</v>
      </c>
      <c r="D13233" s="3">
        <v>100</v>
      </c>
    </row>
    <row r="13234" spans="1:4" s="9" customFormat="1" x14ac:dyDescent="0.2">
      <c r="A13234" s="2" t="s">
        <v>23965</v>
      </c>
      <c r="B13234" s="1" t="s">
        <v>23966</v>
      </c>
      <c r="C13234" s="1" t="s">
        <v>14212</v>
      </c>
      <c r="D13234" s="3">
        <v>100</v>
      </c>
    </row>
    <row r="13235" spans="1:4" s="9" customFormat="1" x14ac:dyDescent="0.2">
      <c r="A13235" s="2" t="s">
        <v>23967</v>
      </c>
      <c r="B13235" s="1" t="s">
        <v>23968</v>
      </c>
      <c r="C13235" s="1" t="s">
        <v>39</v>
      </c>
      <c r="D13235" s="10" t="s">
        <v>5270</v>
      </c>
    </row>
    <row r="13236" spans="1:4" s="9" customFormat="1" x14ac:dyDescent="0.2">
      <c r="A13236" s="2" t="s">
        <v>23969</v>
      </c>
      <c r="B13236" s="1" t="s">
        <v>23970</v>
      </c>
      <c r="C13236" s="1" t="s">
        <v>39</v>
      </c>
      <c r="D13236" s="3">
        <v>500</v>
      </c>
    </row>
    <row r="13237" spans="1:4" s="9" customFormat="1" x14ac:dyDescent="0.2">
      <c r="A13237" s="2" t="s">
        <v>23971</v>
      </c>
      <c r="B13237" s="1" t="s">
        <v>23972</v>
      </c>
      <c r="C13237" s="1" t="s">
        <v>14212</v>
      </c>
      <c r="D13237" s="10" t="s">
        <v>5270</v>
      </c>
    </row>
    <row r="13238" spans="1:4" s="9" customFormat="1" x14ac:dyDescent="0.2">
      <c r="A13238" s="2" t="s">
        <v>23975</v>
      </c>
      <c r="B13238" s="1" t="s">
        <v>23974</v>
      </c>
      <c r="C13238" s="1" t="s">
        <v>14212</v>
      </c>
      <c r="D13238" s="3">
        <v>100</v>
      </c>
    </row>
    <row r="13239" spans="1:4" s="9" customFormat="1" x14ac:dyDescent="0.2">
      <c r="A13239" s="2" t="s">
        <v>23973</v>
      </c>
      <c r="B13239" s="1" t="s">
        <v>23974</v>
      </c>
      <c r="C13239" s="1" t="s">
        <v>39</v>
      </c>
      <c r="D13239" s="10" t="s">
        <v>5270</v>
      </c>
    </row>
    <row r="13240" spans="1:4" s="9" customFormat="1" x14ac:dyDescent="0.2">
      <c r="A13240" s="2" t="s">
        <v>23978</v>
      </c>
      <c r="B13240" s="1" t="s">
        <v>23977</v>
      </c>
      <c r="C13240" s="1" t="s">
        <v>2752</v>
      </c>
      <c r="D13240" s="10" t="s">
        <v>5270</v>
      </c>
    </row>
    <row r="13241" spans="1:4" s="9" customFormat="1" x14ac:dyDescent="0.2">
      <c r="A13241" s="2" t="s">
        <v>23976</v>
      </c>
      <c r="B13241" s="1" t="s">
        <v>23977</v>
      </c>
      <c r="C13241" s="1" t="s">
        <v>39</v>
      </c>
      <c r="D13241" s="10" t="s">
        <v>5270</v>
      </c>
    </row>
    <row r="13242" spans="1:4" s="9" customFormat="1" x14ac:dyDescent="0.2">
      <c r="A13242" s="2" t="s">
        <v>23979</v>
      </c>
      <c r="B13242" s="1" t="s">
        <v>23980</v>
      </c>
      <c r="C13242" s="1" t="s">
        <v>39</v>
      </c>
      <c r="D13242" s="3">
        <v>40</v>
      </c>
    </row>
    <row r="13243" spans="1:4" s="9" customFormat="1" x14ac:dyDescent="0.2">
      <c r="A13243" s="2" t="s">
        <v>23981</v>
      </c>
      <c r="B13243" s="1" t="s">
        <v>23982</v>
      </c>
      <c r="C13243" s="1" t="s">
        <v>14212</v>
      </c>
      <c r="D13243" s="10" t="s">
        <v>5270</v>
      </c>
    </row>
    <row r="13244" spans="1:4" s="9" customFormat="1" x14ac:dyDescent="0.2">
      <c r="A13244" s="2" t="s">
        <v>23983</v>
      </c>
      <c r="B13244" s="1" t="s">
        <v>23984</v>
      </c>
      <c r="C13244" s="1" t="s">
        <v>39</v>
      </c>
      <c r="D13244" s="3">
        <v>500</v>
      </c>
    </row>
    <row r="13245" spans="1:4" s="9" customFormat="1" x14ac:dyDescent="0.2">
      <c r="A13245" s="2" t="s">
        <v>23985</v>
      </c>
      <c r="B13245" s="1" t="s">
        <v>23986</v>
      </c>
      <c r="C13245" s="1" t="s">
        <v>39</v>
      </c>
      <c r="D13245" s="10" t="s">
        <v>5270</v>
      </c>
    </row>
    <row r="13246" spans="1:4" s="9" customFormat="1" x14ac:dyDescent="0.2">
      <c r="A13246" s="2" t="s">
        <v>23987</v>
      </c>
      <c r="B13246" s="1" t="s">
        <v>23988</v>
      </c>
      <c r="C13246" s="1" t="s">
        <v>39</v>
      </c>
      <c r="D13246" s="10" t="s">
        <v>5270</v>
      </c>
    </row>
    <row r="13247" spans="1:4" s="9" customFormat="1" x14ac:dyDescent="0.2">
      <c r="A13247" s="2" t="s">
        <v>23989</v>
      </c>
      <c r="B13247" s="1" t="s">
        <v>23990</v>
      </c>
      <c r="C13247" s="1" t="s">
        <v>15030</v>
      </c>
      <c r="D13247" s="10" t="s">
        <v>5270</v>
      </c>
    </row>
    <row r="13248" spans="1:4" s="9" customFormat="1" x14ac:dyDescent="0.2">
      <c r="A13248" s="2" t="s">
        <v>23991</v>
      </c>
      <c r="B13248" s="1" t="s">
        <v>23992</v>
      </c>
      <c r="C13248" s="1" t="s">
        <v>39</v>
      </c>
      <c r="D13248" s="3">
        <v>20</v>
      </c>
    </row>
    <row r="13249" spans="1:4" s="9" customFormat="1" x14ac:dyDescent="0.2">
      <c r="A13249" s="2" t="s">
        <v>23996</v>
      </c>
      <c r="B13249" s="1" t="s">
        <v>23994</v>
      </c>
      <c r="C13249" s="1" t="s">
        <v>14212</v>
      </c>
      <c r="D13249" s="3">
        <v>100</v>
      </c>
    </row>
    <row r="13250" spans="1:4" s="9" customFormat="1" x14ac:dyDescent="0.2">
      <c r="A13250" s="2" t="s">
        <v>23993</v>
      </c>
      <c r="B13250" s="1" t="s">
        <v>23994</v>
      </c>
      <c r="C13250" s="1" t="s">
        <v>39</v>
      </c>
      <c r="D13250" s="3">
        <v>200</v>
      </c>
    </row>
    <row r="13251" spans="1:4" s="9" customFormat="1" x14ac:dyDescent="0.2">
      <c r="A13251" s="2" t="s">
        <v>23995</v>
      </c>
      <c r="B13251" s="1" t="s">
        <v>23994</v>
      </c>
      <c r="C13251" s="1" t="s">
        <v>39</v>
      </c>
      <c r="D13251" s="3">
        <v>500</v>
      </c>
    </row>
    <row r="13252" spans="1:4" s="9" customFormat="1" x14ac:dyDescent="0.2">
      <c r="A13252" s="2" t="s">
        <v>23997</v>
      </c>
      <c r="B13252" s="1" t="s">
        <v>23994</v>
      </c>
      <c r="C13252" s="1" t="s">
        <v>1910</v>
      </c>
      <c r="D13252" s="10" t="s">
        <v>5270</v>
      </c>
    </row>
    <row r="13253" spans="1:4" s="9" customFormat="1" x14ac:dyDescent="0.2">
      <c r="A13253" s="2" t="s">
        <v>24000</v>
      </c>
      <c r="B13253" s="1" t="s">
        <v>23999</v>
      </c>
      <c r="C13253" s="1" t="s">
        <v>39</v>
      </c>
      <c r="D13253" s="3">
        <v>100</v>
      </c>
    </row>
    <row r="13254" spans="1:4" s="9" customFormat="1" x14ac:dyDescent="0.2">
      <c r="A13254" s="2" t="s">
        <v>23998</v>
      </c>
      <c r="B13254" s="1" t="s">
        <v>23999</v>
      </c>
      <c r="C13254" s="1" t="s">
        <v>39</v>
      </c>
      <c r="D13254" s="3">
        <v>500</v>
      </c>
    </row>
    <row r="13255" spans="1:4" s="9" customFormat="1" x14ac:dyDescent="0.2">
      <c r="A13255" s="2" t="s">
        <v>24001</v>
      </c>
      <c r="B13255" s="1" t="s">
        <v>24002</v>
      </c>
      <c r="C13255" s="1" t="s">
        <v>39</v>
      </c>
      <c r="D13255" s="10" t="s">
        <v>5270</v>
      </c>
    </row>
    <row r="13256" spans="1:4" s="9" customFormat="1" x14ac:dyDescent="0.2">
      <c r="A13256" s="2" t="s">
        <v>24003</v>
      </c>
      <c r="B13256" s="1" t="s">
        <v>24004</v>
      </c>
      <c r="C13256" s="1" t="s">
        <v>14212</v>
      </c>
      <c r="D13256" s="3">
        <v>100</v>
      </c>
    </row>
    <row r="13257" spans="1:4" s="9" customFormat="1" x14ac:dyDescent="0.2">
      <c r="A13257" s="2" t="s">
        <v>24005</v>
      </c>
      <c r="B13257" s="1" t="s">
        <v>24006</v>
      </c>
      <c r="C13257" s="1" t="s">
        <v>39</v>
      </c>
      <c r="D13257" s="3">
        <v>175</v>
      </c>
    </row>
    <row r="13258" spans="1:4" s="9" customFormat="1" x14ac:dyDescent="0.2">
      <c r="A13258" s="2" t="s">
        <v>24007</v>
      </c>
      <c r="B13258" s="1" t="s">
        <v>24008</v>
      </c>
      <c r="C13258" s="1" t="s">
        <v>14212</v>
      </c>
      <c r="D13258" s="10" t="s">
        <v>5270</v>
      </c>
    </row>
    <row r="13259" spans="1:4" s="9" customFormat="1" x14ac:dyDescent="0.2">
      <c r="A13259" s="2" t="s">
        <v>24009</v>
      </c>
      <c r="B13259" s="1" t="s">
        <v>24010</v>
      </c>
      <c r="C13259" s="1" t="s">
        <v>13884</v>
      </c>
      <c r="D13259" s="3">
        <v>1000</v>
      </c>
    </row>
    <row r="13260" spans="1:4" s="9" customFormat="1" x14ac:dyDescent="0.2">
      <c r="A13260" s="2" t="s">
        <v>24011</v>
      </c>
      <c r="B13260" s="1" t="s">
        <v>24012</v>
      </c>
      <c r="C13260" s="1" t="s">
        <v>23904</v>
      </c>
      <c r="D13260" s="10" t="s">
        <v>5270</v>
      </c>
    </row>
    <row r="13261" spans="1:4" s="9" customFormat="1" x14ac:dyDescent="0.2">
      <c r="A13261" s="2" t="s">
        <v>24013</v>
      </c>
      <c r="B13261" s="1" t="s">
        <v>24014</v>
      </c>
      <c r="C13261" s="1" t="s">
        <v>39</v>
      </c>
      <c r="D13261" s="10" t="s">
        <v>5270</v>
      </c>
    </row>
    <row r="13262" spans="1:4" s="9" customFormat="1" x14ac:dyDescent="0.2">
      <c r="A13262" s="2" t="s">
        <v>24015</v>
      </c>
      <c r="B13262" s="1" t="s">
        <v>24016</v>
      </c>
      <c r="C13262" s="1" t="s">
        <v>39</v>
      </c>
      <c r="D13262" s="10" t="s">
        <v>5270</v>
      </c>
    </row>
    <row r="13263" spans="1:4" s="9" customFormat="1" x14ac:dyDescent="0.2">
      <c r="A13263" s="2" t="s">
        <v>24017</v>
      </c>
      <c r="B13263" s="1" t="s">
        <v>24018</v>
      </c>
      <c r="C13263" s="1" t="s">
        <v>39</v>
      </c>
      <c r="D13263" s="10" t="s">
        <v>5270</v>
      </c>
    </row>
    <row r="13264" spans="1:4" s="9" customFormat="1" x14ac:dyDescent="0.2">
      <c r="A13264" s="2" t="s">
        <v>24019</v>
      </c>
      <c r="B13264" s="1" t="s">
        <v>24020</v>
      </c>
      <c r="C13264" s="1" t="s">
        <v>39</v>
      </c>
      <c r="D13264" s="10" t="s">
        <v>5270</v>
      </c>
    </row>
    <row r="13265" spans="1:57" s="9" customFormat="1" x14ac:dyDescent="0.2">
      <c r="A13265" s="2" t="s">
        <v>24021</v>
      </c>
      <c r="B13265" s="1" t="s">
        <v>24022</v>
      </c>
      <c r="C13265" s="1" t="s">
        <v>39</v>
      </c>
      <c r="D13265" s="10" t="s">
        <v>5270</v>
      </c>
    </row>
    <row r="13266" spans="1:57" s="9" customFormat="1" x14ac:dyDescent="0.2">
      <c r="A13266" s="2" t="s">
        <v>24023</v>
      </c>
      <c r="B13266" s="1" t="s">
        <v>24024</v>
      </c>
      <c r="C13266" s="1" t="s">
        <v>39</v>
      </c>
      <c r="D13266" s="10" t="s">
        <v>5270</v>
      </c>
    </row>
    <row r="13267" spans="1:57" s="9" customFormat="1" x14ac:dyDescent="0.2">
      <c r="A13267" s="2" t="s">
        <v>24025</v>
      </c>
      <c r="B13267" s="1" t="s">
        <v>24026</v>
      </c>
      <c r="C13267" s="1" t="s">
        <v>14212</v>
      </c>
      <c r="D13267" s="3">
        <v>100</v>
      </c>
    </row>
    <row r="13268" spans="1:57" s="9" customFormat="1" x14ac:dyDescent="0.2">
      <c r="A13268" s="2" t="s">
        <v>24027</v>
      </c>
      <c r="B13268" s="1" t="s">
        <v>24028</v>
      </c>
      <c r="C13268" s="1" t="s">
        <v>14212</v>
      </c>
      <c r="D13268" s="10" t="s">
        <v>5270</v>
      </c>
    </row>
    <row r="13269" spans="1:57" s="9" customFormat="1" x14ac:dyDescent="0.2">
      <c r="A13269" s="2" t="s">
        <v>24029</v>
      </c>
      <c r="B13269" s="1" t="s">
        <v>24030</v>
      </c>
      <c r="C13269" s="1" t="s">
        <v>39</v>
      </c>
      <c r="D13269" s="10" t="s">
        <v>5270</v>
      </c>
    </row>
    <row r="13270" spans="1:57" s="9" customFormat="1" x14ac:dyDescent="0.2">
      <c r="A13270" s="2" t="s">
        <v>24031</v>
      </c>
      <c r="B13270" s="1" t="s">
        <v>24032</v>
      </c>
      <c r="C13270" s="1" t="s">
        <v>39</v>
      </c>
      <c r="D13270" s="10" t="s">
        <v>5270</v>
      </c>
    </row>
    <row r="13271" spans="1:57" s="9" customFormat="1" x14ac:dyDescent="0.2">
      <c r="A13271" s="2" t="s">
        <v>24033</v>
      </c>
      <c r="B13271" s="1" t="s">
        <v>24034</v>
      </c>
      <c r="C13271" s="1" t="s">
        <v>39</v>
      </c>
      <c r="D13271" s="10" t="s">
        <v>5270</v>
      </c>
    </row>
    <row r="13272" spans="1:57" s="9" customFormat="1" x14ac:dyDescent="0.2">
      <c r="A13272" s="2" t="s">
        <v>24035</v>
      </c>
      <c r="B13272" s="1" t="s">
        <v>24036</v>
      </c>
      <c r="C13272" s="1" t="s">
        <v>39</v>
      </c>
      <c r="D13272" s="10" t="s">
        <v>5270</v>
      </c>
    </row>
    <row r="13273" spans="1:57" s="11" customFormat="1" ht="18.75" x14ac:dyDescent="0.2">
      <c r="A13273" s="16" t="str">
        <f>HYPERLINK("#Indice","Voltar ao inicio")</f>
        <v>Voltar ao inicio</v>
      </c>
      <c r="B13273" s="17"/>
      <c r="C13273" s="17"/>
      <c r="D13273" s="17"/>
      <c r="E13273" s="9"/>
      <c r="F13273" s="9"/>
      <c r="G13273" s="9"/>
      <c r="H13273" s="9"/>
      <c r="I13273" s="9"/>
      <c r="J13273" s="9"/>
      <c r="K13273" s="9"/>
      <c r="L13273" s="9"/>
      <c r="M13273" s="9"/>
      <c r="N13273" s="9"/>
      <c r="O13273" s="9"/>
      <c r="P13273" s="9"/>
      <c r="Q13273" s="9"/>
      <c r="R13273" s="9"/>
      <c r="S13273" s="9"/>
      <c r="T13273" s="9"/>
      <c r="U13273" s="9"/>
      <c r="V13273" s="9"/>
      <c r="W13273" s="9"/>
      <c r="X13273" s="9"/>
      <c r="Y13273" s="9"/>
      <c r="Z13273" s="9"/>
      <c r="AA13273" s="9"/>
      <c r="AB13273" s="9"/>
      <c r="AC13273" s="9"/>
      <c r="AD13273" s="9"/>
      <c r="AE13273" s="9"/>
      <c r="AF13273" s="9"/>
      <c r="AG13273" s="9"/>
      <c r="AH13273" s="9"/>
      <c r="AI13273" s="9"/>
      <c r="AJ13273" s="9"/>
      <c r="AK13273" s="9"/>
      <c r="AL13273" s="9"/>
      <c r="AM13273" s="9"/>
      <c r="AN13273" s="9"/>
      <c r="AO13273" s="9"/>
      <c r="AP13273" s="9"/>
      <c r="AQ13273" s="9"/>
      <c r="AR13273" s="9"/>
      <c r="AS13273" s="9"/>
      <c r="AT13273" s="9"/>
      <c r="AU13273" s="9"/>
      <c r="AV13273" s="9"/>
      <c r="AW13273" s="9"/>
      <c r="AX13273" s="9"/>
      <c r="AY13273" s="9"/>
      <c r="AZ13273" s="9"/>
      <c r="BA13273" s="9"/>
      <c r="BB13273" s="9"/>
      <c r="BC13273" s="9"/>
      <c r="BD13273" s="9"/>
      <c r="BE13273" s="9"/>
    </row>
    <row r="13274" spans="1:57" s="11" customFormat="1" ht="10.5" customHeight="1" x14ac:dyDescent="0.2">
      <c r="A13274" s="12"/>
      <c r="B13274" s="13"/>
      <c r="C13274" s="13"/>
      <c r="D13274" s="13"/>
      <c r="E13274" s="9"/>
      <c r="F13274" s="9"/>
      <c r="G13274" s="9"/>
      <c r="H13274" s="9"/>
      <c r="I13274" s="9"/>
      <c r="J13274" s="9"/>
      <c r="K13274" s="9"/>
      <c r="L13274" s="9"/>
      <c r="M13274" s="9"/>
      <c r="N13274" s="9"/>
      <c r="O13274" s="9"/>
      <c r="P13274" s="9"/>
      <c r="Q13274" s="9"/>
      <c r="R13274" s="9"/>
      <c r="S13274" s="9"/>
      <c r="T13274" s="9"/>
      <c r="U13274" s="9"/>
      <c r="V13274" s="9"/>
      <c r="W13274" s="9"/>
      <c r="X13274" s="9"/>
      <c r="Y13274" s="9"/>
      <c r="Z13274" s="9"/>
      <c r="AA13274" s="9"/>
      <c r="AB13274" s="9"/>
      <c r="AC13274" s="9"/>
      <c r="AD13274" s="9"/>
      <c r="AE13274" s="9"/>
      <c r="AF13274" s="9"/>
      <c r="AG13274" s="9"/>
      <c r="AH13274" s="9"/>
      <c r="AI13274" s="9"/>
      <c r="AJ13274" s="9"/>
      <c r="AK13274" s="9"/>
      <c r="AL13274" s="9"/>
      <c r="AM13274" s="9"/>
      <c r="AN13274" s="9"/>
      <c r="AO13274" s="9"/>
      <c r="AP13274" s="9"/>
      <c r="AQ13274" s="9"/>
      <c r="AR13274" s="9"/>
      <c r="AS13274" s="9"/>
      <c r="AT13274" s="9"/>
      <c r="AU13274" s="9"/>
      <c r="AV13274" s="9"/>
      <c r="AW13274" s="9"/>
      <c r="AX13274" s="9"/>
      <c r="AY13274" s="9"/>
      <c r="AZ13274" s="9"/>
      <c r="BA13274" s="9"/>
      <c r="BB13274" s="9"/>
      <c r="BC13274" s="9"/>
      <c r="BD13274" s="9"/>
      <c r="BE13274" s="9"/>
    </row>
    <row r="13275" spans="1:57" s="9" customFormat="1" ht="26.25" customHeight="1" x14ac:dyDescent="0.2">
      <c r="A13275" s="18" t="s">
        <v>24391</v>
      </c>
      <c r="B13275" s="19"/>
      <c r="C13275" s="19"/>
      <c r="D13275" s="19"/>
    </row>
    <row r="13276" spans="1:57" s="9" customFormat="1" ht="14.25" x14ac:dyDescent="0.2">
      <c r="A13276" s="20" t="s">
        <v>0</v>
      </c>
      <c r="B13276" s="21" t="s">
        <v>1</v>
      </c>
      <c r="C13276" s="21" t="s">
        <v>2</v>
      </c>
      <c r="D13276" s="22" t="s">
        <v>3</v>
      </c>
    </row>
    <row r="13277" spans="1:57" s="9" customFormat="1" ht="14.25" x14ac:dyDescent="0.2">
      <c r="A13277" s="20"/>
      <c r="B13277" s="21"/>
      <c r="C13277" s="21"/>
      <c r="D13277" s="22"/>
    </row>
    <row r="13278" spans="1:57" s="9" customFormat="1" x14ac:dyDescent="0.2">
      <c r="A13278" s="2" t="s">
        <v>24038</v>
      </c>
      <c r="B13278" s="1" t="s">
        <v>24039</v>
      </c>
      <c r="C13278" s="1" t="s">
        <v>13372</v>
      </c>
      <c r="D13278" s="3">
        <v>5000</v>
      </c>
    </row>
    <row r="13279" spans="1:57" s="9" customFormat="1" x14ac:dyDescent="0.2">
      <c r="A13279" s="2" t="s">
        <v>24040</v>
      </c>
      <c r="B13279" s="1" t="s">
        <v>24041</v>
      </c>
      <c r="C13279" s="1" t="s">
        <v>13372</v>
      </c>
      <c r="D13279" s="3">
        <v>5000</v>
      </c>
    </row>
    <row r="13280" spans="1:57" s="9" customFormat="1" x14ac:dyDescent="0.2">
      <c r="A13280" s="2" t="s">
        <v>24042</v>
      </c>
      <c r="B13280" s="1" t="s">
        <v>24043</v>
      </c>
      <c r="C13280" s="1" t="s">
        <v>39</v>
      </c>
      <c r="D13280" s="3">
        <v>100</v>
      </c>
    </row>
    <row r="13281" spans="1:4" s="9" customFormat="1" x14ac:dyDescent="0.2">
      <c r="A13281" s="2" t="s">
        <v>24044</v>
      </c>
      <c r="B13281" s="1" t="s">
        <v>24045</v>
      </c>
      <c r="C13281" s="1" t="s">
        <v>13372</v>
      </c>
      <c r="D13281" s="3">
        <v>5000</v>
      </c>
    </row>
    <row r="13282" spans="1:4" s="9" customFormat="1" x14ac:dyDescent="0.2">
      <c r="A13282" s="2" t="s">
        <v>24046</v>
      </c>
      <c r="B13282" s="1" t="s">
        <v>24047</v>
      </c>
      <c r="C13282" s="1" t="s">
        <v>39</v>
      </c>
      <c r="D13282" s="3">
        <v>5000</v>
      </c>
    </row>
    <row r="13283" spans="1:4" s="9" customFormat="1" x14ac:dyDescent="0.2">
      <c r="A13283" s="2" t="s">
        <v>24048</v>
      </c>
      <c r="B13283" s="1" t="s">
        <v>24049</v>
      </c>
      <c r="C13283" s="1" t="s">
        <v>39</v>
      </c>
      <c r="D13283" s="3">
        <v>5000</v>
      </c>
    </row>
    <row r="13284" spans="1:4" s="9" customFormat="1" x14ac:dyDescent="0.2">
      <c r="A13284" s="2" t="s">
        <v>24050</v>
      </c>
      <c r="B13284" s="1" t="s">
        <v>24051</v>
      </c>
      <c r="C13284" s="1" t="s">
        <v>39</v>
      </c>
      <c r="D13284" s="3">
        <v>100</v>
      </c>
    </row>
    <row r="13285" spans="1:4" s="9" customFormat="1" x14ac:dyDescent="0.2">
      <c r="A13285" s="2" t="s">
        <v>24052</v>
      </c>
      <c r="B13285" s="1" t="s">
        <v>24053</v>
      </c>
      <c r="C13285" s="1" t="s">
        <v>13372</v>
      </c>
      <c r="D13285" s="3">
        <v>5000</v>
      </c>
    </row>
    <row r="13286" spans="1:4" s="9" customFormat="1" x14ac:dyDescent="0.2">
      <c r="A13286" s="2" t="s">
        <v>24054</v>
      </c>
      <c r="B13286" s="1" t="s">
        <v>24055</v>
      </c>
      <c r="C13286" s="1" t="s">
        <v>13372</v>
      </c>
      <c r="D13286" s="3">
        <v>5000</v>
      </c>
    </row>
    <row r="13287" spans="1:4" s="9" customFormat="1" x14ac:dyDescent="0.2">
      <c r="A13287" s="2" t="s">
        <v>24056</v>
      </c>
      <c r="B13287" s="1" t="s">
        <v>24057</v>
      </c>
      <c r="C13287" s="1" t="s">
        <v>39</v>
      </c>
      <c r="D13287" s="3">
        <v>5000</v>
      </c>
    </row>
    <row r="13288" spans="1:4" s="9" customFormat="1" x14ac:dyDescent="0.2">
      <c r="A13288" s="2" t="s">
        <v>24058</v>
      </c>
      <c r="B13288" s="1" t="s">
        <v>24059</v>
      </c>
      <c r="C13288" s="1" t="s">
        <v>13372</v>
      </c>
      <c r="D13288" s="3">
        <v>5000</v>
      </c>
    </row>
    <row r="13289" spans="1:4" s="9" customFormat="1" x14ac:dyDescent="0.2">
      <c r="A13289" s="2" t="s">
        <v>24060</v>
      </c>
      <c r="B13289" s="1" t="s">
        <v>24061</v>
      </c>
      <c r="C13289" s="1" t="s">
        <v>39</v>
      </c>
      <c r="D13289" s="3">
        <v>5000</v>
      </c>
    </row>
    <row r="13290" spans="1:4" s="9" customFormat="1" x14ac:dyDescent="0.2">
      <c r="A13290" s="2" t="s">
        <v>24062</v>
      </c>
      <c r="B13290" s="1" t="s">
        <v>24063</v>
      </c>
      <c r="C13290" s="1" t="s">
        <v>13372</v>
      </c>
      <c r="D13290" s="3">
        <v>5000</v>
      </c>
    </row>
    <row r="13291" spans="1:4" s="9" customFormat="1" x14ac:dyDescent="0.2">
      <c r="A13291" s="2" t="s">
        <v>24064</v>
      </c>
      <c r="B13291" s="1" t="s">
        <v>24065</v>
      </c>
      <c r="C13291" s="1" t="s">
        <v>39</v>
      </c>
      <c r="D13291" s="3">
        <v>5000</v>
      </c>
    </row>
    <row r="13292" spans="1:4" s="9" customFormat="1" x14ac:dyDescent="0.2">
      <c r="A13292" s="2" t="s">
        <v>24066</v>
      </c>
      <c r="B13292" s="1" t="s">
        <v>24067</v>
      </c>
      <c r="C13292" s="1" t="s">
        <v>39</v>
      </c>
      <c r="D13292" s="3">
        <v>100</v>
      </c>
    </row>
    <row r="13293" spans="1:4" s="9" customFormat="1" x14ac:dyDescent="0.2">
      <c r="A13293" s="2" t="s">
        <v>24068</v>
      </c>
      <c r="B13293" s="1" t="s">
        <v>24069</v>
      </c>
      <c r="C13293" s="1" t="s">
        <v>39</v>
      </c>
      <c r="D13293" s="3">
        <v>5000</v>
      </c>
    </row>
    <row r="13294" spans="1:4" s="9" customFormat="1" x14ac:dyDescent="0.2">
      <c r="A13294" s="2" t="s">
        <v>24070</v>
      </c>
      <c r="B13294" s="1" t="s">
        <v>24071</v>
      </c>
      <c r="C13294" s="1" t="s">
        <v>13372</v>
      </c>
      <c r="D13294" s="3">
        <v>5000</v>
      </c>
    </row>
    <row r="13295" spans="1:4" s="9" customFormat="1" x14ac:dyDescent="0.2">
      <c r="A13295" s="2" t="s">
        <v>24072</v>
      </c>
      <c r="B13295" s="1" t="s">
        <v>24073</v>
      </c>
      <c r="C13295" s="1" t="s">
        <v>39</v>
      </c>
      <c r="D13295" s="3">
        <v>5000</v>
      </c>
    </row>
    <row r="13296" spans="1:4" s="9" customFormat="1" x14ac:dyDescent="0.2">
      <c r="A13296" s="2" t="s">
        <v>24074</v>
      </c>
      <c r="B13296" s="1" t="s">
        <v>24075</v>
      </c>
      <c r="C13296" s="1" t="s">
        <v>39</v>
      </c>
      <c r="D13296" s="10" t="s">
        <v>5270</v>
      </c>
    </row>
    <row r="13297" spans="1:4" s="9" customFormat="1" x14ac:dyDescent="0.2">
      <c r="A13297" s="2" t="s">
        <v>24076</v>
      </c>
      <c r="B13297" s="1" t="s">
        <v>24077</v>
      </c>
      <c r="C13297" s="1" t="s">
        <v>39</v>
      </c>
      <c r="D13297" s="3">
        <v>5000</v>
      </c>
    </row>
    <row r="13298" spans="1:4" s="9" customFormat="1" x14ac:dyDescent="0.2">
      <c r="A13298" s="2" t="s">
        <v>24078</v>
      </c>
      <c r="B13298" s="1" t="s">
        <v>24079</v>
      </c>
      <c r="C13298" s="1" t="s">
        <v>39</v>
      </c>
      <c r="D13298" s="3">
        <v>100</v>
      </c>
    </row>
    <row r="13299" spans="1:4" s="9" customFormat="1" x14ac:dyDescent="0.2">
      <c r="A13299" s="2" t="s">
        <v>24080</v>
      </c>
      <c r="B13299" s="1" t="s">
        <v>24079</v>
      </c>
      <c r="C13299" s="1" t="s">
        <v>13372</v>
      </c>
      <c r="D13299" s="3">
        <v>5000</v>
      </c>
    </row>
    <row r="13300" spans="1:4" s="9" customFormat="1" x14ac:dyDescent="0.2">
      <c r="A13300" s="2" t="s">
        <v>24081</v>
      </c>
      <c r="B13300" s="1" t="s">
        <v>24082</v>
      </c>
      <c r="C13300" s="1" t="s">
        <v>13372</v>
      </c>
      <c r="D13300" s="3">
        <v>5000</v>
      </c>
    </row>
    <row r="13301" spans="1:4" s="9" customFormat="1" x14ac:dyDescent="0.2">
      <c r="A13301" s="2" t="s">
        <v>24083</v>
      </c>
      <c r="B13301" s="1" t="s">
        <v>24084</v>
      </c>
      <c r="C13301" s="1" t="s">
        <v>13372</v>
      </c>
      <c r="D13301" s="3">
        <v>5000</v>
      </c>
    </row>
    <row r="13302" spans="1:4" s="9" customFormat="1" x14ac:dyDescent="0.2">
      <c r="A13302" s="2" t="s">
        <v>24085</v>
      </c>
      <c r="B13302" s="1" t="s">
        <v>24086</v>
      </c>
      <c r="C13302" s="1" t="s">
        <v>39</v>
      </c>
      <c r="D13302" s="3">
        <v>100</v>
      </c>
    </row>
    <row r="13303" spans="1:4" s="9" customFormat="1" x14ac:dyDescent="0.2">
      <c r="A13303" s="2" t="s">
        <v>24087</v>
      </c>
      <c r="B13303" s="1" t="s">
        <v>24088</v>
      </c>
      <c r="C13303" s="1" t="s">
        <v>13372</v>
      </c>
      <c r="D13303" s="3">
        <v>5000</v>
      </c>
    </row>
    <row r="13304" spans="1:4" s="9" customFormat="1" x14ac:dyDescent="0.2">
      <c r="A13304" s="2" t="s">
        <v>24089</v>
      </c>
      <c r="B13304" s="1" t="s">
        <v>24090</v>
      </c>
      <c r="C13304" s="1" t="s">
        <v>39</v>
      </c>
      <c r="D13304" s="3">
        <v>5000</v>
      </c>
    </row>
    <row r="13305" spans="1:4" s="9" customFormat="1" x14ac:dyDescent="0.2">
      <c r="A13305" s="2" t="s">
        <v>24091</v>
      </c>
      <c r="B13305" s="1" t="s">
        <v>24092</v>
      </c>
      <c r="C13305" s="1" t="s">
        <v>39</v>
      </c>
      <c r="D13305" s="3">
        <v>100</v>
      </c>
    </row>
    <row r="13306" spans="1:4" s="9" customFormat="1" x14ac:dyDescent="0.2">
      <c r="A13306" s="2" t="s">
        <v>24093</v>
      </c>
      <c r="B13306" s="1" t="s">
        <v>24094</v>
      </c>
      <c r="C13306" s="1" t="s">
        <v>39</v>
      </c>
      <c r="D13306" s="3">
        <v>100</v>
      </c>
    </row>
    <row r="13307" spans="1:4" s="9" customFormat="1" x14ac:dyDescent="0.2">
      <c r="A13307" s="2" t="s">
        <v>24095</v>
      </c>
      <c r="B13307" s="1" t="s">
        <v>24096</v>
      </c>
      <c r="C13307" s="1" t="s">
        <v>39</v>
      </c>
      <c r="D13307" s="3">
        <v>5000</v>
      </c>
    </row>
    <row r="13308" spans="1:4" s="9" customFormat="1" x14ac:dyDescent="0.2">
      <c r="A13308" s="2" t="s">
        <v>24097</v>
      </c>
      <c r="B13308" s="1" t="s">
        <v>24096</v>
      </c>
      <c r="C13308" s="1" t="s">
        <v>39</v>
      </c>
      <c r="D13308" s="3">
        <v>5000</v>
      </c>
    </row>
    <row r="13309" spans="1:4" s="9" customFormat="1" x14ac:dyDescent="0.2">
      <c r="A13309" s="2" t="s">
        <v>24098</v>
      </c>
      <c r="B13309" s="1" t="s">
        <v>24096</v>
      </c>
      <c r="C13309" s="1" t="s">
        <v>15030</v>
      </c>
      <c r="D13309" s="10" t="s">
        <v>5270</v>
      </c>
    </row>
    <row r="13310" spans="1:4" s="9" customFormat="1" x14ac:dyDescent="0.2">
      <c r="A13310" s="2" t="s">
        <v>24099</v>
      </c>
      <c r="B13310" s="1" t="s">
        <v>24100</v>
      </c>
      <c r="C13310" s="1" t="s">
        <v>39</v>
      </c>
      <c r="D13310" s="10" t="s">
        <v>5270</v>
      </c>
    </row>
    <row r="13311" spans="1:4" s="9" customFormat="1" x14ac:dyDescent="0.2">
      <c r="A13311" s="2" t="s">
        <v>24101</v>
      </c>
      <c r="B13311" s="1" t="s">
        <v>24102</v>
      </c>
      <c r="C13311" s="1" t="s">
        <v>39</v>
      </c>
      <c r="D13311" s="3">
        <v>100</v>
      </c>
    </row>
    <row r="13312" spans="1:4" s="9" customFormat="1" x14ac:dyDescent="0.2">
      <c r="A13312" s="2" t="s">
        <v>24103</v>
      </c>
      <c r="B13312" s="1" t="s">
        <v>24104</v>
      </c>
      <c r="C13312" s="1" t="s">
        <v>39</v>
      </c>
      <c r="D13312" s="10" t="s">
        <v>5270</v>
      </c>
    </row>
    <row r="13313" spans="1:4" s="9" customFormat="1" x14ac:dyDescent="0.2">
      <c r="A13313" s="2" t="s">
        <v>24105</v>
      </c>
      <c r="B13313" s="1" t="s">
        <v>24106</v>
      </c>
      <c r="C13313" s="1" t="s">
        <v>39</v>
      </c>
      <c r="D13313" s="3">
        <v>5000</v>
      </c>
    </row>
    <row r="13314" spans="1:4" s="9" customFormat="1" x14ac:dyDescent="0.2">
      <c r="A13314" s="2" t="s">
        <v>24107</v>
      </c>
      <c r="B13314" s="1" t="s">
        <v>24106</v>
      </c>
      <c r="C13314" s="1" t="s">
        <v>13372</v>
      </c>
      <c r="D13314" s="3">
        <v>5000</v>
      </c>
    </row>
    <row r="13315" spans="1:4" s="9" customFormat="1" x14ac:dyDescent="0.2">
      <c r="A13315" s="2" t="s">
        <v>24108</v>
      </c>
      <c r="B13315" s="1" t="s">
        <v>24109</v>
      </c>
      <c r="C13315" s="1" t="s">
        <v>39</v>
      </c>
      <c r="D13315" s="3">
        <v>100</v>
      </c>
    </row>
    <row r="13316" spans="1:4" s="9" customFormat="1" x14ac:dyDescent="0.2">
      <c r="A13316" s="2" t="s">
        <v>24110</v>
      </c>
      <c r="B13316" s="1" t="s">
        <v>24109</v>
      </c>
      <c r="C13316" s="1" t="s">
        <v>15030</v>
      </c>
      <c r="D13316" s="10" t="s">
        <v>5270</v>
      </c>
    </row>
    <row r="13317" spans="1:4" s="9" customFormat="1" x14ac:dyDescent="0.2">
      <c r="A13317" s="2" t="s">
        <v>24111</v>
      </c>
      <c r="B13317" s="1" t="s">
        <v>24112</v>
      </c>
      <c r="C13317" s="1" t="s">
        <v>13372</v>
      </c>
      <c r="D13317" s="3">
        <v>5000</v>
      </c>
    </row>
    <row r="13318" spans="1:4" s="9" customFormat="1" x14ac:dyDescent="0.2">
      <c r="A13318" s="2" t="s">
        <v>24113</v>
      </c>
      <c r="B13318" s="1" t="s">
        <v>24114</v>
      </c>
      <c r="C13318" s="1" t="s">
        <v>15030</v>
      </c>
      <c r="D13318" s="3">
        <v>5000</v>
      </c>
    </row>
    <row r="13319" spans="1:4" s="9" customFormat="1" x14ac:dyDescent="0.2">
      <c r="A13319" s="2" t="s">
        <v>24115</v>
      </c>
      <c r="B13319" s="1" t="s">
        <v>24116</v>
      </c>
      <c r="C13319" s="1" t="s">
        <v>39</v>
      </c>
      <c r="D13319" s="3">
        <v>100</v>
      </c>
    </row>
    <row r="13320" spans="1:4" s="9" customFormat="1" x14ac:dyDescent="0.2">
      <c r="A13320" s="2" t="s">
        <v>24117</v>
      </c>
      <c r="B13320" s="1" t="s">
        <v>24116</v>
      </c>
      <c r="C13320" s="1" t="s">
        <v>13372</v>
      </c>
      <c r="D13320" s="10" t="s">
        <v>5270</v>
      </c>
    </row>
    <row r="13321" spans="1:4" s="9" customFormat="1" x14ac:dyDescent="0.2">
      <c r="A13321" s="2" t="s">
        <v>24118</v>
      </c>
      <c r="B13321" s="1" t="s">
        <v>24119</v>
      </c>
      <c r="C13321" s="1" t="s">
        <v>39</v>
      </c>
      <c r="D13321" s="3">
        <v>100</v>
      </c>
    </row>
    <row r="13322" spans="1:4" s="9" customFormat="1" x14ac:dyDescent="0.2">
      <c r="A13322" s="2" t="s">
        <v>24120</v>
      </c>
      <c r="B13322" s="1" t="s">
        <v>24119</v>
      </c>
      <c r="C13322" s="1" t="s">
        <v>13372</v>
      </c>
      <c r="D13322" s="3">
        <v>5000</v>
      </c>
    </row>
    <row r="13323" spans="1:4" s="9" customFormat="1" x14ac:dyDescent="0.2">
      <c r="A13323" s="2" t="s">
        <v>24121</v>
      </c>
      <c r="B13323" s="1" t="s">
        <v>24122</v>
      </c>
      <c r="C13323" s="1" t="s">
        <v>39</v>
      </c>
      <c r="D13323" s="3">
        <v>5000</v>
      </c>
    </row>
    <row r="13324" spans="1:4" s="9" customFormat="1" x14ac:dyDescent="0.2">
      <c r="A13324" s="2" t="s">
        <v>24123</v>
      </c>
      <c r="B13324" s="1" t="s">
        <v>24124</v>
      </c>
      <c r="C13324" s="1" t="s">
        <v>13372</v>
      </c>
      <c r="D13324" s="3">
        <v>5000</v>
      </c>
    </row>
    <row r="13325" spans="1:4" s="9" customFormat="1" x14ac:dyDescent="0.2">
      <c r="A13325" s="2" t="s">
        <v>24125</v>
      </c>
      <c r="B13325" s="1" t="s">
        <v>24126</v>
      </c>
      <c r="C13325" s="1" t="s">
        <v>39</v>
      </c>
      <c r="D13325" s="3">
        <v>100</v>
      </c>
    </row>
    <row r="13326" spans="1:4" s="9" customFormat="1" x14ac:dyDescent="0.2">
      <c r="A13326" s="2" t="s">
        <v>24127</v>
      </c>
      <c r="B13326" s="1" t="s">
        <v>24128</v>
      </c>
      <c r="C13326" s="1" t="s">
        <v>39</v>
      </c>
      <c r="D13326" s="3">
        <v>100</v>
      </c>
    </row>
    <row r="13327" spans="1:4" s="9" customFormat="1" x14ac:dyDescent="0.2">
      <c r="A13327" s="2" t="s">
        <v>24129</v>
      </c>
      <c r="B13327" s="1" t="s">
        <v>24128</v>
      </c>
      <c r="C13327" s="1" t="s">
        <v>13372</v>
      </c>
      <c r="D13327" s="3">
        <v>5000</v>
      </c>
    </row>
    <row r="13328" spans="1:4" s="9" customFormat="1" x14ac:dyDescent="0.2">
      <c r="A13328" s="2" t="s">
        <v>24130</v>
      </c>
      <c r="B13328" s="1" t="s">
        <v>24131</v>
      </c>
      <c r="C13328" s="1" t="s">
        <v>39</v>
      </c>
      <c r="D13328" s="3">
        <v>100</v>
      </c>
    </row>
    <row r="13329" spans="1:4" s="9" customFormat="1" x14ac:dyDescent="0.2">
      <c r="A13329" s="2" t="s">
        <v>24132</v>
      </c>
      <c r="B13329" s="1" t="s">
        <v>24133</v>
      </c>
      <c r="C13329" s="1" t="s">
        <v>39</v>
      </c>
      <c r="D13329" s="10" t="s">
        <v>5270</v>
      </c>
    </row>
    <row r="13330" spans="1:4" s="9" customFormat="1" x14ac:dyDescent="0.2">
      <c r="A13330" s="2" t="s">
        <v>24134</v>
      </c>
      <c r="B13330" s="1" t="s">
        <v>24135</v>
      </c>
      <c r="C13330" s="1" t="s">
        <v>39</v>
      </c>
      <c r="D13330" s="3">
        <v>5000</v>
      </c>
    </row>
    <row r="13331" spans="1:4" s="9" customFormat="1" x14ac:dyDescent="0.2">
      <c r="A13331" s="2" t="s">
        <v>24136</v>
      </c>
      <c r="B13331" s="1" t="s">
        <v>24137</v>
      </c>
      <c r="C13331" s="1" t="s">
        <v>39</v>
      </c>
      <c r="D13331" s="10" t="s">
        <v>5270</v>
      </c>
    </row>
    <row r="13332" spans="1:4" s="9" customFormat="1" x14ac:dyDescent="0.2">
      <c r="A13332" s="2" t="s">
        <v>24138</v>
      </c>
      <c r="B13332" s="1" t="s">
        <v>24139</v>
      </c>
      <c r="C13332" s="1" t="s">
        <v>39</v>
      </c>
      <c r="D13332" s="3">
        <v>100</v>
      </c>
    </row>
    <row r="13333" spans="1:4" s="9" customFormat="1" x14ac:dyDescent="0.2">
      <c r="A13333" s="2" t="s">
        <v>24140</v>
      </c>
      <c r="B13333" s="1" t="s">
        <v>24141</v>
      </c>
      <c r="C13333" s="1" t="s">
        <v>13372</v>
      </c>
      <c r="D13333" s="3">
        <v>5000</v>
      </c>
    </row>
    <row r="13334" spans="1:4" s="9" customFormat="1" x14ac:dyDescent="0.2">
      <c r="A13334" s="2" t="s">
        <v>24142</v>
      </c>
      <c r="B13334" s="1" t="s">
        <v>24143</v>
      </c>
      <c r="C13334" s="1" t="s">
        <v>39</v>
      </c>
      <c r="D13334" s="3">
        <v>5000</v>
      </c>
    </row>
    <row r="13335" spans="1:4" s="9" customFormat="1" x14ac:dyDescent="0.2">
      <c r="A13335" s="2" t="s">
        <v>24144</v>
      </c>
      <c r="B13335" s="1" t="s">
        <v>24145</v>
      </c>
      <c r="C13335" s="1" t="s">
        <v>13372</v>
      </c>
      <c r="D13335" s="3">
        <v>5000</v>
      </c>
    </row>
    <row r="13336" spans="1:4" s="9" customFormat="1" x14ac:dyDescent="0.2">
      <c r="A13336" s="2" t="s">
        <v>24146</v>
      </c>
      <c r="B13336" s="1" t="s">
        <v>24147</v>
      </c>
      <c r="C13336" s="1" t="s">
        <v>39</v>
      </c>
      <c r="D13336" s="3">
        <v>100</v>
      </c>
    </row>
    <row r="13337" spans="1:4" s="9" customFormat="1" x14ac:dyDescent="0.2">
      <c r="A13337" s="2" t="s">
        <v>24148</v>
      </c>
      <c r="B13337" s="1" t="s">
        <v>24149</v>
      </c>
      <c r="C13337" s="1" t="s">
        <v>1910</v>
      </c>
      <c r="D13337" s="10" t="s">
        <v>5270</v>
      </c>
    </row>
    <row r="13338" spans="1:4" s="9" customFormat="1" x14ac:dyDescent="0.2">
      <c r="A13338" s="2" t="s">
        <v>24150</v>
      </c>
      <c r="B13338" s="1" t="s">
        <v>24151</v>
      </c>
      <c r="C13338" s="1" t="s">
        <v>13372</v>
      </c>
      <c r="D13338" s="3">
        <v>5000</v>
      </c>
    </row>
    <row r="13339" spans="1:4" s="9" customFormat="1" x14ac:dyDescent="0.2">
      <c r="A13339" s="2" t="s">
        <v>24152</v>
      </c>
      <c r="B13339" s="1" t="s">
        <v>24153</v>
      </c>
      <c r="C13339" s="1" t="s">
        <v>39</v>
      </c>
      <c r="D13339" s="3">
        <v>5000</v>
      </c>
    </row>
    <row r="13340" spans="1:4" s="9" customFormat="1" x14ac:dyDescent="0.2">
      <c r="A13340" s="2" t="s">
        <v>24154</v>
      </c>
      <c r="B13340" s="1" t="s">
        <v>24155</v>
      </c>
      <c r="C13340" s="1" t="s">
        <v>39</v>
      </c>
      <c r="D13340" s="3">
        <v>100</v>
      </c>
    </row>
    <row r="13341" spans="1:4" s="9" customFormat="1" x14ac:dyDescent="0.2">
      <c r="A13341" s="2" t="s">
        <v>24156</v>
      </c>
      <c r="B13341" s="1" t="s">
        <v>24157</v>
      </c>
      <c r="C13341" s="1" t="s">
        <v>39</v>
      </c>
      <c r="D13341" s="3">
        <v>100</v>
      </c>
    </row>
    <row r="13342" spans="1:4" s="9" customFormat="1" x14ac:dyDescent="0.2">
      <c r="A13342" s="2" t="s">
        <v>24158</v>
      </c>
      <c r="B13342" s="1" t="s">
        <v>24159</v>
      </c>
      <c r="C13342" s="1" t="s">
        <v>39</v>
      </c>
      <c r="D13342" s="3">
        <v>100</v>
      </c>
    </row>
    <row r="13343" spans="1:4" s="9" customFormat="1" x14ac:dyDescent="0.2">
      <c r="A13343" s="2" t="s">
        <v>24160</v>
      </c>
      <c r="B13343" s="1" t="s">
        <v>24161</v>
      </c>
      <c r="C13343" s="1" t="s">
        <v>39</v>
      </c>
      <c r="D13343" s="3">
        <v>5000</v>
      </c>
    </row>
    <row r="13344" spans="1:4" s="9" customFormat="1" x14ac:dyDescent="0.2">
      <c r="A13344" s="2" t="s">
        <v>24162</v>
      </c>
      <c r="B13344" s="1" t="s">
        <v>24163</v>
      </c>
      <c r="C13344" s="1" t="s">
        <v>39</v>
      </c>
      <c r="D13344" s="3">
        <v>100</v>
      </c>
    </row>
    <row r="13345" spans="1:4" s="9" customFormat="1" x14ac:dyDescent="0.2">
      <c r="A13345" s="2" t="s">
        <v>24164</v>
      </c>
      <c r="B13345" s="1" t="s">
        <v>24165</v>
      </c>
      <c r="C13345" s="1" t="s">
        <v>39</v>
      </c>
      <c r="D13345" s="3">
        <v>5000</v>
      </c>
    </row>
    <row r="13346" spans="1:4" s="9" customFormat="1" x14ac:dyDescent="0.2">
      <c r="A13346" s="2" t="s">
        <v>24166</v>
      </c>
      <c r="B13346" s="1" t="s">
        <v>24167</v>
      </c>
      <c r="C13346" s="1" t="s">
        <v>39</v>
      </c>
      <c r="D13346" s="3">
        <v>100</v>
      </c>
    </row>
    <row r="13347" spans="1:4" s="9" customFormat="1" x14ac:dyDescent="0.2">
      <c r="A13347" s="2" t="s">
        <v>24168</v>
      </c>
      <c r="B13347" s="1" t="s">
        <v>24169</v>
      </c>
      <c r="C13347" s="1" t="s">
        <v>39</v>
      </c>
      <c r="D13347" s="10" t="s">
        <v>5270</v>
      </c>
    </row>
    <row r="13348" spans="1:4" s="9" customFormat="1" x14ac:dyDescent="0.2">
      <c r="A13348" s="2" t="s">
        <v>24170</v>
      </c>
      <c r="B13348" s="1" t="s">
        <v>24171</v>
      </c>
      <c r="C13348" s="1" t="s">
        <v>39</v>
      </c>
      <c r="D13348" s="3">
        <v>5000</v>
      </c>
    </row>
    <row r="13349" spans="1:4" s="9" customFormat="1" x14ac:dyDescent="0.2">
      <c r="A13349" s="2" t="s">
        <v>24172</v>
      </c>
      <c r="B13349" s="1" t="s">
        <v>24173</v>
      </c>
      <c r="C13349" s="1" t="s">
        <v>39</v>
      </c>
      <c r="D13349" s="3">
        <v>100</v>
      </c>
    </row>
    <row r="13350" spans="1:4" s="9" customFormat="1" x14ac:dyDescent="0.2">
      <c r="A13350" s="2" t="s">
        <v>24174</v>
      </c>
      <c r="B13350" s="1" t="s">
        <v>24175</v>
      </c>
      <c r="C13350" s="1" t="s">
        <v>39</v>
      </c>
      <c r="D13350" s="3">
        <v>5000</v>
      </c>
    </row>
    <row r="13351" spans="1:4" s="9" customFormat="1" x14ac:dyDescent="0.2">
      <c r="A13351" s="2" t="s">
        <v>24176</v>
      </c>
      <c r="B13351" s="1" t="s">
        <v>24177</v>
      </c>
      <c r="C13351" s="1" t="s">
        <v>39</v>
      </c>
      <c r="D13351" s="3">
        <v>5000</v>
      </c>
    </row>
    <row r="13352" spans="1:4" s="9" customFormat="1" x14ac:dyDescent="0.2">
      <c r="A13352" s="2" t="s">
        <v>24178</v>
      </c>
      <c r="B13352" s="1" t="s">
        <v>24179</v>
      </c>
      <c r="C13352" s="1" t="s">
        <v>15030</v>
      </c>
      <c r="D13352" s="3">
        <v>100</v>
      </c>
    </row>
    <row r="13353" spans="1:4" s="9" customFormat="1" x14ac:dyDescent="0.2">
      <c r="A13353" s="2" t="s">
        <v>24180</v>
      </c>
      <c r="B13353" s="1" t="s">
        <v>24181</v>
      </c>
      <c r="C13353" s="1" t="s">
        <v>39</v>
      </c>
      <c r="D13353" s="10" t="s">
        <v>5270</v>
      </c>
    </row>
    <row r="13354" spans="1:4" s="9" customFormat="1" x14ac:dyDescent="0.2">
      <c r="A13354" s="2" t="s">
        <v>24182</v>
      </c>
      <c r="B13354" s="1" t="s">
        <v>24183</v>
      </c>
      <c r="C13354" s="1" t="s">
        <v>39</v>
      </c>
      <c r="D13354" s="3">
        <v>5000</v>
      </c>
    </row>
    <row r="13355" spans="1:4" s="9" customFormat="1" x14ac:dyDescent="0.2">
      <c r="A13355" s="2" t="s">
        <v>24184</v>
      </c>
      <c r="B13355" s="1" t="s">
        <v>24185</v>
      </c>
      <c r="C13355" s="1" t="s">
        <v>13372</v>
      </c>
      <c r="D13355" s="3">
        <v>5000</v>
      </c>
    </row>
    <row r="13356" spans="1:4" s="9" customFormat="1" x14ac:dyDescent="0.2">
      <c r="A13356" s="2" t="s">
        <v>24186</v>
      </c>
      <c r="B13356" s="1" t="s">
        <v>24187</v>
      </c>
      <c r="C13356" s="1" t="s">
        <v>39</v>
      </c>
      <c r="D13356" s="3">
        <v>5000</v>
      </c>
    </row>
    <row r="13357" spans="1:4" s="9" customFormat="1" x14ac:dyDescent="0.2">
      <c r="A13357" s="2" t="s">
        <v>24188</v>
      </c>
      <c r="B13357" s="1" t="s">
        <v>24189</v>
      </c>
      <c r="C13357" s="1" t="s">
        <v>39</v>
      </c>
      <c r="D13357" s="3">
        <v>100</v>
      </c>
    </row>
    <row r="13358" spans="1:4" s="9" customFormat="1" x14ac:dyDescent="0.2">
      <c r="A13358" s="2" t="s">
        <v>24190</v>
      </c>
      <c r="B13358" s="1" t="s">
        <v>24191</v>
      </c>
      <c r="C13358" s="1" t="s">
        <v>39</v>
      </c>
      <c r="D13358" s="3">
        <v>100</v>
      </c>
    </row>
    <row r="13359" spans="1:4" s="9" customFormat="1" x14ac:dyDescent="0.2">
      <c r="A13359" s="2" t="s">
        <v>24192</v>
      </c>
      <c r="B13359" s="1" t="s">
        <v>24193</v>
      </c>
      <c r="C13359" s="1" t="s">
        <v>39</v>
      </c>
      <c r="D13359" s="3">
        <v>100</v>
      </c>
    </row>
    <row r="13360" spans="1:4" s="9" customFormat="1" x14ac:dyDescent="0.2">
      <c r="A13360" s="2" t="s">
        <v>24194</v>
      </c>
      <c r="B13360" s="1" t="s">
        <v>24195</v>
      </c>
      <c r="C13360" s="1" t="s">
        <v>39</v>
      </c>
      <c r="D13360" s="3">
        <v>100</v>
      </c>
    </row>
    <row r="13361" spans="1:4" s="9" customFormat="1" x14ac:dyDescent="0.2">
      <c r="A13361" s="2" t="s">
        <v>24196</v>
      </c>
      <c r="B13361" s="1" t="s">
        <v>24197</v>
      </c>
      <c r="C13361" s="1" t="s">
        <v>23904</v>
      </c>
      <c r="D13361" s="10" t="s">
        <v>5270</v>
      </c>
    </row>
    <row r="13362" spans="1:4" s="9" customFormat="1" x14ac:dyDescent="0.2">
      <c r="A13362" s="2" t="s">
        <v>24198</v>
      </c>
      <c r="B13362" s="1" t="s">
        <v>24199</v>
      </c>
      <c r="C13362" s="1" t="s">
        <v>39</v>
      </c>
      <c r="D13362" s="3">
        <v>100</v>
      </c>
    </row>
    <row r="13363" spans="1:4" s="9" customFormat="1" x14ac:dyDescent="0.2">
      <c r="A13363" s="2" t="s">
        <v>24200</v>
      </c>
      <c r="B13363" s="1" t="s">
        <v>24201</v>
      </c>
      <c r="C13363" s="1" t="s">
        <v>39</v>
      </c>
      <c r="D13363" s="3">
        <v>100</v>
      </c>
    </row>
    <row r="13364" spans="1:4" s="9" customFormat="1" x14ac:dyDescent="0.2">
      <c r="A13364" s="2" t="s">
        <v>24202</v>
      </c>
      <c r="B13364" s="1" t="s">
        <v>24203</v>
      </c>
      <c r="C13364" s="1" t="s">
        <v>39</v>
      </c>
      <c r="D13364" s="3">
        <v>100</v>
      </c>
    </row>
    <row r="13365" spans="1:4" s="9" customFormat="1" x14ac:dyDescent="0.2">
      <c r="A13365" s="2" t="s">
        <v>24204</v>
      </c>
      <c r="B13365" s="1" t="s">
        <v>24205</v>
      </c>
      <c r="C13365" s="1" t="s">
        <v>39</v>
      </c>
      <c r="D13365" s="3">
        <v>100</v>
      </c>
    </row>
    <row r="13366" spans="1:4" s="9" customFormat="1" x14ac:dyDescent="0.2">
      <c r="A13366" s="2" t="s">
        <v>24206</v>
      </c>
      <c r="B13366" s="1" t="s">
        <v>24207</v>
      </c>
      <c r="C13366" s="1" t="s">
        <v>15030</v>
      </c>
      <c r="D13366" s="3">
        <v>100</v>
      </c>
    </row>
    <row r="13367" spans="1:4" s="9" customFormat="1" x14ac:dyDescent="0.2">
      <c r="A13367" s="2" t="s">
        <v>24208</v>
      </c>
      <c r="B13367" s="1" t="s">
        <v>24209</v>
      </c>
      <c r="C13367" s="1" t="s">
        <v>39</v>
      </c>
      <c r="D13367" s="3">
        <v>100</v>
      </c>
    </row>
    <row r="13368" spans="1:4" s="9" customFormat="1" x14ac:dyDescent="0.2">
      <c r="A13368" s="2" t="s">
        <v>24210</v>
      </c>
      <c r="B13368" s="1" t="s">
        <v>24211</v>
      </c>
      <c r="C13368" s="1" t="s">
        <v>23924</v>
      </c>
      <c r="D13368" s="10" t="s">
        <v>5270</v>
      </c>
    </row>
    <row r="13369" spans="1:4" s="9" customFormat="1" x14ac:dyDescent="0.2">
      <c r="A13369" s="2" t="s">
        <v>24212</v>
      </c>
      <c r="B13369" s="1" t="s">
        <v>24213</v>
      </c>
      <c r="C13369" s="1" t="s">
        <v>39</v>
      </c>
      <c r="D13369" s="3">
        <v>5000</v>
      </c>
    </row>
    <row r="13370" spans="1:4" s="9" customFormat="1" x14ac:dyDescent="0.2">
      <c r="A13370" s="2" t="s">
        <v>24214</v>
      </c>
      <c r="B13370" s="1" t="s">
        <v>24215</v>
      </c>
      <c r="C13370" s="1" t="s">
        <v>39</v>
      </c>
      <c r="D13370" s="3">
        <v>100</v>
      </c>
    </row>
    <row r="13371" spans="1:4" s="9" customFormat="1" x14ac:dyDescent="0.2">
      <c r="A13371" s="2" t="s">
        <v>24216</v>
      </c>
      <c r="B13371" s="1" t="s">
        <v>24217</v>
      </c>
      <c r="C13371" s="1" t="s">
        <v>13372</v>
      </c>
      <c r="D13371" s="3">
        <v>5000</v>
      </c>
    </row>
    <row r="13372" spans="1:4" s="9" customFormat="1" x14ac:dyDescent="0.2">
      <c r="A13372" s="2" t="s">
        <v>24218</v>
      </c>
      <c r="B13372" s="1" t="s">
        <v>24219</v>
      </c>
      <c r="C13372" s="1" t="s">
        <v>39</v>
      </c>
      <c r="D13372" s="3">
        <v>5000</v>
      </c>
    </row>
    <row r="13373" spans="1:4" s="9" customFormat="1" x14ac:dyDescent="0.2">
      <c r="A13373" s="2" t="s">
        <v>24220</v>
      </c>
      <c r="B13373" s="1" t="s">
        <v>24221</v>
      </c>
      <c r="C13373" s="1" t="s">
        <v>39</v>
      </c>
      <c r="D13373" s="3">
        <v>5000</v>
      </c>
    </row>
    <row r="13374" spans="1:4" s="9" customFormat="1" x14ac:dyDescent="0.2">
      <c r="A13374" s="2" t="s">
        <v>24224</v>
      </c>
      <c r="B13374" s="1" t="s">
        <v>24223</v>
      </c>
      <c r="C13374" s="1" t="s">
        <v>39</v>
      </c>
      <c r="D13374" s="3">
        <v>100</v>
      </c>
    </row>
    <row r="13375" spans="1:4" s="9" customFormat="1" x14ac:dyDescent="0.2">
      <c r="A13375" s="2" t="s">
        <v>24222</v>
      </c>
      <c r="B13375" s="1" t="s">
        <v>24223</v>
      </c>
      <c r="C13375" s="1" t="s">
        <v>39</v>
      </c>
      <c r="D13375" s="3">
        <v>5000</v>
      </c>
    </row>
    <row r="13376" spans="1:4" s="9" customFormat="1" x14ac:dyDescent="0.2">
      <c r="A13376" s="2" t="s">
        <v>24225</v>
      </c>
      <c r="B13376" s="1" t="s">
        <v>24226</v>
      </c>
      <c r="C13376" s="1" t="s">
        <v>39</v>
      </c>
      <c r="D13376" s="3">
        <v>5000</v>
      </c>
    </row>
    <row r="13377" spans="1:4" s="9" customFormat="1" x14ac:dyDescent="0.2">
      <c r="A13377" s="2" t="s">
        <v>24227</v>
      </c>
      <c r="B13377" s="1" t="s">
        <v>24228</v>
      </c>
      <c r="C13377" s="1" t="s">
        <v>39</v>
      </c>
      <c r="D13377" s="3">
        <v>100</v>
      </c>
    </row>
    <row r="13378" spans="1:4" s="9" customFormat="1" x14ac:dyDescent="0.2">
      <c r="A13378" s="2" t="s">
        <v>24230</v>
      </c>
      <c r="B13378" s="1" t="s">
        <v>24228</v>
      </c>
      <c r="C13378" s="1" t="s">
        <v>13372</v>
      </c>
      <c r="D13378" s="3">
        <v>5000</v>
      </c>
    </row>
    <row r="13379" spans="1:4" s="9" customFormat="1" x14ac:dyDescent="0.2">
      <c r="A13379" s="2" t="s">
        <v>24229</v>
      </c>
      <c r="B13379" s="1" t="s">
        <v>24228</v>
      </c>
      <c r="C13379" s="1" t="s">
        <v>39</v>
      </c>
      <c r="D13379" s="3">
        <v>5000</v>
      </c>
    </row>
    <row r="13380" spans="1:4" s="9" customFormat="1" x14ac:dyDescent="0.2">
      <c r="A13380" s="2" t="s">
        <v>24231</v>
      </c>
      <c r="B13380" s="1" t="s">
        <v>24232</v>
      </c>
      <c r="C13380" s="1" t="s">
        <v>39</v>
      </c>
      <c r="D13380" s="3">
        <v>5000</v>
      </c>
    </row>
    <row r="13381" spans="1:4" s="9" customFormat="1" x14ac:dyDescent="0.2">
      <c r="A13381" s="2" t="s">
        <v>24233</v>
      </c>
      <c r="B13381" s="1" t="s">
        <v>24234</v>
      </c>
      <c r="C13381" s="1" t="s">
        <v>39</v>
      </c>
      <c r="D13381" s="3">
        <v>100</v>
      </c>
    </row>
    <row r="13382" spans="1:4" s="9" customFormat="1" x14ac:dyDescent="0.2">
      <c r="A13382" s="2" t="s">
        <v>24235</v>
      </c>
      <c r="B13382" s="1" t="s">
        <v>24236</v>
      </c>
      <c r="C13382" s="1" t="s">
        <v>39</v>
      </c>
      <c r="D13382" s="3">
        <v>5000</v>
      </c>
    </row>
    <row r="13383" spans="1:4" s="9" customFormat="1" x14ac:dyDescent="0.2">
      <c r="A13383" s="2" t="s">
        <v>24237</v>
      </c>
      <c r="B13383" s="1" t="s">
        <v>24238</v>
      </c>
      <c r="C13383" s="1" t="s">
        <v>39</v>
      </c>
      <c r="D13383" s="10" t="s">
        <v>5270</v>
      </c>
    </row>
    <row r="13384" spans="1:4" s="9" customFormat="1" x14ac:dyDescent="0.2">
      <c r="A13384" s="2" t="s">
        <v>24239</v>
      </c>
      <c r="B13384" s="1" t="s">
        <v>24240</v>
      </c>
      <c r="C13384" s="1" t="s">
        <v>39</v>
      </c>
      <c r="D13384" s="3">
        <v>5000</v>
      </c>
    </row>
    <row r="13385" spans="1:4" s="9" customFormat="1" x14ac:dyDescent="0.2">
      <c r="A13385" s="2" t="s">
        <v>24241</v>
      </c>
      <c r="B13385" s="1" t="s">
        <v>24242</v>
      </c>
      <c r="C13385" s="1" t="s">
        <v>39</v>
      </c>
      <c r="D13385" s="3">
        <v>100</v>
      </c>
    </row>
    <row r="13386" spans="1:4" s="9" customFormat="1" x14ac:dyDescent="0.2">
      <c r="A13386" s="2" t="s">
        <v>24243</v>
      </c>
      <c r="B13386" s="1" t="s">
        <v>24244</v>
      </c>
      <c r="C13386" s="1" t="s">
        <v>39</v>
      </c>
      <c r="D13386" s="3">
        <v>100</v>
      </c>
    </row>
    <row r="13387" spans="1:4" s="9" customFormat="1" x14ac:dyDescent="0.2">
      <c r="A13387" s="2" t="s">
        <v>24245</v>
      </c>
      <c r="B13387" s="1" t="s">
        <v>24246</v>
      </c>
      <c r="C13387" s="1" t="s">
        <v>15030</v>
      </c>
      <c r="D13387" s="10" t="s">
        <v>5270</v>
      </c>
    </row>
    <row r="13388" spans="1:4" s="9" customFormat="1" x14ac:dyDescent="0.2">
      <c r="A13388" s="2" t="s">
        <v>24247</v>
      </c>
      <c r="B13388" s="1" t="s">
        <v>24248</v>
      </c>
      <c r="C13388" s="1" t="s">
        <v>39</v>
      </c>
      <c r="D13388" s="10" t="s">
        <v>5270</v>
      </c>
    </row>
    <row r="13389" spans="1:4" s="9" customFormat="1" x14ac:dyDescent="0.2">
      <c r="A13389" s="2" t="s">
        <v>24249</v>
      </c>
      <c r="B13389" s="1" t="s">
        <v>24250</v>
      </c>
      <c r="C13389" s="1" t="s">
        <v>39</v>
      </c>
      <c r="D13389" s="10" t="s">
        <v>5270</v>
      </c>
    </row>
    <row r="13390" spans="1:4" s="9" customFormat="1" x14ac:dyDescent="0.2">
      <c r="A13390" s="2" t="s">
        <v>24251</v>
      </c>
      <c r="B13390" s="1" t="s">
        <v>24252</v>
      </c>
      <c r="C13390" s="1" t="s">
        <v>39</v>
      </c>
      <c r="D13390" s="10" t="s">
        <v>5270</v>
      </c>
    </row>
    <row r="13391" spans="1:4" s="9" customFormat="1" x14ac:dyDescent="0.2">
      <c r="A13391" s="2" t="s">
        <v>24253</v>
      </c>
      <c r="B13391" s="1" t="s">
        <v>24254</v>
      </c>
      <c r="C13391" s="1" t="s">
        <v>1910</v>
      </c>
      <c r="D13391" s="3">
        <v>100</v>
      </c>
    </row>
    <row r="13392" spans="1:4" s="9" customFormat="1" x14ac:dyDescent="0.2">
      <c r="A13392" s="2" t="s">
        <v>24255</v>
      </c>
      <c r="B13392" s="1" t="s">
        <v>24256</v>
      </c>
      <c r="C13392" s="1" t="s">
        <v>39</v>
      </c>
      <c r="D13392" s="10" t="s">
        <v>5270</v>
      </c>
    </row>
    <row r="13393" spans="1:4" s="9" customFormat="1" x14ac:dyDescent="0.2">
      <c r="A13393" s="2" t="s">
        <v>24257</v>
      </c>
      <c r="B13393" s="1" t="s">
        <v>24258</v>
      </c>
      <c r="C13393" s="1" t="s">
        <v>39</v>
      </c>
      <c r="D13393" s="3">
        <v>5000</v>
      </c>
    </row>
    <row r="13394" spans="1:4" s="9" customFormat="1" x14ac:dyDescent="0.2">
      <c r="A13394" s="2" t="s">
        <v>24259</v>
      </c>
      <c r="B13394" s="1" t="s">
        <v>24260</v>
      </c>
      <c r="C13394" s="1" t="s">
        <v>39</v>
      </c>
      <c r="D13394" s="3">
        <v>5000</v>
      </c>
    </row>
    <row r="13395" spans="1:4" s="9" customFormat="1" x14ac:dyDescent="0.2">
      <c r="A13395" s="2" t="s">
        <v>24261</v>
      </c>
      <c r="B13395" s="1" t="s">
        <v>24260</v>
      </c>
      <c r="C13395" s="1" t="s">
        <v>13372</v>
      </c>
      <c r="D13395" s="3">
        <v>5000</v>
      </c>
    </row>
    <row r="13396" spans="1:4" s="9" customFormat="1" x14ac:dyDescent="0.2">
      <c r="A13396" s="2" t="s">
        <v>24262</v>
      </c>
      <c r="B13396" s="1" t="s">
        <v>24263</v>
      </c>
      <c r="C13396" s="1" t="s">
        <v>39</v>
      </c>
      <c r="D13396" s="3">
        <v>100</v>
      </c>
    </row>
    <row r="13397" spans="1:4" s="9" customFormat="1" x14ac:dyDescent="0.2">
      <c r="A13397" s="2" t="s">
        <v>24264</v>
      </c>
      <c r="B13397" s="1" t="s">
        <v>24265</v>
      </c>
      <c r="C13397" s="1" t="s">
        <v>39</v>
      </c>
      <c r="D13397" s="3">
        <v>5000</v>
      </c>
    </row>
    <row r="13398" spans="1:4" s="9" customFormat="1" x14ac:dyDescent="0.2">
      <c r="A13398" s="2" t="s">
        <v>24266</v>
      </c>
      <c r="B13398" s="1" t="s">
        <v>24267</v>
      </c>
      <c r="C13398" s="1" t="s">
        <v>39</v>
      </c>
      <c r="D13398" s="10" t="s">
        <v>5270</v>
      </c>
    </row>
    <row r="13399" spans="1:4" s="9" customFormat="1" x14ac:dyDescent="0.2">
      <c r="A13399" s="2" t="s">
        <v>24268</v>
      </c>
      <c r="B13399" s="1" t="s">
        <v>24269</v>
      </c>
      <c r="C13399" s="1" t="s">
        <v>39</v>
      </c>
      <c r="D13399" s="3">
        <v>100</v>
      </c>
    </row>
    <row r="13400" spans="1:4" s="9" customFormat="1" x14ac:dyDescent="0.2">
      <c r="A13400" s="2" t="s">
        <v>24270</v>
      </c>
      <c r="B13400" s="1" t="s">
        <v>24271</v>
      </c>
      <c r="C13400" s="1" t="s">
        <v>39</v>
      </c>
      <c r="D13400" s="3">
        <v>100</v>
      </c>
    </row>
    <row r="13401" spans="1:4" s="9" customFormat="1" x14ac:dyDescent="0.2">
      <c r="A13401" s="2" t="s">
        <v>24272</v>
      </c>
      <c r="B13401" s="1" t="s">
        <v>24273</v>
      </c>
      <c r="C13401" s="1" t="s">
        <v>39</v>
      </c>
      <c r="D13401" s="3">
        <v>100</v>
      </c>
    </row>
    <row r="13402" spans="1:4" s="9" customFormat="1" x14ac:dyDescent="0.2">
      <c r="A13402" s="2" t="s">
        <v>24274</v>
      </c>
      <c r="B13402" s="1" t="s">
        <v>24273</v>
      </c>
      <c r="C13402" s="1" t="s">
        <v>15030</v>
      </c>
      <c r="D13402" s="10" t="s">
        <v>5270</v>
      </c>
    </row>
    <row r="13403" spans="1:4" s="9" customFormat="1" x14ac:dyDescent="0.2">
      <c r="A13403" s="2" t="s">
        <v>24275</v>
      </c>
      <c r="B13403" s="1" t="s">
        <v>24276</v>
      </c>
      <c r="C13403" s="1" t="s">
        <v>39</v>
      </c>
      <c r="D13403" s="3">
        <v>5000</v>
      </c>
    </row>
    <row r="13404" spans="1:4" s="9" customFormat="1" x14ac:dyDescent="0.2">
      <c r="A13404" s="2" t="s">
        <v>24277</v>
      </c>
      <c r="B13404" s="1" t="s">
        <v>24278</v>
      </c>
      <c r="C13404" s="1" t="s">
        <v>39</v>
      </c>
      <c r="D13404" s="3">
        <v>100</v>
      </c>
    </row>
    <row r="13405" spans="1:4" s="9" customFormat="1" x14ac:dyDescent="0.2">
      <c r="A13405" s="2" t="s">
        <v>24279</v>
      </c>
      <c r="B13405" s="1" t="s">
        <v>24280</v>
      </c>
      <c r="C13405" s="1" t="s">
        <v>39</v>
      </c>
      <c r="D13405" s="10" t="s">
        <v>5270</v>
      </c>
    </row>
    <row r="13406" spans="1:4" s="9" customFormat="1" x14ac:dyDescent="0.2">
      <c r="A13406" s="2" t="s">
        <v>24281</v>
      </c>
      <c r="B13406" s="1" t="s">
        <v>24282</v>
      </c>
      <c r="C13406" s="1" t="s">
        <v>39</v>
      </c>
      <c r="D13406" s="3">
        <v>100</v>
      </c>
    </row>
    <row r="13407" spans="1:4" s="9" customFormat="1" x14ac:dyDescent="0.2">
      <c r="A13407" s="2" t="s">
        <v>24283</v>
      </c>
      <c r="B13407" s="1" t="s">
        <v>24284</v>
      </c>
      <c r="C13407" s="1" t="s">
        <v>39</v>
      </c>
      <c r="D13407" s="3">
        <v>100</v>
      </c>
    </row>
    <row r="13408" spans="1:4" s="9" customFormat="1" x14ac:dyDescent="0.2">
      <c r="A13408" s="2" t="s">
        <v>24285</v>
      </c>
      <c r="B13408" s="1" t="s">
        <v>24286</v>
      </c>
      <c r="C13408" s="1" t="s">
        <v>13372</v>
      </c>
      <c r="D13408" s="3">
        <v>5000</v>
      </c>
    </row>
    <row r="13409" spans="1:4" s="9" customFormat="1" x14ac:dyDescent="0.2">
      <c r="A13409" s="2" t="s">
        <v>24287</v>
      </c>
      <c r="B13409" s="1" t="s">
        <v>24288</v>
      </c>
      <c r="C13409" s="1" t="s">
        <v>39</v>
      </c>
      <c r="D13409" s="3">
        <v>5000</v>
      </c>
    </row>
    <row r="13410" spans="1:4" s="9" customFormat="1" x14ac:dyDescent="0.2">
      <c r="A13410" s="2" t="s">
        <v>24289</v>
      </c>
      <c r="B13410" s="1" t="s">
        <v>24290</v>
      </c>
      <c r="C13410" s="1" t="s">
        <v>39</v>
      </c>
      <c r="D13410" s="3">
        <v>100</v>
      </c>
    </row>
    <row r="13411" spans="1:4" s="9" customFormat="1" x14ac:dyDescent="0.2">
      <c r="A13411" s="2" t="s">
        <v>24291</v>
      </c>
      <c r="B13411" s="1" t="s">
        <v>24292</v>
      </c>
      <c r="C13411" s="1" t="s">
        <v>39</v>
      </c>
      <c r="D13411" s="3">
        <v>5000</v>
      </c>
    </row>
    <row r="13412" spans="1:4" s="9" customFormat="1" x14ac:dyDescent="0.2">
      <c r="A13412" s="2" t="s">
        <v>24293</v>
      </c>
      <c r="B13412" s="1" t="s">
        <v>24292</v>
      </c>
      <c r="C13412" s="1" t="s">
        <v>15030</v>
      </c>
      <c r="D13412" s="10" t="s">
        <v>5270</v>
      </c>
    </row>
    <row r="13413" spans="1:4" s="9" customFormat="1" x14ac:dyDescent="0.2">
      <c r="A13413" s="2" t="s">
        <v>24294</v>
      </c>
      <c r="B13413" s="1" t="s">
        <v>24295</v>
      </c>
      <c r="C13413" s="1" t="s">
        <v>39</v>
      </c>
      <c r="D13413" s="10" t="s">
        <v>5270</v>
      </c>
    </row>
    <row r="13414" spans="1:4" s="9" customFormat="1" x14ac:dyDescent="0.2">
      <c r="A13414" s="2" t="s">
        <v>24296</v>
      </c>
      <c r="B13414" s="1" t="s">
        <v>24297</v>
      </c>
      <c r="C13414" s="1" t="s">
        <v>13372</v>
      </c>
      <c r="D13414" s="3">
        <v>5000</v>
      </c>
    </row>
    <row r="13415" spans="1:4" s="9" customFormat="1" x14ac:dyDescent="0.2">
      <c r="A13415" s="2" t="s">
        <v>24298</v>
      </c>
      <c r="B13415" s="1" t="s">
        <v>24299</v>
      </c>
      <c r="C13415" s="1" t="s">
        <v>39</v>
      </c>
      <c r="D13415" s="3">
        <v>5000</v>
      </c>
    </row>
    <row r="13416" spans="1:4" s="9" customFormat="1" x14ac:dyDescent="0.2">
      <c r="A13416" s="2" t="s">
        <v>24300</v>
      </c>
      <c r="B13416" s="1" t="s">
        <v>24301</v>
      </c>
      <c r="C13416" s="1" t="s">
        <v>39</v>
      </c>
      <c r="D13416" s="3">
        <v>100</v>
      </c>
    </row>
    <row r="13417" spans="1:4" s="9" customFormat="1" x14ac:dyDescent="0.2">
      <c r="A13417" s="2" t="s">
        <v>24302</v>
      </c>
      <c r="B13417" s="1" t="s">
        <v>24303</v>
      </c>
      <c r="C13417" s="1" t="s">
        <v>39</v>
      </c>
      <c r="D13417" s="3">
        <v>100</v>
      </c>
    </row>
    <row r="13418" spans="1:4" s="9" customFormat="1" x14ac:dyDescent="0.2">
      <c r="A13418" s="2" t="s">
        <v>24304</v>
      </c>
      <c r="B13418" s="1" t="s">
        <v>24305</v>
      </c>
      <c r="C13418" s="1" t="s">
        <v>39</v>
      </c>
      <c r="D13418" s="3">
        <v>100</v>
      </c>
    </row>
    <row r="13419" spans="1:4" s="9" customFormat="1" x14ac:dyDescent="0.2">
      <c r="A13419" s="2" t="s">
        <v>24306</v>
      </c>
      <c r="B13419" s="1" t="s">
        <v>24307</v>
      </c>
      <c r="C13419" s="1" t="s">
        <v>39</v>
      </c>
      <c r="D13419" s="3">
        <v>100</v>
      </c>
    </row>
    <row r="13420" spans="1:4" s="9" customFormat="1" x14ac:dyDescent="0.2">
      <c r="A13420" s="2" t="s">
        <v>24308</v>
      </c>
      <c r="B13420" s="1" t="s">
        <v>24309</v>
      </c>
      <c r="C13420" s="1" t="s">
        <v>39</v>
      </c>
      <c r="D13420" s="3">
        <v>100</v>
      </c>
    </row>
    <row r="13421" spans="1:4" s="9" customFormat="1" x14ac:dyDescent="0.2">
      <c r="A13421" s="2" t="s">
        <v>24310</v>
      </c>
      <c r="B13421" s="1" t="s">
        <v>24311</v>
      </c>
      <c r="C13421" s="1" t="s">
        <v>39</v>
      </c>
      <c r="D13421" s="3">
        <v>100</v>
      </c>
    </row>
    <row r="13422" spans="1:4" s="9" customFormat="1" x14ac:dyDescent="0.2">
      <c r="A13422" s="2" t="s">
        <v>24312</v>
      </c>
      <c r="B13422" s="1" t="s">
        <v>24313</v>
      </c>
      <c r="C13422" s="1" t="s">
        <v>39</v>
      </c>
      <c r="D13422" s="3">
        <v>5000</v>
      </c>
    </row>
    <row r="13423" spans="1:4" s="9" customFormat="1" x14ac:dyDescent="0.2">
      <c r="A13423" s="2" t="s">
        <v>24314</v>
      </c>
      <c r="B13423" s="1" t="s">
        <v>24315</v>
      </c>
      <c r="C13423" s="1" t="s">
        <v>39</v>
      </c>
      <c r="D13423" s="10" t="s">
        <v>5270</v>
      </c>
    </row>
    <row r="13424" spans="1:4" s="9" customFormat="1" x14ac:dyDescent="0.2">
      <c r="A13424" s="2" t="s">
        <v>24316</v>
      </c>
      <c r="B13424" s="1" t="s">
        <v>24317</v>
      </c>
      <c r="C13424" s="1" t="s">
        <v>13372</v>
      </c>
      <c r="D13424" s="3">
        <v>5000</v>
      </c>
    </row>
    <row r="13425" spans="1:4" s="9" customFormat="1" x14ac:dyDescent="0.2">
      <c r="A13425" s="2" t="s">
        <v>24318</v>
      </c>
      <c r="B13425" s="1" t="s">
        <v>24319</v>
      </c>
      <c r="C13425" s="1" t="s">
        <v>39</v>
      </c>
      <c r="D13425" s="3">
        <v>5000</v>
      </c>
    </row>
    <row r="13426" spans="1:4" s="9" customFormat="1" x14ac:dyDescent="0.2">
      <c r="A13426" s="2" t="s">
        <v>24320</v>
      </c>
      <c r="B13426" s="1" t="s">
        <v>24321</v>
      </c>
      <c r="C13426" s="1" t="s">
        <v>39</v>
      </c>
      <c r="D13426" s="10" t="s">
        <v>5270</v>
      </c>
    </row>
    <row r="13427" spans="1:4" s="9" customFormat="1" x14ac:dyDescent="0.2">
      <c r="A13427" s="2" t="s">
        <v>24322</v>
      </c>
      <c r="B13427" s="1" t="s">
        <v>24323</v>
      </c>
      <c r="C13427" s="1" t="s">
        <v>39</v>
      </c>
      <c r="D13427" s="3">
        <v>100</v>
      </c>
    </row>
    <row r="13428" spans="1:4" s="9" customFormat="1" x14ac:dyDescent="0.2">
      <c r="A13428" s="2" t="s">
        <v>24324</v>
      </c>
      <c r="B13428" s="1" t="s">
        <v>24325</v>
      </c>
      <c r="C13428" s="1" t="s">
        <v>39</v>
      </c>
      <c r="D13428" s="3">
        <v>5000</v>
      </c>
    </row>
    <row r="13429" spans="1:4" s="9" customFormat="1" x14ac:dyDescent="0.2">
      <c r="A13429" s="2" t="s">
        <v>24326</v>
      </c>
      <c r="B13429" s="1" t="s">
        <v>24325</v>
      </c>
      <c r="C13429" s="1" t="s">
        <v>13372</v>
      </c>
      <c r="D13429" s="10" t="s">
        <v>5270</v>
      </c>
    </row>
    <row r="13430" spans="1:4" s="9" customFormat="1" x14ac:dyDescent="0.2">
      <c r="A13430" s="2" t="s">
        <v>24327</v>
      </c>
      <c r="B13430" s="1" t="s">
        <v>24328</v>
      </c>
      <c r="C13430" s="1" t="s">
        <v>39</v>
      </c>
      <c r="D13430" s="3">
        <v>5000</v>
      </c>
    </row>
    <row r="13431" spans="1:4" s="9" customFormat="1" x14ac:dyDescent="0.2">
      <c r="A13431" s="2" t="s">
        <v>24329</v>
      </c>
      <c r="B13431" s="1" t="s">
        <v>24330</v>
      </c>
      <c r="C13431" s="1" t="s">
        <v>14106</v>
      </c>
      <c r="D13431" s="3">
        <v>5000</v>
      </c>
    </row>
    <row r="13432" spans="1:4" s="9" customFormat="1" x14ac:dyDescent="0.2">
      <c r="A13432" s="2" t="s">
        <v>24331</v>
      </c>
      <c r="B13432" s="1" t="s">
        <v>24332</v>
      </c>
      <c r="C13432" s="1" t="s">
        <v>39</v>
      </c>
      <c r="D13432" s="3">
        <v>5000</v>
      </c>
    </row>
    <row r="13433" spans="1:4" s="9" customFormat="1" x14ac:dyDescent="0.2">
      <c r="A13433" s="2" t="s">
        <v>24333</v>
      </c>
      <c r="B13433" s="1" t="s">
        <v>24334</v>
      </c>
      <c r="C13433" s="1" t="s">
        <v>39</v>
      </c>
      <c r="D13433" s="3">
        <v>100</v>
      </c>
    </row>
    <row r="13434" spans="1:4" s="9" customFormat="1" x14ac:dyDescent="0.2">
      <c r="A13434" s="2" t="s">
        <v>24335</v>
      </c>
      <c r="B13434" s="1" t="s">
        <v>24334</v>
      </c>
      <c r="C13434" s="1" t="s">
        <v>13372</v>
      </c>
      <c r="D13434" s="3">
        <v>5000</v>
      </c>
    </row>
    <row r="13435" spans="1:4" s="9" customFormat="1" x14ac:dyDescent="0.2">
      <c r="A13435" s="2" t="s">
        <v>24336</v>
      </c>
      <c r="B13435" s="1" t="s">
        <v>24337</v>
      </c>
      <c r="C13435" s="1" t="s">
        <v>13372</v>
      </c>
      <c r="D13435" s="3">
        <v>5000</v>
      </c>
    </row>
    <row r="13436" spans="1:4" s="9" customFormat="1" x14ac:dyDescent="0.2">
      <c r="A13436" s="2" t="s">
        <v>24338</v>
      </c>
      <c r="B13436" s="1" t="s">
        <v>24339</v>
      </c>
      <c r="C13436" s="1" t="s">
        <v>39</v>
      </c>
      <c r="D13436" s="3">
        <v>5000</v>
      </c>
    </row>
    <row r="13437" spans="1:4" s="9" customFormat="1" x14ac:dyDescent="0.2">
      <c r="A13437" s="2" t="s">
        <v>24340</v>
      </c>
      <c r="B13437" s="1" t="s">
        <v>24341</v>
      </c>
      <c r="C13437" s="1" t="s">
        <v>39</v>
      </c>
      <c r="D13437" s="3">
        <v>100</v>
      </c>
    </row>
    <row r="13438" spans="1:4" s="9" customFormat="1" x14ac:dyDescent="0.2">
      <c r="A13438" s="2" t="s">
        <v>24342</v>
      </c>
      <c r="B13438" s="1" t="s">
        <v>24343</v>
      </c>
      <c r="C13438" s="1" t="s">
        <v>39</v>
      </c>
      <c r="D13438" s="3">
        <v>100</v>
      </c>
    </row>
    <row r="13439" spans="1:4" s="9" customFormat="1" x14ac:dyDescent="0.2">
      <c r="A13439" s="2" t="s">
        <v>24344</v>
      </c>
      <c r="B13439" s="1" t="s">
        <v>24345</v>
      </c>
      <c r="C13439" s="1" t="s">
        <v>39</v>
      </c>
      <c r="D13439" s="3">
        <v>5000</v>
      </c>
    </row>
    <row r="13440" spans="1:4" s="9" customFormat="1" x14ac:dyDescent="0.2">
      <c r="A13440" s="2" t="s">
        <v>24346</v>
      </c>
      <c r="B13440" s="1" t="s">
        <v>24347</v>
      </c>
      <c r="C13440" s="1" t="s">
        <v>39</v>
      </c>
      <c r="D13440" s="3">
        <v>5000</v>
      </c>
    </row>
    <row r="13441" spans="1:4" s="9" customFormat="1" x14ac:dyDescent="0.2">
      <c r="A13441" s="2" t="s">
        <v>24348</v>
      </c>
      <c r="B13441" s="1" t="s">
        <v>24349</v>
      </c>
      <c r="C13441" s="1" t="s">
        <v>39</v>
      </c>
      <c r="D13441" s="3">
        <v>5000</v>
      </c>
    </row>
    <row r="13442" spans="1:4" s="9" customFormat="1" x14ac:dyDescent="0.2">
      <c r="A13442" s="2" t="s">
        <v>24350</v>
      </c>
      <c r="B13442" s="1" t="s">
        <v>24351</v>
      </c>
      <c r="C13442" s="1" t="s">
        <v>13372</v>
      </c>
      <c r="D13442" s="3">
        <v>5000</v>
      </c>
    </row>
    <row r="13443" spans="1:4" s="9" customFormat="1" x14ac:dyDescent="0.2">
      <c r="A13443" s="2" t="s">
        <v>24352</v>
      </c>
      <c r="B13443" s="1" t="s">
        <v>24351</v>
      </c>
      <c r="C13443" s="1" t="s">
        <v>15030</v>
      </c>
      <c r="D13443" s="3">
        <v>5000</v>
      </c>
    </row>
    <row r="13444" spans="1:4" s="9" customFormat="1" x14ac:dyDescent="0.2">
      <c r="A13444" s="2" t="s">
        <v>24353</v>
      </c>
      <c r="B13444" s="1" t="s">
        <v>24354</v>
      </c>
      <c r="C13444" s="1" t="s">
        <v>39</v>
      </c>
      <c r="D13444" s="10" t="s">
        <v>5270</v>
      </c>
    </row>
    <row r="13445" spans="1:4" s="9" customFormat="1" x14ac:dyDescent="0.2">
      <c r="A13445" s="2" t="s">
        <v>24355</v>
      </c>
      <c r="B13445" s="1" t="s">
        <v>24356</v>
      </c>
      <c r="C13445" s="1" t="s">
        <v>15030</v>
      </c>
      <c r="D13445" s="3">
        <v>100</v>
      </c>
    </row>
    <row r="13446" spans="1:4" s="9" customFormat="1" x14ac:dyDescent="0.2">
      <c r="A13446" s="2" t="s">
        <v>24357</v>
      </c>
      <c r="B13446" s="1" t="s">
        <v>24358</v>
      </c>
      <c r="C13446" s="1" t="s">
        <v>39</v>
      </c>
      <c r="D13446" s="3">
        <v>100</v>
      </c>
    </row>
    <row r="13447" spans="1:4" s="9" customFormat="1" x14ac:dyDescent="0.2">
      <c r="A13447" s="2" t="s">
        <v>24359</v>
      </c>
      <c r="B13447" s="1" t="s">
        <v>24358</v>
      </c>
      <c r="C13447" s="1" t="s">
        <v>39</v>
      </c>
      <c r="D13447" s="3">
        <v>5000</v>
      </c>
    </row>
    <row r="13448" spans="1:4" s="9" customFormat="1" x14ac:dyDescent="0.2">
      <c r="A13448" s="2" t="s">
        <v>24360</v>
      </c>
      <c r="B13448" s="1" t="s">
        <v>24361</v>
      </c>
      <c r="C13448" s="1" t="s">
        <v>15030</v>
      </c>
      <c r="D13448" s="3">
        <v>100</v>
      </c>
    </row>
    <row r="13449" spans="1:4" s="9" customFormat="1" x14ac:dyDescent="0.2">
      <c r="A13449" s="2" t="s">
        <v>24362</v>
      </c>
      <c r="B13449" s="1" t="s">
        <v>24363</v>
      </c>
      <c r="C13449" s="1" t="s">
        <v>39</v>
      </c>
      <c r="D13449" s="3">
        <v>100</v>
      </c>
    </row>
    <row r="13450" spans="1:4" s="9" customFormat="1" x14ac:dyDescent="0.2">
      <c r="A13450" s="2" t="s">
        <v>24364</v>
      </c>
      <c r="B13450" s="1" t="s">
        <v>24365</v>
      </c>
      <c r="C13450" s="1" t="s">
        <v>13372</v>
      </c>
      <c r="D13450" s="3">
        <v>5000</v>
      </c>
    </row>
    <row r="13451" spans="1:4" s="9" customFormat="1" x14ac:dyDescent="0.2">
      <c r="A13451" s="2" t="s">
        <v>24366</v>
      </c>
      <c r="B13451" s="1" t="s">
        <v>24367</v>
      </c>
      <c r="C13451" s="1" t="s">
        <v>39</v>
      </c>
      <c r="D13451" s="3">
        <v>100</v>
      </c>
    </row>
    <row r="13452" spans="1:4" s="9" customFormat="1" x14ac:dyDescent="0.2">
      <c r="A13452" s="2" t="s">
        <v>24368</v>
      </c>
      <c r="B13452" s="1" t="s">
        <v>24369</v>
      </c>
      <c r="C13452" s="1" t="s">
        <v>13372</v>
      </c>
      <c r="D13452" s="3">
        <v>5000</v>
      </c>
    </row>
    <row r="13453" spans="1:4" s="9" customFormat="1" x14ac:dyDescent="0.2">
      <c r="A13453" s="2" t="s">
        <v>24370</v>
      </c>
      <c r="B13453" s="1" t="s">
        <v>24371</v>
      </c>
      <c r="C13453" s="1" t="s">
        <v>39</v>
      </c>
      <c r="D13453" s="3">
        <v>100</v>
      </c>
    </row>
    <row r="13454" spans="1:4" s="9" customFormat="1" x14ac:dyDescent="0.2">
      <c r="A13454" s="2" t="s">
        <v>24372</v>
      </c>
      <c r="B13454" s="1" t="s">
        <v>24373</v>
      </c>
      <c r="C13454" s="1" t="s">
        <v>39</v>
      </c>
      <c r="D13454" s="3">
        <v>5000</v>
      </c>
    </row>
    <row r="13455" spans="1:4" s="9" customFormat="1" x14ac:dyDescent="0.2">
      <c r="A13455" s="2" t="s">
        <v>24374</v>
      </c>
      <c r="B13455" s="1" t="s">
        <v>24375</v>
      </c>
      <c r="C13455" s="1" t="s">
        <v>39</v>
      </c>
      <c r="D13455" s="10" t="s">
        <v>5270</v>
      </c>
    </row>
    <row r="13456" spans="1:4" s="9" customFormat="1" x14ac:dyDescent="0.2">
      <c r="A13456" s="2" t="s">
        <v>24376</v>
      </c>
      <c r="B13456" s="1" t="s">
        <v>24377</v>
      </c>
      <c r="C13456" s="1" t="s">
        <v>39</v>
      </c>
      <c r="D13456" s="10" t="s">
        <v>5270</v>
      </c>
    </row>
    <row r="13457" spans="1:57" s="9" customFormat="1" x14ac:dyDescent="0.2">
      <c r="A13457" s="2" t="s">
        <v>24378</v>
      </c>
      <c r="B13457" s="1" t="s">
        <v>24379</v>
      </c>
      <c r="C13457" s="1" t="s">
        <v>39</v>
      </c>
      <c r="D13457" s="3">
        <v>5000</v>
      </c>
    </row>
    <row r="13458" spans="1:57" s="9" customFormat="1" x14ac:dyDescent="0.2">
      <c r="A13458" s="2" t="s">
        <v>24380</v>
      </c>
      <c r="B13458" s="1" t="s">
        <v>24379</v>
      </c>
      <c r="C13458" s="1" t="s">
        <v>39</v>
      </c>
      <c r="D13458" s="10" t="s">
        <v>5270</v>
      </c>
    </row>
    <row r="13459" spans="1:57" s="9" customFormat="1" x14ac:dyDescent="0.2">
      <c r="A13459" s="2" t="s">
        <v>24381</v>
      </c>
      <c r="B13459" s="1" t="s">
        <v>24382</v>
      </c>
      <c r="C13459" s="1" t="s">
        <v>13372</v>
      </c>
      <c r="D13459" s="10" t="s">
        <v>5270</v>
      </c>
    </row>
    <row r="13460" spans="1:57" s="9" customFormat="1" x14ac:dyDescent="0.2">
      <c r="A13460" s="2" t="s">
        <v>24383</v>
      </c>
      <c r="B13460" s="1" t="s">
        <v>24384</v>
      </c>
      <c r="C13460" s="1" t="s">
        <v>39</v>
      </c>
      <c r="D13460" s="3">
        <v>5000</v>
      </c>
    </row>
    <row r="13461" spans="1:57" s="9" customFormat="1" x14ac:dyDescent="0.2">
      <c r="A13461" s="2" t="s">
        <v>24385</v>
      </c>
      <c r="B13461" s="1" t="s">
        <v>24386</v>
      </c>
      <c r="C13461" s="1" t="s">
        <v>13372</v>
      </c>
      <c r="D13461" s="3">
        <v>5000</v>
      </c>
    </row>
    <row r="13462" spans="1:57" s="9" customFormat="1" x14ac:dyDescent="0.2">
      <c r="A13462" s="2" t="s">
        <v>24387</v>
      </c>
      <c r="B13462" s="1" t="s">
        <v>24388</v>
      </c>
      <c r="C13462" s="1" t="s">
        <v>13372</v>
      </c>
      <c r="D13462" s="3">
        <v>5000</v>
      </c>
    </row>
    <row r="13463" spans="1:57" s="9" customFormat="1" x14ac:dyDescent="0.2">
      <c r="A13463" s="2" t="s">
        <v>24389</v>
      </c>
      <c r="B13463" s="1" t="s">
        <v>24390</v>
      </c>
      <c r="C13463" s="1" t="s">
        <v>39</v>
      </c>
      <c r="D13463" s="3">
        <v>5000</v>
      </c>
    </row>
    <row r="13464" spans="1:57" s="11" customFormat="1" ht="18.75" x14ac:dyDescent="0.2">
      <c r="A13464" s="16" t="str">
        <f>HYPERLINK("#Indice","Voltar ao inicio")</f>
        <v>Voltar ao inicio</v>
      </c>
      <c r="B13464" s="17"/>
      <c r="C13464" s="17"/>
      <c r="D13464" s="17"/>
      <c r="E13464" s="9"/>
      <c r="F13464" s="9"/>
      <c r="G13464" s="9"/>
      <c r="H13464" s="9"/>
      <c r="I13464" s="9"/>
      <c r="J13464" s="9"/>
      <c r="K13464" s="9"/>
      <c r="L13464" s="9"/>
      <c r="M13464" s="9"/>
      <c r="N13464" s="9"/>
      <c r="O13464" s="9"/>
      <c r="P13464" s="9"/>
      <c r="Q13464" s="9"/>
      <c r="R13464" s="9"/>
      <c r="S13464" s="9"/>
      <c r="T13464" s="9"/>
      <c r="U13464" s="9"/>
      <c r="V13464" s="9"/>
      <c r="W13464" s="9"/>
      <c r="X13464" s="9"/>
      <c r="Y13464" s="9"/>
      <c r="Z13464" s="9"/>
      <c r="AA13464" s="9"/>
      <c r="AB13464" s="9"/>
      <c r="AC13464" s="9"/>
      <c r="AD13464" s="9"/>
      <c r="AE13464" s="9"/>
      <c r="AF13464" s="9"/>
      <c r="AG13464" s="9"/>
      <c r="AH13464" s="9"/>
      <c r="AI13464" s="9"/>
      <c r="AJ13464" s="9"/>
      <c r="AK13464" s="9"/>
      <c r="AL13464" s="9"/>
      <c r="AM13464" s="9"/>
      <c r="AN13464" s="9"/>
      <c r="AO13464" s="9"/>
      <c r="AP13464" s="9"/>
      <c r="AQ13464" s="9"/>
      <c r="AR13464" s="9"/>
      <c r="AS13464" s="9"/>
      <c r="AT13464" s="9"/>
      <c r="AU13464" s="9"/>
      <c r="AV13464" s="9"/>
      <c r="AW13464" s="9"/>
      <c r="AX13464" s="9"/>
      <c r="AY13464" s="9"/>
      <c r="AZ13464" s="9"/>
      <c r="BA13464" s="9"/>
      <c r="BB13464" s="9"/>
      <c r="BC13464" s="9"/>
      <c r="BD13464" s="9"/>
      <c r="BE13464" s="9"/>
    </row>
    <row r="13465" spans="1:57" s="11" customFormat="1" ht="10.5" customHeight="1" x14ac:dyDescent="0.2">
      <c r="A13465" s="12"/>
      <c r="B13465" s="13"/>
      <c r="C13465" s="13"/>
      <c r="D13465" s="13"/>
      <c r="E13465" s="9"/>
      <c r="F13465" s="9"/>
      <c r="G13465" s="9"/>
      <c r="H13465" s="9"/>
      <c r="I13465" s="9"/>
      <c r="J13465" s="9"/>
      <c r="K13465" s="9"/>
      <c r="L13465" s="9"/>
      <c r="M13465" s="9"/>
      <c r="N13465" s="9"/>
      <c r="O13465" s="9"/>
      <c r="P13465" s="9"/>
      <c r="Q13465" s="9"/>
      <c r="R13465" s="9"/>
      <c r="S13465" s="9"/>
      <c r="T13465" s="9"/>
      <c r="U13465" s="9"/>
      <c r="V13465" s="9"/>
      <c r="W13465" s="9"/>
      <c r="X13465" s="9"/>
      <c r="Y13465" s="9"/>
      <c r="Z13465" s="9"/>
      <c r="AA13465" s="9"/>
      <c r="AB13465" s="9"/>
      <c r="AC13465" s="9"/>
      <c r="AD13465" s="9"/>
      <c r="AE13465" s="9"/>
      <c r="AF13465" s="9"/>
      <c r="AG13465" s="9"/>
      <c r="AH13465" s="9"/>
      <c r="AI13465" s="9"/>
      <c r="AJ13465" s="9"/>
      <c r="AK13465" s="9"/>
      <c r="AL13465" s="9"/>
      <c r="AM13465" s="9"/>
      <c r="AN13465" s="9"/>
      <c r="AO13465" s="9"/>
      <c r="AP13465" s="9"/>
      <c r="AQ13465" s="9"/>
      <c r="AR13465" s="9"/>
      <c r="AS13465" s="9"/>
      <c r="AT13465" s="9"/>
      <c r="AU13465" s="9"/>
      <c r="AV13465" s="9"/>
      <c r="AW13465" s="9"/>
      <c r="AX13465" s="9"/>
      <c r="AY13465" s="9"/>
      <c r="AZ13465" s="9"/>
      <c r="BA13465" s="9"/>
      <c r="BB13465" s="9"/>
      <c r="BC13465" s="9"/>
      <c r="BD13465" s="9"/>
      <c r="BE13465" s="9"/>
    </row>
    <row r="13466" spans="1:57" s="9" customFormat="1" ht="26.25" customHeight="1" x14ac:dyDescent="0.2">
      <c r="A13466" s="18" t="s">
        <v>24392</v>
      </c>
      <c r="B13466" s="19"/>
      <c r="C13466" s="19"/>
      <c r="D13466" s="19"/>
    </row>
    <row r="13467" spans="1:57" s="9" customFormat="1" ht="14.25" x14ac:dyDescent="0.2">
      <c r="A13467" s="20" t="s">
        <v>0</v>
      </c>
      <c r="B13467" s="21" t="s">
        <v>1</v>
      </c>
      <c r="C13467" s="21" t="s">
        <v>2</v>
      </c>
      <c r="D13467" s="22" t="s">
        <v>3</v>
      </c>
    </row>
    <row r="13468" spans="1:57" s="9" customFormat="1" ht="14.25" x14ac:dyDescent="0.2">
      <c r="A13468" s="20"/>
      <c r="B13468" s="21"/>
      <c r="C13468" s="21"/>
      <c r="D13468" s="22"/>
    </row>
    <row r="13469" spans="1:57" s="9" customFormat="1" x14ac:dyDescent="0.2">
      <c r="A13469" s="2" t="s">
        <v>24393</v>
      </c>
      <c r="B13469" s="1" t="s">
        <v>24394</v>
      </c>
      <c r="C13469" s="1" t="s">
        <v>39</v>
      </c>
      <c r="D13469" s="10" t="s">
        <v>5270</v>
      </c>
    </row>
    <row r="13470" spans="1:57" s="9" customFormat="1" x14ac:dyDescent="0.2">
      <c r="A13470" s="2" t="s">
        <v>24397</v>
      </c>
      <c r="B13470" s="1" t="s">
        <v>24396</v>
      </c>
      <c r="C13470" s="1" t="s">
        <v>13884</v>
      </c>
      <c r="D13470" s="3">
        <v>100</v>
      </c>
    </row>
    <row r="13471" spans="1:57" s="9" customFormat="1" x14ac:dyDescent="0.2">
      <c r="A13471" s="2" t="s">
        <v>24395</v>
      </c>
      <c r="B13471" s="1" t="s">
        <v>24396</v>
      </c>
      <c r="C13471" s="1" t="s">
        <v>13372</v>
      </c>
      <c r="D13471" s="3">
        <v>5000</v>
      </c>
    </row>
    <row r="13472" spans="1:57" s="9" customFormat="1" x14ac:dyDescent="0.2">
      <c r="A13472" s="2" t="s">
        <v>24398</v>
      </c>
      <c r="B13472" s="1" t="s">
        <v>24399</v>
      </c>
      <c r="C13472" s="1" t="s">
        <v>39</v>
      </c>
      <c r="D13472" s="3">
        <v>100</v>
      </c>
    </row>
    <row r="13473" spans="1:4" s="9" customFormat="1" x14ac:dyDescent="0.2">
      <c r="A13473" s="2" t="s">
        <v>24400</v>
      </c>
      <c r="B13473" s="1" t="s">
        <v>24401</v>
      </c>
      <c r="C13473" s="1" t="s">
        <v>39</v>
      </c>
      <c r="D13473" s="3">
        <v>100</v>
      </c>
    </row>
    <row r="13474" spans="1:4" s="9" customFormat="1" x14ac:dyDescent="0.2">
      <c r="A13474" s="2" t="s">
        <v>24402</v>
      </c>
      <c r="B13474" s="1" t="s">
        <v>24403</v>
      </c>
      <c r="C13474" s="1" t="s">
        <v>24404</v>
      </c>
      <c r="D13474" s="10" t="s">
        <v>5270</v>
      </c>
    </row>
    <row r="13475" spans="1:4" s="9" customFormat="1" x14ac:dyDescent="0.2">
      <c r="A13475" s="2" t="s">
        <v>24405</v>
      </c>
      <c r="B13475" s="1" t="s">
        <v>24406</v>
      </c>
      <c r="C13475" s="1" t="s">
        <v>23944</v>
      </c>
      <c r="D13475" s="3">
        <v>5000</v>
      </c>
    </row>
    <row r="13476" spans="1:4" s="9" customFormat="1" x14ac:dyDescent="0.2">
      <c r="A13476" s="2" t="s">
        <v>24407</v>
      </c>
      <c r="B13476" s="1" t="s">
        <v>24408</v>
      </c>
      <c r="C13476" s="1" t="s">
        <v>39</v>
      </c>
      <c r="D13476" s="3">
        <v>5000</v>
      </c>
    </row>
    <row r="13477" spans="1:4" s="9" customFormat="1" x14ac:dyDescent="0.2">
      <c r="A13477" s="2" t="s">
        <v>24409</v>
      </c>
      <c r="B13477" s="1" t="s">
        <v>24410</v>
      </c>
      <c r="C13477" s="1" t="s">
        <v>39</v>
      </c>
      <c r="D13477" s="3">
        <v>100</v>
      </c>
    </row>
    <row r="13478" spans="1:4" s="9" customFormat="1" x14ac:dyDescent="0.2">
      <c r="A13478" s="2" t="s">
        <v>24411</v>
      </c>
      <c r="B13478" s="1" t="s">
        <v>24412</v>
      </c>
      <c r="C13478" s="1" t="s">
        <v>13372</v>
      </c>
      <c r="D13478" s="3">
        <v>5000</v>
      </c>
    </row>
    <row r="13479" spans="1:4" s="9" customFormat="1" x14ac:dyDescent="0.2">
      <c r="A13479" s="2" t="s">
        <v>24413</v>
      </c>
      <c r="B13479" s="1" t="s">
        <v>24414</v>
      </c>
      <c r="C13479" s="1" t="s">
        <v>39</v>
      </c>
      <c r="D13479" s="3">
        <v>5000</v>
      </c>
    </row>
    <row r="13480" spans="1:4" s="9" customFormat="1" x14ac:dyDescent="0.2">
      <c r="A13480" s="2" t="s">
        <v>24415</v>
      </c>
      <c r="B13480" s="1" t="s">
        <v>24416</v>
      </c>
      <c r="C13480" s="1" t="s">
        <v>13884</v>
      </c>
      <c r="D13480" s="3">
        <v>100</v>
      </c>
    </row>
    <row r="13481" spans="1:4" s="9" customFormat="1" x14ac:dyDescent="0.2">
      <c r="A13481" s="2" t="s">
        <v>24417</v>
      </c>
      <c r="B13481" s="1" t="s">
        <v>24418</v>
      </c>
      <c r="C13481" s="1" t="s">
        <v>39</v>
      </c>
      <c r="D13481" s="3">
        <v>100</v>
      </c>
    </row>
    <row r="13482" spans="1:4" s="9" customFormat="1" x14ac:dyDescent="0.2">
      <c r="A13482" s="2" t="s">
        <v>24419</v>
      </c>
      <c r="B13482" s="1" t="s">
        <v>24420</v>
      </c>
      <c r="C13482" s="1" t="s">
        <v>23924</v>
      </c>
      <c r="D13482" s="3">
        <v>100</v>
      </c>
    </row>
    <row r="13483" spans="1:4" s="9" customFormat="1" x14ac:dyDescent="0.2">
      <c r="A13483" s="2" t="s">
        <v>24423</v>
      </c>
      <c r="B13483" s="1" t="s">
        <v>24422</v>
      </c>
      <c r="C13483" s="1" t="s">
        <v>13884</v>
      </c>
      <c r="D13483" s="3">
        <v>100</v>
      </c>
    </row>
    <row r="13484" spans="1:4" s="9" customFormat="1" x14ac:dyDescent="0.2">
      <c r="A13484" s="2" t="s">
        <v>24421</v>
      </c>
      <c r="B13484" s="1" t="s">
        <v>24422</v>
      </c>
      <c r="C13484" s="1" t="s">
        <v>13372</v>
      </c>
      <c r="D13484" s="3">
        <v>5000</v>
      </c>
    </row>
    <row r="13485" spans="1:4" s="9" customFormat="1" x14ac:dyDescent="0.2">
      <c r="A13485" s="2" t="s">
        <v>24424</v>
      </c>
      <c r="B13485" s="1" t="s">
        <v>24425</v>
      </c>
      <c r="C13485" s="1" t="s">
        <v>39</v>
      </c>
      <c r="D13485" s="3">
        <v>5000</v>
      </c>
    </row>
    <row r="13486" spans="1:4" s="9" customFormat="1" x14ac:dyDescent="0.2">
      <c r="A13486" s="2" t="s">
        <v>24426</v>
      </c>
      <c r="B13486" s="1" t="s">
        <v>24427</v>
      </c>
      <c r="C13486" s="1" t="s">
        <v>39</v>
      </c>
      <c r="D13486" s="3">
        <v>100</v>
      </c>
    </row>
    <row r="13487" spans="1:4" s="9" customFormat="1" x14ac:dyDescent="0.2">
      <c r="A13487" s="2" t="s">
        <v>24428</v>
      </c>
      <c r="B13487" s="1" t="s">
        <v>24429</v>
      </c>
      <c r="C13487" s="1" t="s">
        <v>1910</v>
      </c>
      <c r="D13487" s="3">
        <v>100</v>
      </c>
    </row>
    <row r="13488" spans="1:4" s="9" customFormat="1" x14ac:dyDescent="0.2">
      <c r="A13488" s="2" t="s">
        <v>24430</v>
      </c>
      <c r="B13488" s="1" t="s">
        <v>24431</v>
      </c>
      <c r="C13488" s="1" t="s">
        <v>14106</v>
      </c>
      <c r="D13488" s="3">
        <v>100</v>
      </c>
    </row>
    <row r="13489" spans="1:4" s="9" customFormat="1" x14ac:dyDescent="0.2">
      <c r="A13489" s="2" t="s">
        <v>24432</v>
      </c>
      <c r="B13489" s="1" t="s">
        <v>24433</v>
      </c>
      <c r="C13489" s="1" t="s">
        <v>13372</v>
      </c>
      <c r="D13489" s="3">
        <v>5000</v>
      </c>
    </row>
    <row r="13490" spans="1:4" s="9" customFormat="1" x14ac:dyDescent="0.2">
      <c r="A13490" s="2" t="s">
        <v>24434</v>
      </c>
      <c r="B13490" s="1" t="s">
        <v>24435</v>
      </c>
      <c r="C13490" s="1" t="s">
        <v>39</v>
      </c>
      <c r="D13490" s="3">
        <v>5000</v>
      </c>
    </row>
    <row r="13491" spans="1:4" s="9" customFormat="1" x14ac:dyDescent="0.2">
      <c r="A13491" s="2" t="s">
        <v>24436</v>
      </c>
      <c r="B13491" s="1" t="s">
        <v>24437</v>
      </c>
      <c r="C13491" s="1" t="s">
        <v>13884</v>
      </c>
      <c r="D13491" s="3">
        <v>100</v>
      </c>
    </row>
    <row r="13492" spans="1:4" s="9" customFormat="1" x14ac:dyDescent="0.2">
      <c r="A13492" s="2" t="s">
        <v>24438</v>
      </c>
      <c r="B13492" s="1" t="s">
        <v>24439</v>
      </c>
      <c r="C13492" s="1" t="s">
        <v>13372</v>
      </c>
      <c r="D13492" s="3">
        <v>5000</v>
      </c>
    </row>
    <row r="13493" spans="1:4" s="9" customFormat="1" x14ac:dyDescent="0.2">
      <c r="A13493" s="2" t="s">
        <v>24440</v>
      </c>
      <c r="B13493" s="1" t="s">
        <v>24441</v>
      </c>
      <c r="C13493" s="1" t="s">
        <v>39</v>
      </c>
      <c r="D13493" s="3">
        <v>5000</v>
      </c>
    </row>
    <row r="13494" spans="1:4" s="9" customFormat="1" x14ac:dyDescent="0.2">
      <c r="A13494" s="2" t="s">
        <v>24442</v>
      </c>
      <c r="B13494" s="1" t="s">
        <v>24443</v>
      </c>
      <c r="C13494" s="1" t="s">
        <v>13372</v>
      </c>
      <c r="D13494" s="3">
        <v>5000</v>
      </c>
    </row>
    <row r="13495" spans="1:4" s="9" customFormat="1" x14ac:dyDescent="0.2">
      <c r="A13495" s="2" t="s">
        <v>24444</v>
      </c>
      <c r="B13495" s="1" t="s">
        <v>24445</v>
      </c>
      <c r="C13495" s="1" t="s">
        <v>13372</v>
      </c>
      <c r="D13495" s="3">
        <v>5000</v>
      </c>
    </row>
    <row r="13496" spans="1:4" s="9" customFormat="1" x14ac:dyDescent="0.2">
      <c r="A13496" s="2" t="s">
        <v>24446</v>
      </c>
      <c r="B13496" s="1" t="s">
        <v>24447</v>
      </c>
      <c r="C13496" s="1" t="s">
        <v>23924</v>
      </c>
      <c r="D13496" s="3">
        <v>100</v>
      </c>
    </row>
    <row r="13497" spans="1:4" s="9" customFormat="1" x14ac:dyDescent="0.2">
      <c r="A13497" s="2" t="s">
        <v>24448</v>
      </c>
      <c r="B13497" s="1" t="s">
        <v>24449</v>
      </c>
      <c r="C13497" s="1" t="s">
        <v>13372</v>
      </c>
      <c r="D13497" s="3">
        <v>5000</v>
      </c>
    </row>
    <row r="13498" spans="1:4" s="9" customFormat="1" x14ac:dyDescent="0.2">
      <c r="A13498" s="2" t="s">
        <v>24450</v>
      </c>
      <c r="B13498" s="1" t="s">
        <v>24451</v>
      </c>
      <c r="C13498" s="1" t="s">
        <v>39</v>
      </c>
      <c r="D13498" s="3">
        <v>5000</v>
      </c>
    </row>
    <row r="13499" spans="1:4" s="9" customFormat="1" x14ac:dyDescent="0.2">
      <c r="A13499" s="2" t="s">
        <v>24455</v>
      </c>
      <c r="B13499" s="1" t="s">
        <v>24453</v>
      </c>
      <c r="C13499" s="1" t="s">
        <v>14106</v>
      </c>
      <c r="D13499" s="3">
        <v>100</v>
      </c>
    </row>
    <row r="13500" spans="1:4" s="9" customFormat="1" x14ac:dyDescent="0.2">
      <c r="A13500" s="2" t="s">
        <v>24452</v>
      </c>
      <c r="B13500" s="1" t="s">
        <v>24453</v>
      </c>
      <c r="C13500" s="1" t="s">
        <v>39</v>
      </c>
      <c r="D13500" s="3">
        <v>5000</v>
      </c>
    </row>
    <row r="13501" spans="1:4" s="9" customFormat="1" x14ac:dyDescent="0.2">
      <c r="A13501" s="2" t="s">
        <v>24454</v>
      </c>
      <c r="B13501" s="1" t="s">
        <v>24453</v>
      </c>
      <c r="C13501" s="1" t="s">
        <v>13372</v>
      </c>
      <c r="D13501" s="3">
        <v>5000</v>
      </c>
    </row>
    <row r="13502" spans="1:4" s="9" customFormat="1" x14ac:dyDescent="0.2">
      <c r="A13502" s="2" t="s">
        <v>24456</v>
      </c>
      <c r="B13502" s="1" t="s">
        <v>24457</v>
      </c>
      <c r="C13502" s="1" t="s">
        <v>39</v>
      </c>
      <c r="D13502" s="3">
        <v>5000</v>
      </c>
    </row>
    <row r="13503" spans="1:4" s="9" customFormat="1" x14ac:dyDescent="0.2">
      <c r="A13503" s="2" t="s">
        <v>24458</v>
      </c>
      <c r="B13503" s="1" t="s">
        <v>24459</v>
      </c>
      <c r="C13503" s="1" t="s">
        <v>13884</v>
      </c>
      <c r="D13503" s="3">
        <v>100</v>
      </c>
    </row>
    <row r="13504" spans="1:4" s="9" customFormat="1" x14ac:dyDescent="0.2">
      <c r="A13504" s="2" t="s">
        <v>24460</v>
      </c>
      <c r="B13504" s="1" t="s">
        <v>24461</v>
      </c>
      <c r="C13504" s="1" t="s">
        <v>13372</v>
      </c>
      <c r="D13504" s="3">
        <v>5000</v>
      </c>
    </row>
    <row r="13505" spans="1:4" s="9" customFormat="1" x14ac:dyDescent="0.2">
      <c r="A13505" s="2" t="s">
        <v>24462</v>
      </c>
      <c r="B13505" s="1" t="s">
        <v>24463</v>
      </c>
      <c r="C13505" s="1" t="s">
        <v>13372</v>
      </c>
      <c r="D13505" s="3">
        <v>5000</v>
      </c>
    </row>
    <row r="13506" spans="1:4" s="9" customFormat="1" x14ac:dyDescent="0.2">
      <c r="A13506" s="2" t="s">
        <v>24464</v>
      </c>
      <c r="B13506" s="1" t="s">
        <v>24465</v>
      </c>
      <c r="C13506" s="1" t="s">
        <v>39</v>
      </c>
      <c r="D13506" s="3">
        <v>5000</v>
      </c>
    </row>
    <row r="13507" spans="1:4" s="9" customFormat="1" x14ac:dyDescent="0.2">
      <c r="A13507" s="2" t="s">
        <v>24466</v>
      </c>
      <c r="B13507" s="1" t="s">
        <v>24467</v>
      </c>
      <c r="C13507" s="1" t="s">
        <v>39</v>
      </c>
      <c r="D13507" s="3">
        <v>100</v>
      </c>
    </row>
    <row r="13508" spans="1:4" s="9" customFormat="1" x14ac:dyDescent="0.2">
      <c r="A13508" s="2" t="s">
        <v>24468</v>
      </c>
      <c r="B13508" s="1" t="s">
        <v>24467</v>
      </c>
      <c r="C13508" s="1" t="s">
        <v>13372</v>
      </c>
      <c r="D13508" s="3">
        <v>5000</v>
      </c>
    </row>
    <row r="13509" spans="1:4" s="9" customFormat="1" x14ac:dyDescent="0.2">
      <c r="A13509" s="2" t="s">
        <v>24469</v>
      </c>
      <c r="B13509" s="1" t="s">
        <v>24470</v>
      </c>
      <c r="C13509" s="1" t="s">
        <v>39</v>
      </c>
      <c r="D13509" s="3">
        <v>5000</v>
      </c>
    </row>
    <row r="13510" spans="1:4" s="9" customFormat="1" x14ac:dyDescent="0.2">
      <c r="A13510" s="2" t="s">
        <v>24471</v>
      </c>
      <c r="B13510" s="1" t="s">
        <v>24472</v>
      </c>
      <c r="C13510" s="1" t="s">
        <v>13884</v>
      </c>
      <c r="D13510" s="3">
        <v>100</v>
      </c>
    </row>
    <row r="13511" spans="1:4" s="9" customFormat="1" x14ac:dyDescent="0.2">
      <c r="A13511" s="2" t="s">
        <v>24473</v>
      </c>
      <c r="B13511" s="1" t="s">
        <v>24474</v>
      </c>
      <c r="C13511" s="1" t="s">
        <v>13372</v>
      </c>
      <c r="D13511" s="3">
        <v>5000</v>
      </c>
    </row>
    <row r="13512" spans="1:4" s="9" customFormat="1" x14ac:dyDescent="0.2">
      <c r="A13512" s="2" t="s">
        <v>24475</v>
      </c>
      <c r="B13512" s="1" t="s">
        <v>24476</v>
      </c>
      <c r="C13512" s="1" t="s">
        <v>13372</v>
      </c>
      <c r="D13512" s="10" t="s">
        <v>5270</v>
      </c>
    </row>
    <row r="13513" spans="1:4" s="9" customFormat="1" x14ac:dyDescent="0.2">
      <c r="A13513" s="2" t="s">
        <v>24477</v>
      </c>
      <c r="B13513" s="1" t="s">
        <v>24478</v>
      </c>
      <c r="C13513" s="1" t="s">
        <v>39</v>
      </c>
      <c r="D13513" s="10" t="s">
        <v>5270</v>
      </c>
    </row>
    <row r="13514" spans="1:4" s="9" customFormat="1" x14ac:dyDescent="0.2">
      <c r="A13514" s="2" t="s">
        <v>24479</v>
      </c>
      <c r="B13514" s="1" t="s">
        <v>24480</v>
      </c>
      <c r="C13514" s="1" t="s">
        <v>39</v>
      </c>
      <c r="D13514" s="10" t="s">
        <v>5270</v>
      </c>
    </row>
    <row r="13515" spans="1:4" s="9" customFormat="1" x14ac:dyDescent="0.2">
      <c r="A13515" s="2" t="s">
        <v>24483</v>
      </c>
      <c r="B13515" s="1" t="s">
        <v>24482</v>
      </c>
      <c r="C13515" s="1" t="s">
        <v>15030</v>
      </c>
      <c r="D13515" s="3">
        <v>100</v>
      </c>
    </row>
    <row r="13516" spans="1:4" s="9" customFormat="1" x14ac:dyDescent="0.2">
      <c r="A13516" s="2" t="s">
        <v>24481</v>
      </c>
      <c r="B13516" s="1" t="s">
        <v>24482</v>
      </c>
      <c r="C13516" s="1" t="s">
        <v>39</v>
      </c>
      <c r="D13516" s="3">
        <v>100</v>
      </c>
    </row>
    <row r="13517" spans="1:4" s="9" customFormat="1" x14ac:dyDescent="0.2">
      <c r="A13517" s="2" t="s">
        <v>24484</v>
      </c>
      <c r="B13517" s="1" t="s">
        <v>24485</v>
      </c>
      <c r="C13517" s="1" t="s">
        <v>39</v>
      </c>
      <c r="D13517" s="10" t="s">
        <v>5270</v>
      </c>
    </row>
    <row r="13518" spans="1:4" s="9" customFormat="1" x14ac:dyDescent="0.2">
      <c r="A13518" s="2" t="s">
        <v>24488</v>
      </c>
      <c r="B13518" s="1" t="s">
        <v>24487</v>
      </c>
      <c r="C13518" s="1" t="s">
        <v>1910</v>
      </c>
      <c r="D13518" s="3">
        <v>100</v>
      </c>
    </row>
    <row r="13519" spans="1:4" s="9" customFormat="1" x14ac:dyDescent="0.2">
      <c r="A13519" s="2" t="s">
        <v>24486</v>
      </c>
      <c r="B13519" s="1" t="s">
        <v>24487</v>
      </c>
      <c r="C13519" s="1" t="s">
        <v>39</v>
      </c>
      <c r="D13519" s="10" t="s">
        <v>5270</v>
      </c>
    </row>
    <row r="13520" spans="1:4" s="9" customFormat="1" x14ac:dyDescent="0.2">
      <c r="A13520" s="2" t="s">
        <v>24491</v>
      </c>
      <c r="B13520" s="1" t="s">
        <v>24490</v>
      </c>
      <c r="C13520" s="1" t="s">
        <v>39</v>
      </c>
      <c r="D13520" s="3">
        <v>100</v>
      </c>
    </row>
    <row r="13521" spans="1:4" s="9" customFormat="1" x14ac:dyDescent="0.2">
      <c r="A13521" s="2" t="s">
        <v>24492</v>
      </c>
      <c r="B13521" s="1" t="s">
        <v>24490</v>
      </c>
      <c r="C13521" s="1" t="s">
        <v>39</v>
      </c>
      <c r="D13521" s="3">
        <v>100</v>
      </c>
    </row>
    <row r="13522" spans="1:4" s="9" customFormat="1" x14ac:dyDescent="0.2">
      <c r="A13522" s="2" t="s">
        <v>24489</v>
      </c>
      <c r="B13522" s="1" t="s">
        <v>24490</v>
      </c>
      <c r="C13522" s="1" t="s">
        <v>39</v>
      </c>
      <c r="D13522" s="10" t="s">
        <v>5270</v>
      </c>
    </row>
    <row r="13523" spans="1:4" s="9" customFormat="1" x14ac:dyDescent="0.2">
      <c r="A13523" s="2" t="s">
        <v>24493</v>
      </c>
      <c r="B13523" s="1" t="s">
        <v>24494</v>
      </c>
      <c r="C13523" s="1" t="s">
        <v>39</v>
      </c>
      <c r="D13523" s="3">
        <v>5000</v>
      </c>
    </row>
    <row r="13524" spans="1:4" s="9" customFormat="1" x14ac:dyDescent="0.2">
      <c r="A13524" s="2" t="s">
        <v>24495</v>
      </c>
      <c r="B13524" s="1" t="s">
        <v>24496</v>
      </c>
      <c r="C13524" s="1" t="s">
        <v>39</v>
      </c>
      <c r="D13524" s="3">
        <v>100</v>
      </c>
    </row>
    <row r="13525" spans="1:4" s="9" customFormat="1" x14ac:dyDescent="0.2">
      <c r="A13525" s="2" t="s">
        <v>24497</v>
      </c>
      <c r="B13525" s="1" t="s">
        <v>24496</v>
      </c>
      <c r="C13525" s="1" t="s">
        <v>13372</v>
      </c>
      <c r="D13525" s="3">
        <v>100</v>
      </c>
    </row>
    <row r="13526" spans="1:4" s="9" customFormat="1" x14ac:dyDescent="0.2">
      <c r="A13526" s="2" t="s">
        <v>24500</v>
      </c>
      <c r="B13526" s="1" t="s">
        <v>24499</v>
      </c>
      <c r="C13526" s="1" t="s">
        <v>39</v>
      </c>
      <c r="D13526" s="3">
        <v>100</v>
      </c>
    </row>
    <row r="13527" spans="1:4" s="9" customFormat="1" x14ac:dyDescent="0.2">
      <c r="A13527" s="2" t="s">
        <v>24501</v>
      </c>
      <c r="B13527" s="1" t="s">
        <v>24499</v>
      </c>
      <c r="C13527" s="1" t="s">
        <v>39</v>
      </c>
      <c r="D13527" s="3">
        <v>100</v>
      </c>
    </row>
    <row r="13528" spans="1:4" s="9" customFormat="1" x14ac:dyDescent="0.2">
      <c r="A13528" s="2" t="s">
        <v>24498</v>
      </c>
      <c r="B13528" s="1" t="s">
        <v>24499</v>
      </c>
      <c r="C13528" s="1" t="s">
        <v>39</v>
      </c>
      <c r="D13528" s="3">
        <v>5000</v>
      </c>
    </row>
    <row r="13529" spans="1:4" s="9" customFormat="1" x14ac:dyDescent="0.2">
      <c r="A13529" s="2" t="s">
        <v>24502</v>
      </c>
      <c r="B13529" s="1" t="s">
        <v>24503</v>
      </c>
      <c r="C13529" s="1" t="s">
        <v>39</v>
      </c>
      <c r="D13529" s="3">
        <v>5000</v>
      </c>
    </row>
    <row r="13530" spans="1:4" s="9" customFormat="1" x14ac:dyDescent="0.2">
      <c r="A13530" s="2" t="s">
        <v>24504</v>
      </c>
      <c r="B13530" s="1" t="s">
        <v>24505</v>
      </c>
      <c r="C13530" s="1" t="s">
        <v>39</v>
      </c>
      <c r="D13530" s="3">
        <v>100</v>
      </c>
    </row>
    <row r="13531" spans="1:4" s="9" customFormat="1" x14ac:dyDescent="0.2">
      <c r="A13531" s="2" t="s">
        <v>24507</v>
      </c>
      <c r="B13531" s="1" t="s">
        <v>24505</v>
      </c>
      <c r="C13531" s="1" t="s">
        <v>39</v>
      </c>
      <c r="D13531" s="3">
        <v>100</v>
      </c>
    </row>
    <row r="13532" spans="1:4" s="9" customFormat="1" x14ac:dyDescent="0.2">
      <c r="A13532" s="2" t="s">
        <v>24506</v>
      </c>
      <c r="B13532" s="1" t="s">
        <v>24505</v>
      </c>
      <c r="C13532" s="1" t="s">
        <v>39</v>
      </c>
      <c r="D13532" s="3">
        <v>100</v>
      </c>
    </row>
    <row r="13533" spans="1:4" s="9" customFormat="1" x14ac:dyDescent="0.2">
      <c r="A13533" s="2" t="s">
        <v>24508</v>
      </c>
      <c r="B13533" s="1" t="s">
        <v>24505</v>
      </c>
      <c r="C13533" s="1" t="s">
        <v>39</v>
      </c>
      <c r="D13533" s="3">
        <v>100</v>
      </c>
    </row>
    <row r="13534" spans="1:4" s="9" customFormat="1" x14ac:dyDescent="0.2">
      <c r="A13534" s="2" t="s">
        <v>24509</v>
      </c>
      <c r="B13534" s="1" t="s">
        <v>24505</v>
      </c>
      <c r="C13534" s="1" t="s">
        <v>39</v>
      </c>
      <c r="D13534" s="3">
        <v>5000</v>
      </c>
    </row>
    <row r="13535" spans="1:4" s="9" customFormat="1" x14ac:dyDescent="0.2">
      <c r="A13535" s="2" t="s">
        <v>24510</v>
      </c>
      <c r="B13535" s="1" t="s">
        <v>24511</v>
      </c>
      <c r="C13535" s="1" t="s">
        <v>39</v>
      </c>
      <c r="D13535" s="3">
        <v>100</v>
      </c>
    </row>
    <row r="13536" spans="1:4" s="9" customFormat="1" x14ac:dyDescent="0.2">
      <c r="A13536" s="2" t="s">
        <v>24512</v>
      </c>
      <c r="B13536" s="1" t="s">
        <v>24513</v>
      </c>
      <c r="C13536" s="1" t="s">
        <v>39</v>
      </c>
      <c r="D13536" s="3">
        <v>100</v>
      </c>
    </row>
    <row r="13537" spans="1:4" s="9" customFormat="1" x14ac:dyDescent="0.2">
      <c r="A13537" s="2" t="s">
        <v>24516</v>
      </c>
      <c r="B13537" s="1" t="s">
        <v>24515</v>
      </c>
      <c r="C13537" s="1" t="s">
        <v>39</v>
      </c>
      <c r="D13537" s="3">
        <v>100</v>
      </c>
    </row>
    <row r="13538" spans="1:4" s="9" customFormat="1" x14ac:dyDescent="0.2">
      <c r="A13538" s="2" t="s">
        <v>24517</v>
      </c>
      <c r="B13538" s="1" t="s">
        <v>24515</v>
      </c>
      <c r="C13538" s="1" t="s">
        <v>39</v>
      </c>
      <c r="D13538" s="3">
        <v>100</v>
      </c>
    </row>
    <row r="13539" spans="1:4" s="9" customFormat="1" x14ac:dyDescent="0.2">
      <c r="A13539" s="2" t="s">
        <v>24514</v>
      </c>
      <c r="B13539" s="1" t="s">
        <v>24515</v>
      </c>
      <c r="C13539" s="1" t="s">
        <v>39</v>
      </c>
      <c r="D13539" s="10" t="s">
        <v>5270</v>
      </c>
    </row>
    <row r="13540" spans="1:4" s="9" customFormat="1" x14ac:dyDescent="0.2">
      <c r="A13540" s="2" t="s">
        <v>24518</v>
      </c>
      <c r="B13540" s="1" t="s">
        <v>24519</v>
      </c>
      <c r="C13540" s="1" t="s">
        <v>39</v>
      </c>
      <c r="D13540" s="3">
        <v>5000</v>
      </c>
    </row>
    <row r="13541" spans="1:4" s="9" customFormat="1" x14ac:dyDescent="0.2">
      <c r="A13541" s="2" t="s">
        <v>24523</v>
      </c>
      <c r="B13541" s="1" t="s">
        <v>24521</v>
      </c>
      <c r="C13541" s="1" t="s">
        <v>39</v>
      </c>
      <c r="D13541" s="3">
        <v>100</v>
      </c>
    </row>
    <row r="13542" spans="1:4" s="9" customFormat="1" x14ac:dyDescent="0.2">
      <c r="A13542" s="2" t="s">
        <v>24520</v>
      </c>
      <c r="B13542" s="1" t="s">
        <v>24521</v>
      </c>
      <c r="C13542" s="1" t="s">
        <v>39</v>
      </c>
      <c r="D13542" s="3">
        <v>100</v>
      </c>
    </row>
    <row r="13543" spans="1:4" s="9" customFormat="1" x14ac:dyDescent="0.2">
      <c r="A13543" s="2" t="s">
        <v>24522</v>
      </c>
      <c r="B13543" s="1" t="s">
        <v>24521</v>
      </c>
      <c r="C13543" s="1" t="s">
        <v>39</v>
      </c>
      <c r="D13543" s="3">
        <v>100</v>
      </c>
    </row>
    <row r="13544" spans="1:4" s="9" customFormat="1" x14ac:dyDescent="0.2">
      <c r="A13544" s="2" t="s">
        <v>24524</v>
      </c>
      <c r="B13544" s="1" t="s">
        <v>24525</v>
      </c>
      <c r="C13544" s="1" t="s">
        <v>39</v>
      </c>
      <c r="D13544" s="3">
        <v>100</v>
      </c>
    </row>
    <row r="13545" spans="1:4" s="9" customFormat="1" x14ac:dyDescent="0.2">
      <c r="A13545" s="2" t="s">
        <v>24526</v>
      </c>
      <c r="B13545" s="1" t="s">
        <v>24527</v>
      </c>
      <c r="C13545" s="1" t="s">
        <v>39</v>
      </c>
      <c r="D13545" s="10" t="s">
        <v>5270</v>
      </c>
    </row>
    <row r="13546" spans="1:4" s="9" customFormat="1" x14ac:dyDescent="0.2">
      <c r="A13546" s="2" t="s">
        <v>24528</v>
      </c>
      <c r="B13546" s="1" t="s">
        <v>24529</v>
      </c>
      <c r="C13546" s="1" t="s">
        <v>39</v>
      </c>
      <c r="D13546" s="3">
        <v>100</v>
      </c>
    </row>
    <row r="13547" spans="1:4" s="9" customFormat="1" x14ac:dyDescent="0.2">
      <c r="A13547" s="2" t="s">
        <v>24530</v>
      </c>
      <c r="B13547" s="1" t="s">
        <v>24529</v>
      </c>
      <c r="C13547" s="1" t="s">
        <v>13372</v>
      </c>
      <c r="D13547" s="3">
        <v>5000</v>
      </c>
    </row>
    <row r="13548" spans="1:4" s="9" customFormat="1" x14ac:dyDescent="0.2">
      <c r="A13548" s="2" t="s">
        <v>24531</v>
      </c>
      <c r="B13548" s="1" t="s">
        <v>24532</v>
      </c>
      <c r="C13548" s="1" t="s">
        <v>287</v>
      </c>
      <c r="D13548" s="3">
        <v>100</v>
      </c>
    </row>
    <row r="13549" spans="1:4" s="9" customFormat="1" x14ac:dyDescent="0.2">
      <c r="A13549" s="2" t="s">
        <v>24533</v>
      </c>
      <c r="B13549" s="1" t="s">
        <v>24534</v>
      </c>
      <c r="C13549" s="1" t="s">
        <v>39</v>
      </c>
      <c r="D13549" s="3">
        <v>5000</v>
      </c>
    </row>
    <row r="13550" spans="1:4" s="9" customFormat="1" x14ac:dyDescent="0.2">
      <c r="A13550" s="2" t="s">
        <v>24535</v>
      </c>
      <c r="B13550" s="1" t="s">
        <v>24536</v>
      </c>
      <c r="C13550" s="1" t="s">
        <v>15030</v>
      </c>
      <c r="D13550" s="3">
        <v>100</v>
      </c>
    </row>
    <row r="13551" spans="1:4" s="9" customFormat="1" x14ac:dyDescent="0.2">
      <c r="A13551" s="2" t="s">
        <v>24537</v>
      </c>
      <c r="B13551" s="1" t="s">
        <v>24538</v>
      </c>
      <c r="C13551" s="1" t="s">
        <v>39</v>
      </c>
      <c r="D13551" s="3">
        <v>5000</v>
      </c>
    </row>
    <row r="13552" spans="1:4" s="9" customFormat="1" x14ac:dyDescent="0.2">
      <c r="A13552" s="2" t="s">
        <v>24539</v>
      </c>
      <c r="B13552" s="1" t="s">
        <v>24540</v>
      </c>
      <c r="C13552" s="1" t="s">
        <v>39</v>
      </c>
      <c r="D13552" s="3">
        <v>5000</v>
      </c>
    </row>
    <row r="13553" spans="1:4" s="9" customFormat="1" x14ac:dyDescent="0.2">
      <c r="A13553" s="2" t="s">
        <v>24541</v>
      </c>
      <c r="B13553" s="1" t="s">
        <v>24542</v>
      </c>
      <c r="C13553" s="1" t="s">
        <v>39</v>
      </c>
      <c r="D13553" s="3">
        <v>5000</v>
      </c>
    </row>
    <row r="13554" spans="1:4" s="9" customFormat="1" x14ac:dyDescent="0.2">
      <c r="A13554" s="2" t="s">
        <v>24543</v>
      </c>
      <c r="B13554" s="1" t="s">
        <v>24544</v>
      </c>
      <c r="C13554" s="1" t="s">
        <v>39</v>
      </c>
      <c r="D13554" s="3">
        <v>100</v>
      </c>
    </row>
    <row r="13555" spans="1:4" s="9" customFormat="1" x14ac:dyDescent="0.2">
      <c r="A13555" s="2" t="s">
        <v>24547</v>
      </c>
      <c r="B13555" s="1" t="s">
        <v>24544</v>
      </c>
      <c r="C13555" s="1" t="s">
        <v>23944</v>
      </c>
      <c r="D13555" s="3">
        <v>5000</v>
      </c>
    </row>
    <row r="13556" spans="1:4" s="9" customFormat="1" x14ac:dyDescent="0.2">
      <c r="A13556" s="2" t="s">
        <v>24545</v>
      </c>
      <c r="B13556" s="1" t="s">
        <v>24544</v>
      </c>
      <c r="C13556" s="1" t="s">
        <v>24546</v>
      </c>
      <c r="D13556" s="10" t="s">
        <v>5270</v>
      </c>
    </row>
    <row r="13557" spans="1:4" s="9" customFormat="1" x14ac:dyDescent="0.2">
      <c r="A13557" s="2" t="s">
        <v>24548</v>
      </c>
      <c r="B13557" s="1" t="s">
        <v>24549</v>
      </c>
      <c r="C13557" s="1" t="s">
        <v>39</v>
      </c>
      <c r="D13557" s="3">
        <v>5000</v>
      </c>
    </row>
    <row r="13558" spans="1:4" s="9" customFormat="1" x14ac:dyDescent="0.2">
      <c r="A13558" s="2" t="s">
        <v>24550</v>
      </c>
      <c r="B13558" s="1" t="s">
        <v>24551</v>
      </c>
      <c r="C13558" s="1" t="s">
        <v>39</v>
      </c>
      <c r="D13558" s="3">
        <v>5000</v>
      </c>
    </row>
    <row r="13559" spans="1:4" s="9" customFormat="1" x14ac:dyDescent="0.2">
      <c r="A13559" s="2" t="s">
        <v>24554</v>
      </c>
      <c r="B13559" s="1" t="s">
        <v>24553</v>
      </c>
      <c r="C13559" s="1" t="s">
        <v>39</v>
      </c>
      <c r="D13559" s="3">
        <v>100</v>
      </c>
    </row>
    <row r="13560" spans="1:4" s="9" customFormat="1" x14ac:dyDescent="0.2">
      <c r="A13560" s="2" t="s">
        <v>24555</v>
      </c>
      <c r="B13560" s="1" t="s">
        <v>24553</v>
      </c>
      <c r="C13560" s="1" t="s">
        <v>39</v>
      </c>
      <c r="D13560" s="3">
        <v>100</v>
      </c>
    </row>
    <row r="13561" spans="1:4" s="9" customFormat="1" x14ac:dyDescent="0.2">
      <c r="A13561" s="2" t="s">
        <v>24552</v>
      </c>
      <c r="B13561" s="1" t="s">
        <v>24553</v>
      </c>
      <c r="C13561" s="1" t="s">
        <v>39</v>
      </c>
      <c r="D13561" s="3">
        <v>100</v>
      </c>
    </row>
    <row r="13562" spans="1:4" s="9" customFormat="1" x14ac:dyDescent="0.2">
      <c r="A13562" s="2" t="s">
        <v>24556</v>
      </c>
      <c r="B13562" s="1" t="s">
        <v>24557</v>
      </c>
      <c r="C13562" s="1" t="s">
        <v>13372</v>
      </c>
      <c r="D13562" s="3">
        <v>5000</v>
      </c>
    </row>
    <row r="13563" spans="1:4" s="9" customFormat="1" x14ac:dyDescent="0.2">
      <c r="A13563" s="2" t="s">
        <v>24558</v>
      </c>
      <c r="B13563" s="1" t="s">
        <v>24559</v>
      </c>
      <c r="C13563" s="1" t="s">
        <v>39</v>
      </c>
      <c r="D13563" s="3">
        <v>100</v>
      </c>
    </row>
    <row r="13564" spans="1:4" s="9" customFormat="1" x14ac:dyDescent="0.2">
      <c r="A13564" s="2" t="s">
        <v>24560</v>
      </c>
      <c r="B13564" s="1" t="s">
        <v>24561</v>
      </c>
      <c r="C13564" s="1" t="s">
        <v>39</v>
      </c>
      <c r="D13564" s="3">
        <v>100</v>
      </c>
    </row>
    <row r="13565" spans="1:4" s="9" customFormat="1" x14ac:dyDescent="0.2">
      <c r="A13565" s="2" t="s">
        <v>24564</v>
      </c>
      <c r="B13565" s="1" t="s">
        <v>24563</v>
      </c>
      <c r="C13565" s="1" t="s">
        <v>39</v>
      </c>
      <c r="D13565" s="3">
        <v>100</v>
      </c>
    </row>
    <row r="13566" spans="1:4" s="9" customFormat="1" x14ac:dyDescent="0.2">
      <c r="A13566" s="2" t="s">
        <v>24565</v>
      </c>
      <c r="B13566" s="1" t="s">
        <v>24563</v>
      </c>
      <c r="C13566" s="1" t="s">
        <v>39</v>
      </c>
      <c r="D13566" s="10" t="s">
        <v>5270</v>
      </c>
    </row>
    <row r="13567" spans="1:4" s="9" customFormat="1" x14ac:dyDescent="0.2">
      <c r="A13567" s="2" t="s">
        <v>24562</v>
      </c>
      <c r="B13567" s="1" t="s">
        <v>24563</v>
      </c>
      <c r="C13567" s="1" t="s">
        <v>39</v>
      </c>
      <c r="D13567" s="10" t="s">
        <v>5270</v>
      </c>
    </row>
    <row r="13568" spans="1:4" s="9" customFormat="1" x14ac:dyDescent="0.2">
      <c r="A13568" s="2" t="s">
        <v>24566</v>
      </c>
      <c r="B13568" s="1" t="s">
        <v>24567</v>
      </c>
      <c r="C13568" s="1" t="s">
        <v>39</v>
      </c>
      <c r="D13568" s="10" t="s">
        <v>5270</v>
      </c>
    </row>
    <row r="13569" spans="1:4" s="9" customFormat="1" x14ac:dyDescent="0.2">
      <c r="A13569" s="2" t="s">
        <v>24572</v>
      </c>
      <c r="B13569" s="1" t="s">
        <v>24569</v>
      </c>
      <c r="C13569" s="1" t="s">
        <v>39</v>
      </c>
      <c r="D13569" s="3">
        <v>100</v>
      </c>
    </row>
    <row r="13570" spans="1:4" s="9" customFormat="1" x14ac:dyDescent="0.2">
      <c r="A13570" s="2" t="s">
        <v>24573</v>
      </c>
      <c r="B13570" s="1" t="s">
        <v>24569</v>
      </c>
      <c r="C13570" s="1" t="s">
        <v>39</v>
      </c>
      <c r="D13570" s="3">
        <v>100</v>
      </c>
    </row>
    <row r="13571" spans="1:4" s="9" customFormat="1" x14ac:dyDescent="0.2">
      <c r="A13571" s="2" t="s">
        <v>24570</v>
      </c>
      <c r="B13571" s="1" t="s">
        <v>24569</v>
      </c>
      <c r="C13571" s="1" t="s">
        <v>39</v>
      </c>
      <c r="D13571" s="3">
        <v>100</v>
      </c>
    </row>
    <row r="13572" spans="1:4" s="9" customFormat="1" x14ac:dyDescent="0.2">
      <c r="A13572" s="2" t="s">
        <v>24571</v>
      </c>
      <c r="B13572" s="1" t="s">
        <v>24569</v>
      </c>
      <c r="C13572" s="1" t="s">
        <v>39</v>
      </c>
      <c r="D13572" s="3">
        <v>100</v>
      </c>
    </row>
    <row r="13573" spans="1:4" s="9" customFormat="1" x14ac:dyDescent="0.2">
      <c r="A13573" s="2" t="s">
        <v>24568</v>
      </c>
      <c r="B13573" s="1" t="s">
        <v>24569</v>
      </c>
      <c r="C13573" s="1" t="s">
        <v>39</v>
      </c>
      <c r="D13573" s="3">
        <v>5000</v>
      </c>
    </row>
    <row r="13574" spans="1:4" s="9" customFormat="1" x14ac:dyDescent="0.2">
      <c r="A13574" s="2" t="s">
        <v>24574</v>
      </c>
      <c r="B13574" s="1" t="s">
        <v>24575</v>
      </c>
      <c r="C13574" s="1" t="s">
        <v>39</v>
      </c>
      <c r="D13574" s="3">
        <v>5000</v>
      </c>
    </row>
    <row r="13575" spans="1:4" s="9" customFormat="1" x14ac:dyDescent="0.2">
      <c r="A13575" s="2" t="s">
        <v>24576</v>
      </c>
      <c r="B13575" s="1" t="s">
        <v>24577</v>
      </c>
      <c r="C13575" s="1" t="s">
        <v>39</v>
      </c>
      <c r="D13575" s="10" t="s">
        <v>5270</v>
      </c>
    </row>
    <row r="13576" spans="1:4" s="9" customFormat="1" x14ac:dyDescent="0.2">
      <c r="A13576" s="2" t="s">
        <v>24578</v>
      </c>
      <c r="B13576" s="1" t="s">
        <v>24579</v>
      </c>
      <c r="C13576" s="1" t="s">
        <v>39</v>
      </c>
      <c r="D13576" s="10" t="s">
        <v>5270</v>
      </c>
    </row>
    <row r="13577" spans="1:4" s="9" customFormat="1" x14ac:dyDescent="0.2">
      <c r="A13577" s="2" t="s">
        <v>24580</v>
      </c>
      <c r="B13577" s="1" t="s">
        <v>24581</v>
      </c>
      <c r="C13577" s="1" t="s">
        <v>24546</v>
      </c>
      <c r="D13577" s="3">
        <v>100</v>
      </c>
    </row>
    <row r="13578" spans="1:4" s="9" customFormat="1" x14ac:dyDescent="0.2">
      <c r="A13578" s="2" t="s">
        <v>24584</v>
      </c>
      <c r="B13578" s="1" t="s">
        <v>24583</v>
      </c>
      <c r="C13578" s="1" t="s">
        <v>39</v>
      </c>
      <c r="D13578" s="10" t="s">
        <v>5270</v>
      </c>
    </row>
    <row r="13579" spans="1:4" s="9" customFormat="1" x14ac:dyDescent="0.2">
      <c r="A13579" s="2" t="s">
        <v>24582</v>
      </c>
      <c r="B13579" s="1" t="s">
        <v>24583</v>
      </c>
      <c r="C13579" s="1" t="s">
        <v>13977</v>
      </c>
      <c r="D13579" s="10" t="s">
        <v>5270</v>
      </c>
    </row>
    <row r="13580" spans="1:4" s="9" customFormat="1" x14ac:dyDescent="0.2">
      <c r="A13580" s="2" t="s">
        <v>24588</v>
      </c>
      <c r="B13580" s="1" t="s">
        <v>24586</v>
      </c>
      <c r="C13580" s="1" t="s">
        <v>1910</v>
      </c>
      <c r="D13580" s="3">
        <v>100</v>
      </c>
    </row>
    <row r="13581" spans="1:4" s="9" customFormat="1" x14ac:dyDescent="0.2">
      <c r="A13581" s="2" t="s">
        <v>24589</v>
      </c>
      <c r="B13581" s="1" t="s">
        <v>24586</v>
      </c>
      <c r="C13581" s="1" t="s">
        <v>15030</v>
      </c>
      <c r="D13581" s="3">
        <v>100</v>
      </c>
    </row>
    <row r="13582" spans="1:4" s="9" customFormat="1" x14ac:dyDescent="0.2">
      <c r="A13582" s="2" t="s">
        <v>24587</v>
      </c>
      <c r="B13582" s="1" t="s">
        <v>24586</v>
      </c>
      <c r="C13582" s="1" t="s">
        <v>39</v>
      </c>
      <c r="D13582" s="3">
        <v>100</v>
      </c>
    </row>
    <row r="13583" spans="1:4" s="9" customFormat="1" x14ac:dyDescent="0.2">
      <c r="A13583" s="2" t="s">
        <v>24585</v>
      </c>
      <c r="B13583" s="1" t="s">
        <v>24586</v>
      </c>
      <c r="C13583" s="1" t="s">
        <v>39</v>
      </c>
      <c r="D13583" s="3">
        <v>5000</v>
      </c>
    </row>
    <row r="13584" spans="1:4" s="9" customFormat="1" x14ac:dyDescent="0.2">
      <c r="A13584" s="2" t="s">
        <v>24590</v>
      </c>
      <c r="B13584" s="1" t="s">
        <v>24591</v>
      </c>
      <c r="C13584" s="1" t="s">
        <v>13372</v>
      </c>
      <c r="D13584" s="3">
        <v>5000</v>
      </c>
    </row>
    <row r="13585" spans="1:4" s="9" customFormat="1" x14ac:dyDescent="0.2">
      <c r="A13585" s="2" t="s">
        <v>24592</v>
      </c>
      <c r="B13585" s="1" t="s">
        <v>24591</v>
      </c>
      <c r="C13585" s="1" t="s">
        <v>23904</v>
      </c>
      <c r="D13585" s="10" t="s">
        <v>5270</v>
      </c>
    </row>
    <row r="13586" spans="1:4" s="9" customFormat="1" x14ac:dyDescent="0.2">
      <c r="A13586" s="2" t="s">
        <v>24593</v>
      </c>
      <c r="B13586" s="1" t="s">
        <v>24594</v>
      </c>
      <c r="C13586" s="1" t="s">
        <v>39</v>
      </c>
      <c r="D13586" s="3">
        <v>5000</v>
      </c>
    </row>
    <row r="13587" spans="1:4" s="9" customFormat="1" x14ac:dyDescent="0.2">
      <c r="A13587" s="2" t="s">
        <v>24595</v>
      </c>
      <c r="B13587" s="1" t="s">
        <v>24596</v>
      </c>
      <c r="C13587" s="1" t="s">
        <v>15030</v>
      </c>
      <c r="D13587" s="3">
        <v>100</v>
      </c>
    </row>
    <row r="13588" spans="1:4" s="9" customFormat="1" x14ac:dyDescent="0.2">
      <c r="A13588" s="2" t="s">
        <v>24597</v>
      </c>
      <c r="B13588" s="1" t="s">
        <v>24598</v>
      </c>
      <c r="C13588" s="1" t="s">
        <v>39</v>
      </c>
      <c r="D13588" s="3">
        <v>100</v>
      </c>
    </row>
    <row r="13589" spans="1:4" s="9" customFormat="1" x14ac:dyDescent="0.2">
      <c r="A13589" s="2" t="s">
        <v>24599</v>
      </c>
      <c r="B13589" s="1" t="s">
        <v>24598</v>
      </c>
      <c r="C13589" s="1" t="s">
        <v>1910</v>
      </c>
      <c r="D13589" s="10" t="s">
        <v>5270</v>
      </c>
    </row>
    <row r="13590" spans="1:4" s="9" customFormat="1" x14ac:dyDescent="0.2">
      <c r="A13590" s="2" t="s">
        <v>24600</v>
      </c>
      <c r="B13590" s="1" t="s">
        <v>24601</v>
      </c>
      <c r="C13590" s="1" t="s">
        <v>39</v>
      </c>
      <c r="D13590" s="10" t="s">
        <v>5270</v>
      </c>
    </row>
    <row r="13591" spans="1:4" s="9" customFormat="1" x14ac:dyDescent="0.2">
      <c r="A13591" s="2" t="s">
        <v>24602</v>
      </c>
      <c r="B13591" s="1" t="s">
        <v>24603</v>
      </c>
      <c r="C13591" s="1" t="s">
        <v>39</v>
      </c>
      <c r="D13591" s="10" t="s">
        <v>5270</v>
      </c>
    </row>
    <row r="13592" spans="1:4" s="9" customFormat="1" x14ac:dyDescent="0.2">
      <c r="A13592" s="2" t="s">
        <v>24604</v>
      </c>
      <c r="B13592" s="1" t="s">
        <v>24605</v>
      </c>
      <c r="C13592" s="1" t="s">
        <v>13372</v>
      </c>
      <c r="D13592" s="3">
        <v>5000</v>
      </c>
    </row>
    <row r="13593" spans="1:4" s="9" customFormat="1" x14ac:dyDescent="0.2">
      <c r="A13593" s="2" t="s">
        <v>24606</v>
      </c>
      <c r="B13593" s="1" t="s">
        <v>24605</v>
      </c>
      <c r="C13593" s="1" t="s">
        <v>23904</v>
      </c>
      <c r="D13593" s="10" t="s">
        <v>5270</v>
      </c>
    </row>
    <row r="13594" spans="1:4" s="9" customFormat="1" x14ac:dyDescent="0.2">
      <c r="A13594" s="2" t="s">
        <v>24607</v>
      </c>
      <c r="B13594" s="1" t="s">
        <v>24608</v>
      </c>
      <c r="C13594" s="1" t="s">
        <v>39</v>
      </c>
      <c r="D13594" s="3">
        <v>5000</v>
      </c>
    </row>
    <row r="13595" spans="1:4" s="9" customFormat="1" x14ac:dyDescent="0.2">
      <c r="A13595" s="2" t="s">
        <v>24611</v>
      </c>
      <c r="B13595" s="1" t="s">
        <v>24610</v>
      </c>
      <c r="C13595" s="1" t="s">
        <v>39</v>
      </c>
      <c r="D13595" s="3">
        <v>100</v>
      </c>
    </row>
    <row r="13596" spans="1:4" s="9" customFormat="1" x14ac:dyDescent="0.2">
      <c r="A13596" s="2" t="s">
        <v>24609</v>
      </c>
      <c r="B13596" s="1" t="s">
        <v>24610</v>
      </c>
      <c r="C13596" s="1" t="s">
        <v>39</v>
      </c>
      <c r="D13596" s="3">
        <v>5000</v>
      </c>
    </row>
    <row r="13597" spans="1:4" s="9" customFormat="1" x14ac:dyDescent="0.2">
      <c r="A13597" s="2" t="s">
        <v>24612</v>
      </c>
      <c r="B13597" s="1" t="s">
        <v>24610</v>
      </c>
      <c r="C13597" s="1" t="s">
        <v>13372</v>
      </c>
      <c r="D13597" s="3">
        <v>5000</v>
      </c>
    </row>
    <row r="13598" spans="1:4" s="9" customFormat="1" x14ac:dyDescent="0.2">
      <c r="A13598" s="2" t="s">
        <v>24613</v>
      </c>
      <c r="B13598" s="1" t="s">
        <v>24614</v>
      </c>
      <c r="C13598" s="1" t="s">
        <v>39</v>
      </c>
      <c r="D13598" s="10" t="s">
        <v>5270</v>
      </c>
    </row>
    <row r="13599" spans="1:4" s="9" customFormat="1" x14ac:dyDescent="0.2">
      <c r="A13599" s="2" t="s">
        <v>24615</v>
      </c>
      <c r="B13599" s="1" t="s">
        <v>24616</v>
      </c>
      <c r="C13599" s="1" t="s">
        <v>39</v>
      </c>
      <c r="D13599" s="3">
        <v>5000</v>
      </c>
    </row>
    <row r="13600" spans="1:4" s="9" customFormat="1" x14ac:dyDescent="0.2">
      <c r="A13600" s="2" t="s">
        <v>24619</v>
      </c>
      <c r="B13600" s="1" t="s">
        <v>24618</v>
      </c>
      <c r="C13600" s="1" t="s">
        <v>13372</v>
      </c>
      <c r="D13600" s="3">
        <v>5000</v>
      </c>
    </row>
    <row r="13601" spans="1:4" s="9" customFormat="1" x14ac:dyDescent="0.2">
      <c r="A13601" s="2" t="s">
        <v>24617</v>
      </c>
      <c r="B13601" s="1" t="s">
        <v>24618</v>
      </c>
      <c r="C13601" s="1" t="s">
        <v>39</v>
      </c>
      <c r="D13601" s="10" t="s">
        <v>5270</v>
      </c>
    </row>
    <row r="13602" spans="1:4" s="9" customFormat="1" x14ac:dyDescent="0.2">
      <c r="A13602" s="2" t="s">
        <v>24620</v>
      </c>
      <c r="B13602" s="1" t="s">
        <v>24621</v>
      </c>
      <c r="C13602" s="1" t="s">
        <v>39</v>
      </c>
      <c r="D13602" s="3">
        <v>5000</v>
      </c>
    </row>
    <row r="13603" spans="1:4" s="9" customFormat="1" x14ac:dyDescent="0.2">
      <c r="A13603" s="2" t="s">
        <v>24622</v>
      </c>
      <c r="B13603" s="1" t="s">
        <v>24623</v>
      </c>
      <c r="C13603" s="1" t="s">
        <v>39</v>
      </c>
      <c r="D13603" s="10" t="s">
        <v>5270</v>
      </c>
    </row>
    <row r="13604" spans="1:4" s="9" customFormat="1" x14ac:dyDescent="0.2">
      <c r="A13604" s="2" t="s">
        <v>24624</v>
      </c>
      <c r="B13604" s="1" t="s">
        <v>24625</v>
      </c>
      <c r="C13604" s="1" t="s">
        <v>13884</v>
      </c>
      <c r="D13604" s="10" t="s">
        <v>5270</v>
      </c>
    </row>
    <row r="13605" spans="1:4" s="9" customFormat="1" x14ac:dyDescent="0.2">
      <c r="A13605" s="2" t="s">
        <v>24626</v>
      </c>
      <c r="B13605" s="1" t="s">
        <v>24627</v>
      </c>
      <c r="C13605" s="1" t="s">
        <v>24546</v>
      </c>
      <c r="D13605" s="10" t="s">
        <v>5270</v>
      </c>
    </row>
    <row r="13606" spans="1:4" s="9" customFormat="1" x14ac:dyDescent="0.2">
      <c r="A13606" s="2" t="s">
        <v>24628</v>
      </c>
      <c r="B13606" s="1" t="s">
        <v>24629</v>
      </c>
      <c r="C13606" s="1" t="s">
        <v>15030</v>
      </c>
      <c r="D13606" s="3">
        <v>100</v>
      </c>
    </row>
    <row r="13607" spans="1:4" s="9" customFormat="1" x14ac:dyDescent="0.2">
      <c r="A13607" s="2" t="s">
        <v>24630</v>
      </c>
      <c r="B13607" s="1" t="s">
        <v>24631</v>
      </c>
      <c r="C13607" s="1" t="s">
        <v>39</v>
      </c>
      <c r="D13607" s="3">
        <v>100</v>
      </c>
    </row>
    <row r="13608" spans="1:4" s="9" customFormat="1" x14ac:dyDescent="0.2">
      <c r="A13608" s="2" t="s">
        <v>24633</v>
      </c>
      <c r="B13608" s="1" t="s">
        <v>24631</v>
      </c>
      <c r="C13608" s="1" t="s">
        <v>15030</v>
      </c>
      <c r="D13608" s="3">
        <v>100</v>
      </c>
    </row>
    <row r="13609" spans="1:4" s="9" customFormat="1" x14ac:dyDescent="0.2">
      <c r="A13609" s="2" t="s">
        <v>24632</v>
      </c>
      <c r="B13609" s="1" t="s">
        <v>24631</v>
      </c>
      <c r="C13609" s="1" t="s">
        <v>24546</v>
      </c>
      <c r="D13609" s="10" t="s">
        <v>5270</v>
      </c>
    </row>
    <row r="13610" spans="1:4" s="9" customFormat="1" x14ac:dyDescent="0.2">
      <c r="A13610" s="2" t="s">
        <v>24634</v>
      </c>
      <c r="B13610" s="1" t="s">
        <v>24635</v>
      </c>
      <c r="C13610" s="1" t="s">
        <v>39</v>
      </c>
      <c r="D13610" s="3">
        <v>100</v>
      </c>
    </row>
    <row r="13611" spans="1:4" s="9" customFormat="1" x14ac:dyDescent="0.2">
      <c r="A13611" s="2" t="s">
        <v>24637</v>
      </c>
      <c r="B13611" s="1" t="s">
        <v>24635</v>
      </c>
      <c r="C13611" s="1" t="s">
        <v>39</v>
      </c>
      <c r="D13611" s="3">
        <v>100</v>
      </c>
    </row>
    <row r="13612" spans="1:4" s="9" customFormat="1" x14ac:dyDescent="0.2">
      <c r="A13612" s="2" t="s">
        <v>24636</v>
      </c>
      <c r="B13612" s="1" t="s">
        <v>24635</v>
      </c>
      <c r="C13612" s="1" t="s">
        <v>39</v>
      </c>
      <c r="D13612" s="3">
        <v>5000</v>
      </c>
    </row>
    <row r="13613" spans="1:4" s="9" customFormat="1" x14ac:dyDescent="0.2">
      <c r="A13613" s="2" t="s">
        <v>24638</v>
      </c>
      <c r="B13613" s="1" t="s">
        <v>24639</v>
      </c>
      <c r="C13613" s="1" t="s">
        <v>39</v>
      </c>
      <c r="D13613" s="3">
        <v>5000</v>
      </c>
    </row>
    <row r="13614" spans="1:4" s="9" customFormat="1" x14ac:dyDescent="0.2">
      <c r="A13614" s="2" t="s">
        <v>24642</v>
      </c>
      <c r="B13614" s="1" t="s">
        <v>24641</v>
      </c>
      <c r="C13614" s="1" t="s">
        <v>39</v>
      </c>
      <c r="D13614" s="3">
        <v>100</v>
      </c>
    </row>
    <row r="13615" spans="1:4" s="9" customFormat="1" x14ac:dyDescent="0.2">
      <c r="A13615" s="2" t="s">
        <v>24640</v>
      </c>
      <c r="B13615" s="1" t="s">
        <v>24641</v>
      </c>
      <c r="C13615" s="1" t="s">
        <v>39</v>
      </c>
      <c r="D13615" s="3">
        <v>5000</v>
      </c>
    </row>
    <row r="13616" spans="1:4" s="9" customFormat="1" x14ac:dyDescent="0.2">
      <c r="A13616" s="2" t="s">
        <v>24643</v>
      </c>
      <c r="B13616" s="1" t="s">
        <v>24644</v>
      </c>
      <c r="C13616" s="1" t="s">
        <v>39</v>
      </c>
      <c r="D13616" s="3">
        <v>5000</v>
      </c>
    </row>
    <row r="13617" spans="1:4" s="9" customFormat="1" x14ac:dyDescent="0.2">
      <c r="A13617" s="2" t="s">
        <v>24645</v>
      </c>
      <c r="B13617" s="1" t="s">
        <v>24646</v>
      </c>
      <c r="C13617" s="1" t="s">
        <v>39</v>
      </c>
      <c r="D13617" s="3">
        <v>100</v>
      </c>
    </row>
    <row r="13618" spans="1:4" s="9" customFormat="1" x14ac:dyDescent="0.2">
      <c r="A13618" s="2" t="s">
        <v>24647</v>
      </c>
      <c r="B13618" s="1" t="s">
        <v>24646</v>
      </c>
      <c r="C13618" s="1" t="s">
        <v>15030</v>
      </c>
      <c r="D13618" s="10" t="s">
        <v>5270</v>
      </c>
    </row>
    <row r="13619" spans="1:4" s="9" customFormat="1" x14ac:dyDescent="0.2">
      <c r="A13619" s="2" t="s">
        <v>24648</v>
      </c>
      <c r="B13619" s="1" t="s">
        <v>24649</v>
      </c>
      <c r="C13619" s="1" t="s">
        <v>39</v>
      </c>
      <c r="D13619" s="10" t="s">
        <v>5270</v>
      </c>
    </row>
    <row r="13620" spans="1:4" s="9" customFormat="1" x14ac:dyDescent="0.2">
      <c r="A13620" s="2" t="s">
        <v>24650</v>
      </c>
      <c r="B13620" s="1" t="s">
        <v>24651</v>
      </c>
      <c r="C13620" s="1" t="s">
        <v>24546</v>
      </c>
      <c r="D13620" s="3">
        <v>100</v>
      </c>
    </row>
    <row r="13621" spans="1:4" s="9" customFormat="1" x14ac:dyDescent="0.2">
      <c r="A13621" s="2" t="s">
        <v>24652</v>
      </c>
      <c r="B13621" s="1" t="s">
        <v>24653</v>
      </c>
      <c r="C13621" s="1" t="s">
        <v>39</v>
      </c>
      <c r="D13621" s="3">
        <v>100</v>
      </c>
    </row>
    <row r="13622" spans="1:4" s="9" customFormat="1" x14ac:dyDescent="0.2">
      <c r="A13622" s="2" t="s">
        <v>24654</v>
      </c>
      <c r="B13622" s="1" t="s">
        <v>24655</v>
      </c>
      <c r="C13622" s="1" t="s">
        <v>39</v>
      </c>
      <c r="D13622" s="3">
        <v>100</v>
      </c>
    </row>
    <row r="13623" spans="1:4" s="9" customFormat="1" x14ac:dyDescent="0.2">
      <c r="A13623" s="2" t="s">
        <v>24656</v>
      </c>
      <c r="B13623" s="1" t="s">
        <v>24655</v>
      </c>
      <c r="C13623" s="1" t="s">
        <v>13420</v>
      </c>
      <c r="D13623" s="3">
        <v>100</v>
      </c>
    </row>
    <row r="13624" spans="1:4" s="9" customFormat="1" x14ac:dyDescent="0.2">
      <c r="A13624" s="2" t="s">
        <v>24657</v>
      </c>
      <c r="B13624" s="1" t="s">
        <v>24658</v>
      </c>
      <c r="C13624" s="1" t="s">
        <v>39</v>
      </c>
      <c r="D13624" s="3">
        <v>5000</v>
      </c>
    </row>
    <row r="13625" spans="1:4" s="9" customFormat="1" x14ac:dyDescent="0.2">
      <c r="A13625" s="2" t="s">
        <v>24659</v>
      </c>
      <c r="B13625" s="1" t="s">
        <v>24658</v>
      </c>
      <c r="C13625" s="1" t="s">
        <v>39</v>
      </c>
      <c r="D13625" s="3">
        <v>5000</v>
      </c>
    </row>
    <row r="13626" spans="1:4" s="9" customFormat="1" x14ac:dyDescent="0.2">
      <c r="A13626" s="2" t="s">
        <v>24660</v>
      </c>
      <c r="B13626" s="1" t="s">
        <v>24661</v>
      </c>
      <c r="C13626" s="1" t="s">
        <v>39</v>
      </c>
      <c r="D13626" s="3">
        <v>5000</v>
      </c>
    </row>
    <row r="13627" spans="1:4" s="9" customFormat="1" x14ac:dyDescent="0.2">
      <c r="A13627" s="2" t="s">
        <v>24662</v>
      </c>
      <c r="B13627" s="1" t="s">
        <v>24663</v>
      </c>
      <c r="C13627" s="1" t="s">
        <v>13372</v>
      </c>
      <c r="D13627" s="3">
        <v>5000</v>
      </c>
    </row>
    <row r="13628" spans="1:4" s="9" customFormat="1" x14ac:dyDescent="0.2">
      <c r="A13628" s="2" t="s">
        <v>24664</v>
      </c>
      <c r="B13628" s="1" t="s">
        <v>24665</v>
      </c>
      <c r="C13628" s="1" t="s">
        <v>24666</v>
      </c>
      <c r="D13628" s="10" t="s">
        <v>5270</v>
      </c>
    </row>
    <row r="13629" spans="1:4" s="9" customFormat="1" x14ac:dyDescent="0.2">
      <c r="A13629" s="2" t="s">
        <v>24667</v>
      </c>
      <c r="B13629" s="1" t="s">
        <v>24668</v>
      </c>
      <c r="C13629" s="1" t="s">
        <v>15030</v>
      </c>
      <c r="D13629" s="3">
        <v>100</v>
      </c>
    </row>
    <row r="13630" spans="1:4" s="9" customFormat="1" x14ac:dyDescent="0.2">
      <c r="A13630" s="2" t="s">
        <v>24669</v>
      </c>
      <c r="B13630" s="1" t="s">
        <v>24670</v>
      </c>
      <c r="C13630" s="1" t="s">
        <v>15030</v>
      </c>
      <c r="D13630" s="3">
        <v>100</v>
      </c>
    </row>
    <row r="13631" spans="1:4" s="9" customFormat="1" x14ac:dyDescent="0.2">
      <c r="A13631" s="2" t="s">
        <v>24671</v>
      </c>
      <c r="B13631" s="1" t="s">
        <v>24672</v>
      </c>
      <c r="C13631" s="1" t="s">
        <v>39</v>
      </c>
      <c r="D13631" s="3">
        <v>5000</v>
      </c>
    </row>
    <row r="13632" spans="1:4" s="9" customFormat="1" x14ac:dyDescent="0.2">
      <c r="A13632" s="2" t="s">
        <v>24673</v>
      </c>
      <c r="B13632" s="1" t="s">
        <v>24674</v>
      </c>
      <c r="C13632" s="1" t="s">
        <v>39</v>
      </c>
      <c r="D13632" s="3">
        <v>100</v>
      </c>
    </row>
    <row r="13633" spans="1:4" s="9" customFormat="1" x14ac:dyDescent="0.2">
      <c r="A13633" s="2" t="s">
        <v>24675</v>
      </c>
      <c r="B13633" s="1" t="s">
        <v>24674</v>
      </c>
      <c r="C13633" s="1" t="s">
        <v>23904</v>
      </c>
      <c r="D13633" s="10" t="s">
        <v>5270</v>
      </c>
    </row>
    <row r="13634" spans="1:4" s="9" customFormat="1" x14ac:dyDescent="0.2">
      <c r="A13634" s="2" t="s">
        <v>24676</v>
      </c>
      <c r="B13634" s="1" t="s">
        <v>24677</v>
      </c>
      <c r="C13634" s="1" t="s">
        <v>39</v>
      </c>
      <c r="D13634" s="3">
        <v>100</v>
      </c>
    </row>
    <row r="13635" spans="1:4" s="9" customFormat="1" x14ac:dyDescent="0.2">
      <c r="A13635" s="2" t="s">
        <v>24678</v>
      </c>
      <c r="B13635" s="1" t="s">
        <v>24677</v>
      </c>
      <c r="C13635" s="1" t="s">
        <v>13372</v>
      </c>
      <c r="D13635" s="3">
        <v>5000</v>
      </c>
    </row>
    <row r="13636" spans="1:4" s="9" customFormat="1" x14ac:dyDescent="0.2">
      <c r="A13636" s="2" t="s">
        <v>24679</v>
      </c>
      <c r="B13636" s="1" t="s">
        <v>24680</v>
      </c>
      <c r="C13636" s="1" t="s">
        <v>39</v>
      </c>
      <c r="D13636" s="3">
        <v>5000</v>
      </c>
    </row>
    <row r="13637" spans="1:4" s="9" customFormat="1" x14ac:dyDescent="0.2">
      <c r="A13637" s="2" t="s">
        <v>24681</v>
      </c>
      <c r="B13637" s="1" t="s">
        <v>24682</v>
      </c>
      <c r="C13637" s="1" t="s">
        <v>39</v>
      </c>
      <c r="D13637" s="10" t="s">
        <v>5270</v>
      </c>
    </row>
    <row r="13638" spans="1:4" s="9" customFormat="1" x14ac:dyDescent="0.2">
      <c r="A13638" s="2" t="s">
        <v>24683</v>
      </c>
      <c r="B13638" s="1" t="s">
        <v>24684</v>
      </c>
      <c r="C13638" s="1" t="s">
        <v>39</v>
      </c>
      <c r="D13638" s="3">
        <v>100</v>
      </c>
    </row>
    <row r="13639" spans="1:4" s="9" customFormat="1" x14ac:dyDescent="0.2">
      <c r="A13639" s="2" t="s">
        <v>24685</v>
      </c>
      <c r="B13639" s="1" t="s">
        <v>24686</v>
      </c>
      <c r="C13639" s="1" t="s">
        <v>39</v>
      </c>
      <c r="D13639" s="3">
        <v>5000</v>
      </c>
    </row>
    <row r="13640" spans="1:4" s="9" customFormat="1" x14ac:dyDescent="0.2">
      <c r="A13640" s="2" t="s">
        <v>24687</v>
      </c>
      <c r="B13640" s="1" t="s">
        <v>24688</v>
      </c>
      <c r="C13640" s="1" t="s">
        <v>15030</v>
      </c>
      <c r="D13640" s="3">
        <v>100</v>
      </c>
    </row>
    <row r="13641" spans="1:4" s="9" customFormat="1" x14ac:dyDescent="0.2">
      <c r="A13641" s="2" t="s">
        <v>24691</v>
      </c>
      <c r="B13641" s="1" t="s">
        <v>24690</v>
      </c>
      <c r="C13641" s="1" t="s">
        <v>39</v>
      </c>
      <c r="D13641" s="3">
        <v>100</v>
      </c>
    </row>
    <row r="13642" spans="1:4" s="9" customFormat="1" x14ac:dyDescent="0.2">
      <c r="A13642" s="2" t="s">
        <v>24689</v>
      </c>
      <c r="B13642" s="1" t="s">
        <v>24690</v>
      </c>
      <c r="C13642" s="1" t="s">
        <v>39</v>
      </c>
      <c r="D13642" s="3">
        <v>100</v>
      </c>
    </row>
    <row r="13643" spans="1:4" s="9" customFormat="1" x14ac:dyDescent="0.2">
      <c r="A13643" s="2" t="s">
        <v>24692</v>
      </c>
      <c r="B13643" s="1" t="s">
        <v>24693</v>
      </c>
      <c r="C13643" s="1" t="s">
        <v>39</v>
      </c>
      <c r="D13643" s="10" t="s">
        <v>5270</v>
      </c>
    </row>
    <row r="13644" spans="1:4" s="9" customFormat="1" x14ac:dyDescent="0.2">
      <c r="A13644" s="2" t="s">
        <v>24694</v>
      </c>
      <c r="B13644" s="1" t="s">
        <v>24695</v>
      </c>
      <c r="C13644" s="1" t="s">
        <v>15030</v>
      </c>
      <c r="D13644" s="3">
        <v>100</v>
      </c>
    </row>
    <row r="13645" spans="1:4" s="9" customFormat="1" x14ac:dyDescent="0.2">
      <c r="A13645" s="2" t="s">
        <v>24696</v>
      </c>
      <c r="B13645" s="1" t="s">
        <v>24697</v>
      </c>
      <c r="C13645" s="1" t="s">
        <v>39</v>
      </c>
      <c r="D13645" s="10" t="s">
        <v>5270</v>
      </c>
    </row>
    <row r="13646" spans="1:4" s="9" customFormat="1" x14ac:dyDescent="0.2">
      <c r="A13646" s="2" t="s">
        <v>24700</v>
      </c>
      <c r="B13646" s="1" t="s">
        <v>24699</v>
      </c>
      <c r="C13646" s="1" t="s">
        <v>13884</v>
      </c>
      <c r="D13646" s="3">
        <v>100</v>
      </c>
    </row>
    <row r="13647" spans="1:4" s="9" customFormat="1" x14ac:dyDescent="0.2">
      <c r="A13647" s="2" t="s">
        <v>24698</v>
      </c>
      <c r="B13647" s="1" t="s">
        <v>24699</v>
      </c>
      <c r="C13647" s="1" t="s">
        <v>39</v>
      </c>
      <c r="D13647" s="10" t="s">
        <v>5270</v>
      </c>
    </row>
    <row r="13648" spans="1:4" s="9" customFormat="1" x14ac:dyDescent="0.2">
      <c r="A13648" s="2" t="s">
        <v>24703</v>
      </c>
      <c r="B13648" s="1" t="s">
        <v>24702</v>
      </c>
      <c r="C13648" s="1" t="s">
        <v>1910</v>
      </c>
      <c r="D13648" s="3">
        <v>100</v>
      </c>
    </row>
    <row r="13649" spans="1:4" s="9" customFormat="1" x14ac:dyDescent="0.2">
      <c r="A13649" s="2" t="s">
        <v>24701</v>
      </c>
      <c r="B13649" s="1" t="s">
        <v>24702</v>
      </c>
      <c r="C13649" s="1" t="s">
        <v>39</v>
      </c>
      <c r="D13649" s="3">
        <v>5000</v>
      </c>
    </row>
    <row r="13650" spans="1:4" s="9" customFormat="1" x14ac:dyDescent="0.2">
      <c r="A13650" s="2" t="s">
        <v>24704</v>
      </c>
      <c r="B13650" s="1" t="s">
        <v>24705</v>
      </c>
      <c r="C13650" s="1" t="s">
        <v>39</v>
      </c>
      <c r="D13650" s="10" t="s">
        <v>5270</v>
      </c>
    </row>
    <row r="13651" spans="1:4" s="9" customFormat="1" x14ac:dyDescent="0.2">
      <c r="A13651" s="2" t="s">
        <v>24709</v>
      </c>
      <c r="B13651" s="1" t="s">
        <v>24707</v>
      </c>
      <c r="C13651" s="1" t="s">
        <v>1910</v>
      </c>
      <c r="D13651" s="3">
        <v>100</v>
      </c>
    </row>
    <row r="13652" spans="1:4" s="9" customFormat="1" x14ac:dyDescent="0.2">
      <c r="A13652" s="2" t="s">
        <v>24706</v>
      </c>
      <c r="B13652" s="1" t="s">
        <v>24707</v>
      </c>
      <c r="C13652" s="1" t="s">
        <v>39</v>
      </c>
      <c r="D13652" s="3">
        <v>5000</v>
      </c>
    </row>
    <row r="13653" spans="1:4" s="9" customFormat="1" x14ac:dyDescent="0.2">
      <c r="A13653" s="2" t="s">
        <v>24708</v>
      </c>
      <c r="B13653" s="1" t="s">
        <v>24707</v>
      </c>
      <c r="C13653" s="1" t="s">
        <v>13372</v>
      </c>
      <c r="D13653" s="3">
        <v>5000</v>
      </c>
    </row>
    <row r="13654" spans="1:4" s="9" customFormat="1" x14ac:dyDescent="0.2">
      <c r="A13654" s="2" t="s">
        <v>24710</v>
      </c>
      <c r="B13654" s="1" t="s">
        <v>24711</v>
      </c>
      <c r="C13654" s="1" t="s">
        <v>39</v>
      </c>
      <c r="D13654" s="3">
        <v>5000</v>
      </c>
    </row>
    <row r="13655" spans="1:4" s="9" customFormat="1" x14ac:dyDescent="0.2">
      <c r="A13655" s="2" t="s">
        <v>24712</v>
      </c>
      <c r="B13655" s="1" t="s">
        <v>24713</v>
      </c>
      <c r="C13655" s="1" t="s">
        <v>15030</v>
      </c>
      <c r="D13655" s="3">
        <v>100</v>
      </c>
    </row>
    <row r="13656" spans="1:4" s="9" customFormat="1" x14ac:dyDescent="0.2">
      <c r="A13656" s="2" t="s">
        <v>24714</v>
      </c>
      <c r="B13656" s="1" t="s">
        <v>24715</v>
      </c>
      <c r="C13656" s="1" t="s">
        <v>24546</v>
      </c>
      <c r="D13656" s="10" t="s">
        <v>5270</v>
      </c>
    </row>
    <row r="13657" spans="1:4" s="9" customFormat="1" x14ac:dyDescent="0.2">
      <c r="A13657" s="2" t="s">
        <v>24716</v>
      </c>
      <c r="B13657" s="1" t="s">
        <v>24717</v>
      </c>
      <c r="C13657" s="1" t="s">
        <v>39</v>
      </c>
      <c r="D13657" s="3">
        <v>100</v>
      </c>
    </row>
    <row r="13658" spans="1:4" s="9" customFormat="1" x14ac:dyDescent="0.2">
      <c r="A13658" s="2" t="s">
        <v>24719</v>
      </c>
      <c r="B13658" s="1" t="s">
        <v>24717</v>
      </c>
      <c r="C13658" s="1" t="s">
        <v>13372</v>
      </c>
      <c r="D13658" s="3">
        <v>5000</v>
      </c>
    </row>
    <row r="13659" spans="1:4" s="9" customFormat="1" x14ac:dyDescent="0.2">
      <c r="A13659" s="2" t="s">
        <v>24718</v>
      </c>
      <c r="B13659" s="1" t="s">
        <v>24717</v>
      </c>
      <c r="C13659" s="1" t="s">
        <v>24546</v>
      </c>
      <c r="D13659" s="10" t="s">
        <v>5270</v>
      </c>
    </row>
    <row r="13660" spans="1:4" s="9" customFormat="1" x14ac:dyDescent="0.2">
      <c r="A13660" s="2" t="s">
        <v>24722</v>
      </c>
      <c r="B13660" s="1" t="s">
        <v>24721</v>
      </c>
      <c r="C13660" s="1" t="s">
        <v>39</v>
      </c>
      <c r="D13660" s="3">
        <v>100</v>
      </c>
    </row>
    <row r="13661" spans="1:4" s="9" customFormat="1" x14ac:dyDescent="0.2">
      <c r="A13661" s="2" t="s">
        <v>24720</v>
      </c>
      <c r="B13661" s="1" t="s">
        <v>24721</v>
      </c>
      <c r="C13661" s="1" t="s">
        <v>39</v>
      </c>
      <c r="D13661" s="3">
        <v>5000</v>
      </c>
    </row>
    <row r="13662" spans="1:4" s="9" customFormat="1" x14ac:dyDescent="0.2">
      <c r="A13662" s="2" t="s">
        <v>24723</v>
      </c>
      <c r="B13662" s="1" t="s">
        <v>24724</v>
      </c>
      <c r="C13662" s="1" t="s">
        <v>39</v>
      </c>
      <c r="D13662" s="3">
        <v>5000</v>
      </c>
    </row>
    <row r="13663" spans="1:4" s="9" customFormat="1" x14ac:dyDescent="0.2">
      <c r="A13663" s="2" t="s">
        <v>24725</v>
      </c>
      <c r="B13663" s="1" t="s">
        <v>24726</v>
      </c>
      <c r="C13663" s="1" t="s">
        <v>39</v>
      </c>
      <c r="D13663" s="3">
        <v>100</v>
      </c>
    </row>
    <row r="13664" spans="1:4" s="9" customFormat="1" x14ac:dyDescent="0.2">
      <c r="A13664" s="2" t="s">
        <v>24727</v>
      </c>
      <c r="B13664" s="1" t="s">
        <v>24726</v>
      </c>
      <c r="C13664" s="1" t="s">
        <v>23924</v>
      </c>
      <c r="D13664" s="10" t="s">
        <v>5270</v>
      </c>
    </row>
    <row r="13665" spans="1:4" s="9" customFormat="1" x14ac:dyDescent="0.2">
      <c r="A13665" s="2" t="s">
        <v>24728</v>
      </c>
      <c r="B13665" s="1" t="s">
        <v>24729</v>
      </c>
      <c r="C13665" s="1" t="s">
        <v>39</v>
      </c>
      <c r="D13665" s="3">
        <v>100</v>
      </c>
    </row>
    <row r="13666" spans="1:4" s="9" customFormat="1" x14ac:dyDescent="0.2">
      <c r="A13666" s="2" t="s">
        <v>24730</v>
      </c>
      <c r="B13666" s="1" t="s">
        <v>24731</v>
      </c>
      <c r="C13666" s="1" t="s">
        <v>24404</v>
      </c>
      <c r="D13666" s="3">
        <v>2000</v>
      </c>
    </row>
    <row r="13667" spans="1:4" s="9" customFormat="1" x14ac:dyDescent="0.2">
      <c r="A13667" s="2" t="s">
        <v>24734</v>
      </c>
      <c r="B13667" s="1" t="s">
        <v>24733</v>
      </c>
      <c r="C13667" s="1" t="s">
        <v>13884</v>
      </c>
      <c r="D13667" s="3">
        <v>100</v>
      </c>
    </row>
    <row r="13668" spans="1:4" s="9" customFormat="1" x14ac:dyDescent="0.2">
      <c r="A13668" s="2" t="s">
        <v>24732</v>
      </c>
      <c r="B13668" s="1" t="s">
        <v>24733</v>
      </c>
      <c r="C13668" s="1" t="s">
        <v>39</v>
      </c>
      <c r="D13668" s="3">
        <v>5000</v>
      </c>
    </row>
    <row r="13669" spans="1:4" s="9" customFormat="1" x14ac:dyDescent="0.2">
      <c r="A13669" s="2" t="s">
        <v>24735</v>
      </c>
      <c r="B13669" s="1" t="s">
        <v>24736</v>
      </c>
      <c r="C13669" s="1" t="s">
        <v>39</v>
      </c>
      <c r="D13669" s="3">
        <v>5000</v>
      </c>
    </row>
    <row r="13670" spans="1:4" s="9" customFormat="1" x14ac:dyDescent="0.2">
      <c r="A13670" s="2" t="s">
        <v>24737</v>
      </c>
      <c r="B13670" s="1" t="s">
        <v>24738</v>
      </c>
      <c r="C13670" s="1" t="s">
        <v>39</v>
      </c>
      <c r="D13670" s="3">
        <v>100</v>
      </c>
    </row>
    <row r="13671" spans="1:4" s="9" customFormat="1" x14ac:dyDescent="0.2">
      <c r="A13671" s="2" t="s">
        <v>24739</v>
      </c>
      <c r="B13671" s="1" t="s">
        <v>24738</v>
      </c>
      <c r="C13671" s="1" t="s">
        <v>15030</v>
      </c>
      <c r="D13671" s="3">
        <v>100</v>
      </c>
    </row>
    <row r="13672" spans="1:4" s="9" customFormat="1" x14ac:dyDescent="0.2">
      <c r="A13672" s="2" t="s">
        <v>24740</v>
      </c>
      <c r="B13672" s="1" t="s">
        <v>24738</v>
      </c>
      <c r="C13672" s="1" t="s">
        <v>13884</v>
      </c>
      <c r="D13672" s="3">
        <v>100</v>
      </c>
    </row>
    <row r="13673" spans="1:4" s="9" customFormat="1" x14ac:dyDescent="0.2">
      <c r="A13673" s="2" t="s">
        <v>24741</v>
      </c>
      <c r="B13673" s="1" t="s">
        <v>24742</v>
      </c>
      <c r="C13673" s="1" t="s">
        <v>39</v>
      </c>
      <c r="D13673" s="3">
        <v>100</v>
      </c>
    </row>
    <row r="13674" spans="1:4" s="9" customFormat="1" x14ac:dyDescent="0.2">
      <c r="A13674" s="2" t="s">
        <v>24743</v>
      </c>
      <c r="B13674" s="1" t="s">
        <v>24744</v>
      </c>
      <c r="C13674" s="1" t="s">
        <v>39</v>
      </c>
      <c r="D13674" s="10" t="s">
        <v>5270</v>
      </c>
    </row>
    <row r="13675" spans="1:4" s="9" customFormat="1" x14ac:dyDescent="0.2">
      <c r="A13675" s="2" t="s">
        <v>24745</v>
      </c>
      <c r="B13675" s="1" t="s">
        <v>24746</v>
      </c>
      <c r="C13675" s="1" t="s">
        <v>39</v>
      </c>
      <c r="D13675" s="3">
        <v>5000</v>
      </c>
    </row>
    <row r="13676" spans="1:4" s="9" customFormat="1" x14ac:dyDescent="0.2">
      <c r="A13676" s="2" t="s">
        <v>24747</v>
      </c>
      <c r="B13676" s="1" t="s">
        <v>24748</v>
      </c>
      <c r="C13676" s="1" t="s">
        <v>15030</v>
      </c>
      <c r="D13676" s="3">
        <v>100</v>
      </c>
    </row>
    <row r="13677" spans="1:4" s="9" customFormat="1" x14ac:dyDescent="0.2">
      <c r="A13677" s="2" t="s">
        <v>24749</v>
      </c>
      <c r="B13677" s="1" t="s">
        <v>24750</v>
      </c>
      <c r="C13677" s="1" t="s">
        <v>39</v>
      </c>
      <c r="D13677" s="3">
        <v>100</v>
      </c>
    </row>
    <row r="13678" spans="1:4" s="9" customFormat="1" x14ac:dyDescent="0.2">
      <c r="A13678" s="2" t="s">
        <v>24751</v>
      </c>
      <c r="B13678" s="1" t="s">
        <v>24752</v>
      </c>
      <c r="C13678" s="1" t="s">
        <v>15030</v>
      </c>
      <c r="D13678" s="3">
        <v>100</v>
      </c>
    </row>
    <row r="13679" spans="1:4" s="9" customFormat="1" x14ac:dyDescent="0.2">
      <c r="A13679" s="2" t="s">
        <v>24753</v>
      </c>
      <c r="B13679" s="1" t="s">
        <v>24754</v>
      </c>
      <c r="C13679" s="1" t="s">
        <v>23904</v>
      </c>
      <c r="D13679" s="10" t="s">
        <v>5270</v>
      </c>
    </row>
    <row r="13680" spans="1:4" s="9" customFormat="1" x14ac:dyDescent="0.2">
      <c r="A13680" s="2" t="s">
        <v>24755</v>
      </c>
      <c r="B13680" s="1" t="s">
        <v>24756</v>
      </c>
      <c r="C13680" s="1" t="s">
        <v>39</v>
      </c>
      <c r="D13680" s="3">
        <v>5000</v>
      </c>
    </row>
    <row r="13681" spans="1:4" s="9" customFormat="1" x14ac:dyDescent="0.2">
      <c r="A13681" s="2" t="s">
        <v>24757</v>
      </c>
      <c r="B13681" s="1" t="s">
        <v>24758</v>
      </c>
      <c r="C13681" s="1" t="s">
        <v>39</v>
      </c>
      <c r="D13681" s="3">
        <v>5000</v>
      </c>
    </row>
    <row r="13682" spans="1:4" s="9" customFormat="1" x14ac:dyDescent="0.2">
      <c r="A13682" s="2" t="s">
        <v>24761</v>
      </c>
      <c r="B13682" s="1" t="s">
        <v>24760</v>
      </c>
      <c r="C13682" s="1" t="s">
        <v>13372</v>
      </c>
      <c r="D13682" s="3">
        <v>5000</v>
      </c>
    </row>
    <row r="13683" spans="1:4" s="9" customFormat="1" x14ac:dyDescent="0.2">
      <c r="A13683" s="2" t="s">
        <v>24759</v>
      </c>
      <c r="B13683" s="1" t="s">
        <v>24760</v>
      </c>
      <c r="C13683" s="1" t="s">
        <v>39</v>
      </c>
      <c r="D13683" s="10" t="s">
        <v>5270</v>
      </c>
    </row>
    <row r="13684" spans="1:4" s="9" customFormat="1" x14ac:dyDescent="0.2">
      <c r="A13684" s="2" t="s">
        <v>24762</v>
      </c>
      <c r="B13684" s="1" t="s">
        <v>24763</v>
      </c>
      <c r="C13684" s="1" t="s">
        <v>39</v>
      </c>
      <c r="D13684" s="3">
        <v>5000</v>
      </c>
    </row>
    <row r="13685" spans="1:4" s="9" customFormat="1" x14ac:dyDescent="0.2">
      <c r="A13685" s="2" t="s">
        <v>24764</v>
      </c>
      <c r="B13685" s="1" t="s">
        <v>24765</v>
      </c>
      <c r="C13685" s="1" t="s">
        <v>13372</v>
      </c>
      <c r="D13685" s="3">
        <v>5000</v>
      </c>
    </row>
    <row r="13686" spans="1:4" s="9" customFormat="1" x14ac:dyDescent="0.2">
      <c r="A13686" s="2" t="s">
        <v>24766</v>
      </c>
      <c r="B13686" s="1" t="s">
        <v>24767</v>
      </c>
      <c r="C13686" s="1" t="s">
        <v>15030</v>
      </c>
      <c r="D13686" s="3">
        <v>100</v>
      </c>
    </row>
    <row r="13687" spans="1:4" s="9" customFormat="1" x14ac:dyDescent="0.2">
      <c r="A13687" s="2" t="s">
        <v>24768</v>
      </c>
      <c r="B13687" s="1" t="s">
        <v>24769</v>
      </c>
      <c r="C13687" s="1" t="s">
        <v>15030</v>
      </c>
      <c r="D13687" s="3">
        <v>100</v>
      </c>
    </row>
    <row r="13688" spans="1:4" s="9" customFormat="1" x14ac:dyDescent="0.2">
      <c r="A13688" s="2" t="s">
        <v>24770</v>
      </c>
      <c r="B13688" s="1" t="s">
        <v>24771</v>
      </c>
      <c r="C13688" s="1" t="s">
        <v>15030</v>
      </c>
      <c r="D13688" s="3">
        <v>100</v>
      </c>
    </row>
    <row r="13689" spans="1:4" s="9" customFormat="1" x14ac:dyDescent="0.2">
      <c r="A13689" s="2" t="s">
        <v>24772</v>
      </c>
      <c r="B13689" s="1" t="s">
        <v>24773</v>
      </c>
      <c r="C13689" s="1" t="s">
        <v>39</v>
      </c>
      <c r="D13689" s="3">
        <v>100</v>
      </c>
    </row>
    <row r="13690" spans="1:4" s="9" customFormat="1" x14ac:dyDescent="0.2">
      <c r="A13690" s="2" t="s">
        <v>24774</v>
      </c>
      <c r="B13690" s="1" t="s">
        <v>24775</v>
      </c>
      <c r="C13690" s="1" t="s">
        <v>39</v>
      </c>
      <c r="D13690" s="3">
        <v>100</v>
      </c>
    </row>
    <row r="13691" spans="1:4" s="9" customFormat="1" x14ac:dyDescent="0.2">
      <c r="A13691" s="2" t="s">
        <v>24776</v>
      </c>
      <c r="B13691" s="1" t="s">
        <v>24775</v>
      </c>
      <c r="C13691" s="1" t="s">
        <v>287</v>
      </c>
      <c r="D13691" s="10" t="s">
        <v>5270</v>
      </c>
    </row>
    <row r="13692" spans="1:4" s="9" customFormat="1" x14ac:dyDescent="0.2">
      <c r="A13692" s="2" t="s">
        <v>24777</v>
      </c>
      <c r="B13692" s="1" t="s">
        <v>24778</v>
      </c>
      <c r="C13692" s="1" t="s">
        <v>39</v>
      </c>
      <c r="D13692" s="3">
        <v>100</v>
      </c>
    </row>
    <row r="13693" spans="1:4" s="9" customFormat="1" x14ac:dyDescent="0.2">
      <c r="A13693" s="2" t="s">
        <v>24779</v>
      </c>
      <c r="B13693" s="1" t="s">
        <v>24780</v>
      </c>
      <c r="C13693" s="1" t="s">
        <v>39</v>
      </c>
      <c r="D13693" s="3">
        <v>100</v>
      </c>
    </row>
    <row r="13694" spans="1:4" s="9" customFormat="1" x14ac:dyDescent="0.2">
      <c r="A13694" s="2" t="s">
        <v>24781</v>
      </c>
      <c r="B13694" s="1" t="s">
        <v>24782</v>
      </c>
      <c r="C13694" s="1" t="s">
        <v>39</v>
      </c>
      <c r="D13694" s="3">
        <v>100</v>
      </c>
    </row>
    <row r="13695" spans="1:4" s="9" customFormat="1" x14ac:dyDescent="0.2">
      <c r="A13695" s="2" t="s">
        <v>24783</v>
      </c>
      <c r="B13695" s="1" t="s">
        <v>24784</v>
      </c>
      <c r="C13695" s="1" t="s">
        <v>15030</v>
      </c>
      <c r="D13695" s="3">
        <v>5000</v>
      </c>
    </row>
    <row r="13696" spans="1:4" s="9" customFormat="1" x14ac:dyDescent="0.2">
      <c r="A13696" s="2" t="s">
        <v>24785</v>
      </c>
      <c r="B13696" s="1" t="s">
        <v>24786</v>
      </c>
      <c r="C13696" s="1" t="s">
        <v>15030</v>
      </c>
      <c r="D13696" s="3">
        <v>100</v>
      </c>
    </row>
    <row r="13697" spans="1:4" s="9" customFormat="1" x14ac:dyDescent="0.2">
      <c r="A13697" s="2" t="s">
        <v>24789</v>
      </c>
      <c r="B13697" s="1" t="s">
        <v>24788</v>
      </c>
      <c r="C13697" s="1" t="s">
        <v>13372</v>
      </c>
      <c r="D13697" s="3">
        <v>5000</v>
      </c>
    </row>
    <row r="13698" spans="1:4" s="9" customFormat="1" x14ac:dyDescent="0.2">
      <c r="A13698" s="2" t="s">
        <v>24787</v>
      </c>
      <c r="B13698" s="1" t="s">
        <v>24788</v>
      </c>
      <c r="C13698" s="1" t="s">
        <v>39</v>
      </c>
      <c r="D13698" s="10" t="s">
        <v>5270</v>
      </c>
    </row>
    <row r="13699" spans="1:4" s="9" customFormat="1" x14ac:dyDescent="0.2">
      <c r="A13699" s="2" t="s">
        <v>24790</v>
      </c>
      <c r="B13699" s="1" t="s">
        <v>24791</v>
      </c>
      <c r="C13699" s="1" t="s">
        <v>39</v>
      </c>
      <c r="D13699" s="3">
        <v>100</v>
      </c>
    </row>
    <row r="13700" spans="1:4" s="9" customFormat="1" x14ac:dyDescent="0.2">
      <c r="A13700" s="2" t="s">
        <v>24793</v>
      </c>
      <c r="B13700" s="1" t="s">
        <v>24791</v>
      </c>
      <c r="C13700" s="1" t="s">
        <v>39</v>
      </c>
      <c r="D13700" s="3">
        <v>100</v>
      </c>
    </row>
    <row r="13701" spans="1:4" s="9" customFormat="1" x14ac:dyDescent="0.2">
      <c r="A13701" s="2" t="s">
        <v>24792</v>
      </c>
      <c r="B13701" s="1" t="s">
        <v>24791</v>
      </c>
      <c r="C13701" s="1" t="s">
        <v>39</v>
      </c>
      <c r="D13701" s="3">
        <v>5000</v>
      </c>
    </row>
    <row r="13702" spans="1:4" s="9" customFormat="1" x14ac:dyDescent="0.2">
      <c r="A13702" s="2" t="s">
        <v>24794</v>
      </c>
      <c r="B13702" s="1" t="s">
        <v>24795</v>
      </c>
      <c r="C13702" s="1" t="s">
        <v>39</v>
      </c>
      <c r="D13702" s="3">
        <v>5000</v>
      </c>
    </row>
    <row r="13703" spans="1:4" s="9" customFormat="1" x14ac:dyDescent="0.2">
      <c r="A13703" s="2" t="s">
        <v>24796</v>
      </c>
      <c r="B13703" s="1" t="s">
        <v>24797</v>
      </c>
      <c r="C13703" s="1" t="s">
        <v>15030</v>
      </c>
      <c r="D13703" s="3">
        <v>100</v>
      </c>
    </row>
    <row r="13704" spans="1:4" s="9" customFormat="1" x14ac:dyDescent="0.2">
      <c r="A13704" s="2" t="s">
        <v>24798</v>
      </c>
      <c r="B13704" s="1" t="s">
        <v>24799</v>
      </c>
      <c r="C13704" s="1" t="s">
        <v>13372</v>
      </c>
      <c r="D13704" s="3">
        <v>5000</v>
      </c>
    </row>
    <row r="13705" spans="1:4" s="9" customFormat="1" x14ac:dyDescent="0.2">
      <c r="A13705" s="2" t="s">
        <v>24800</v>
      </c>
      <c r="B13705" s="1" t="s">
        <v>24801</v>
      </c>
      <c r="C13705" s="1" t="s">
        <v>39</v>
      </c>
      <c r="D13705" s="3">
        <v>5000</v>
      </c>
    </row>
    <row r="13706" spans="1:4" s="9" customFormat="1" x14ac:dyDescent="0.2">
      <c r="A13706" s="2" t="s">
        <v>24802</v>
      </c>
      <c r="B13706" s="1" t="s">
        <v>24803</v>
      </c>
      <c r="C13706" s="1" t="s">
        <v>39</v>
      </c>
      <c r="D13706" s="3">
        <v>100</v>
      </c>
    </row>
    <row r="13707" spans="1:4" s="9" customFormat="1" x14ac:dyDescent="0.2">
      <c r="A13707" s="2" t="s">
        <v>24804</v>
      </c>
      <c r="B13707" s="1" t="s">
        <v>24803</v>
      </c>
      <c r="C13707" s="1" t="s">
        <v>287</v>
      </c>
      <c r="D13707" s="3">
        <v>100</v>
      </c>
    </row>
    <row r="13708" spans="1:4" s="9" customFormat="1" x14ac:dyDescent="0.2">
      <c r="A13708" s="2" t="s">
        <v>24805</v>
      </c>
      <c r="B13708" s="1" t="s">
        <v>24806</v>
      </c>
      <c r="C13708" s="1" t="s">
        <v>39</v>
      </c>
      <c r="D13708" s="10" t="s">
        <v>5270</v>
      </c>
    </row>
    <row r="13709" spans="1:4" s="9" customFormat="1" x14ac:dyDescent="0.2">
      <c r="A13709" s="2" t="s">
        <v>24807</v>
      </c>
      <c r="B13709" s="1" t="s">
        <v>24808</v>
      </c>
      <c r="C13709" s="1" t="s">
        <v>13372</v>
      </c>
      <c r="D13709" s="3">
        <v>5000</v>
      </c>
    </row>
    <row r="13710" spans="1:4" s="9" customFormat="1" x14ac:dyDescent="0.2">
      <c r="A13710" s="2" t="s">
        <v>24811</v>
      </c>
      <c r="B13710" s="1" t="s">
        <v>24810</v>
      </c>
      <c r="C13710" s="1" t="s">
        <v>39</v>
      </c>
      <c r="D13710" s="3">
        <v>100</v>
      </c>
    </row>
    <row r="13711" spans="1:4" s="9" customFormat="1" x14ac:dyDescent="0.2">
      <c r="A13711" s="2" t="s">
        <v>24809</v>
      </c>
      <c r="B13711" s="1" t="s">
        <v>24810</v>
      </c>
      <c r="C13711" s="1" t="s">
        <v>39</v>
      </c>
      <c r="D13711" s="3">
        <v>100</v>
      </c>
    </row>
    <row r="13712" spans="1:4" s="9" customFormat="1" x14ac:dyDescent="0.2">
      <c r="A13712" s="2" t="s">
        <v>24812</v>
      </c>
      <c r="B13712" s="1" t="s">
        <v>24813</v>
      </c>
      <c r="C13712" s="1" t="s">
        <v>13884</v>
      </c>
      <c r="D13712" s="3">
        <v>100</v>
      </c>
    </row>
    <row r="13713" spans="1:4" s="9" customFormat="1" x14ac:dyDescent="0.2">
      <c r="A13713" s="2" t="s">
        <v>24814</v>
      </c>
      <c r="B13713" s="1" t="s">
        <v>24815</v>
      </c>
      <c r="C13713" s="1" t="s">
        <v>39</v>
      </c>
      <c r="D13713" s="10" t="s">
        <v>5270</v>
      </c>
    </row>
    <row r="13714" spans="1:4" s="9" customFormat="1" x14ac:dyDescent="0.2">
      <c r="A13714" s="2" t="s">
        <v>24816</v>
      </c>
      <c r="B13714" s="1" t="s">
        <v>24817</v>
      </c>
      <c r="C13714" s="1" t="s">
        <v>39</v>
      </c>
      <c r="D13714" s="3">
        <v>5000</v>
      </c>
    </row>
    <row r="13715" spans="1:4" s="9" customFormat="1" x14ac:dyDescent="0.2">
      <c r="A13715" s="2" t="s">
        <v>24818</v>
      </c>
      <c r="B13715" s="1" t="s">
        <v>24819</v>
      </c>
      <c r="C13715" s="1" t="s">
        <v>39</v>
      </c>
      <c r="D13715" s="3">
        <v>100</v>
      </c>
    </row>
    <row r="13716" spans="1:4" s="9" customFormat="1" x14ac:dyDescent="0.2">
      <c r="A13716" s="2" t="s">
        <v>24820</v>
      </c>
      <c r="B13716" s="1" t="s">
        <v>24821</v>
      </c>
      <c r="C13716" s="1" t="s">
        <v>39</v>
      </c>
      <c r="D13716" s="3">
        <v>100</v>
      </c>
    </row>
    <row r="13717" spans="1:4" s="9" customFormat="1" x14ac:dyDescent="0.2">
      <c r="A13717" s="2" t="s">
        <v>24822</v>
      </c>
      <c r="B13717" s="1" t="s">
        <v>24821</v>
      </c>
      <c r="C13717" s="1" t="s">
        <v>13372</v>
      </c>
      <c r="D13717" s="3">
        <v>5000</v>
      </c>
    </row>
    <row r="13718" spans="1:4" s="9" customFormat="1" x14ac:dyDescent="0.2">
      <c r="A13718" s="2" t="s">
        <v>24823</v>
      </c>
      <c r="B13718" s="1" t="s">
        <v>24824</v>
      </c>
      <c r="C13718" s="1" t="s">
        <v>39</v>
      </c>
      <c r="D13718" s="3">
        <v>5000</v>
      </c>
    </row>
    <row r="13719" spans="1:4" s="9" customFormat="1" x14ac:dyDescent="0.2">
      <c r="A13719" s="2" t="s">
        <v>24825</v>
      </c>
      <c r="B13719" s="1" t="s">
        <v>24826</v>
      </c>
      <c r="C13719" s="1" t="s">
        <v>39</v>
      </c>
      <c r="D13719" s="10" t="s">
        <v>5270</v>
      </c>
    </row>
    <row r="13720" spans="1:4" s="9" customFormat="1" x14ac:dyDescent="0.2">
      <c r="A13720" s="2" t="s">
        <v>24829</v>
      </c>
      <c r="B13720" s="1" t="s">
        <v>24828</v>
      </c>
      <c r="C13720" s="1" t="s">
        <v>39</v>
      </c>
      <c r="D13720" s="3">
        <v>100</v>
      </c>
    </row>
    <row r="13721" spans="1:4" s="9" customFormat="1" x14ac:dyDescent="0.2">
      <c r="A13721" s="2" t="s">
        <v>24827</v>
      </c>
      <c r="B13721" s="1" t="s">
        <v>24828</v>
      </c>
      <c r="C13721" s="1" t="s">
        <v>39</v>
      </c>
      <c r="D13721" s="3">
        <v>5000</v>
      </c>
    </row>
    <row r="13722" spans="1:4" s="9" customFormat="1" x14ac:dyDescent="0.2">
      <c r="A13722" s="2" t="s">
        <v>24830</v>
      </c>
      <c r="B13722" s="1" t="s">
        <v>24831</v>
      </c>
      <c r="C13722" s="1" t="s">
        <v>287</v>
      </c>
      <c r="D13722" s="10" t="s">
        <v>5270</v>
      </c>
    </row>
    <row r="13723" spans="1:4" s="9" customFormat="1" x14ac:dyDescent="0.2">
      <c r="A13723" s="2" t="s">
        <v>24832</v>
      </c>
      <c r="B13723" s="1" t="s">
        <v>24833</v>
      </c>
      <c r="C13723" s="1" t="s">
        <v>13372</v>
      </c>
      <c r="D13723" s="3">
        <v>5000</v>
      </c>
    </row>
    <row r="13724" spans="1:4" s="9" customFormat="1" x14ac:dyDescent="0.2">
      <c r="A13724" s="2" t="s">
        <v>24834</v>
      </c>
      <c r="B13724" s="1" t="s">
        <v>24835</v>
      </c>
      <c r="C13724" s="1" t="s">
        <v>39</v>
      </c>
      <c r="D13724" s="10" t="s">
        <v>5270</v>
      </c>
    </row>
    <row r="13725" spans="1:4" s="9" customFormat="1" x14ac:dyDescent="0.2">
      <c r="A13725" s="2" t="s">
        <v>24836</v>
      </c>
      <c r="B13725" s="1" t="s">
        <v>24837</v>
      </c>
      <c r="C13725" s="1" t="s">
        <v>39</v>
      </c>
      <c r="D13725" s="10" t="s">
        <v>5270</v>
      </c>
    </row>
    <row r="13726" spans="1:4" s="9" customFormat="1" x14ac:dyDescent="0.2">
      <c r="A13726" s="2" t="s">
        <v>24838</v>
      </c>
      <c r="B13726" s="1" t="s">
        <v>24839</v>
      </c>
      <c r="C13726" s="1" t="s">
        <v>15030</v>
      </c>
      <c r="D13726" s="3">
        <v>100</v>
      </c>
    </row>
    <row r="13727" spans="1:4" s="9" customFormat="1" x14ac:dyDescent="0.2">
      <c r="A13727" s="2" t="s">
        <v>24840</v>
      </c>
      <c r="B13727" s="1" t="s">
        <v>24841</v>
      </c>
      <c r="C13727" s="1" t="s">
        <v>13372</v>
      </c>
      <c r="D13727" s="10" t="s">
        <v>5270</v>
      </c>
    </row>
    <row r="13728" spans="1:4" s="9" customFormat="1" x14ac:dyDescent="0.2">
      <c r="A13728" s="2" t="s">
        <v>24842</v>
      </c>
      <c r="B13728" s="1" t="s">
        <v>24843</v>
      </c>
      <c r="C13728" s="1" t="s">
        <v>39</v>
      </c>
      <c r="D13728" s="3">
        <v>5000</v>
      </c>
    </row>
    <row r="13729" spans="1:4" s="9" customFormat="1" x14ac:dyDescent="0.2">
      <c r="A13729" s="2" t="s">
        <v>24844</v>
      </c>
      <c r="B13729" s="1" t="s">
        <v>24845</v>
      </c>
      <c r="C13729" s="1" t="s">
        <v>39</v>
      </c>
      <c r="D13729" s="3">
        <v>5000</v>
      </c>
    </row>
    <row r="13730" spans="1:4" s="9" customFormat="1" x14ac:dyDescent="0.2">
      <c r="A13730" s="2" t="s">
        <v>24848</v>
      </c>
      <c r="B13730" s="1" t="s">
        <v>24847</v>
      </c>
      <c r="C13730" s="1" t="s">
        <v>39</v>
      </c>
      <c r="D13730" s="3">
        <v>100</v>
      </c>
    </row>
    <row r="13731" spans="1:4" s="9" customFormat="1" x14ac:dyDescent="0.2">
      <c r="A13731" s="2" t="s">
        <v>24846</v>
      </c>
      <c r="B13731" s="1" t="s">
        <v>24847</v>
      </c>
      <c r="C13731" s="1" t="s">
        <v>39</v>
      </c>
      <c r="D13731" s="3">
        <v>100</v>
      </c>
    </row>
    <row r="13732" spans="1:4" s="9" customFormat="1" x14ac:dyDescent="0.2">
      <c r="A13732" s="2" t="s">
        <v>24849</v>
      </c>
      <c r="B13732" s="1" t="s">
        <v>24850</v>
      </c>
      <c r="C13732" s="1" t="s">
        <v>39</v>
      </c>
      <c r="D13732" s="3">
        <v>100</v>
      </c>
    </row>
    <row r="13733" spans="1:4" s="9" customFormat="1" x14ac:dyDescent="0.2">
      <c r="A13733" s="2" t="s">
        <v>24851</v>
      </c>
      <c r="B13733" s="1" t="s">
        <v>24850</v>
      </c>
      <c r="C13733" s="1" t="s">
        <v>13372</v>
      </c>
      <c r="D13733" s="3">
        <v>5000</v>
      </c>
    </row>
    <row r="13734" spans="1:4" s="9" customFormat="1" x14ac:dyDescent="0.2">
      <c r="A13734" s="2" t="s">
        <v>24852</v>
      </c>
      <c r="B13734" s="1" t="s">
        <v>24853</v>
      </c>
      <c r="C13734" s="1" t="s">
        <v>39</v>
      </c>
      <c r="D13734" s="3">
        <v>5000</v>
      </c>
    </row>
    <row r="13735" spans="1:4" s="9" customFormat="1" x14ac:dyDescent="0.2">
      <c r="A13735" s="2" t="s">
        <v>24854</v>
      </c>
      <c r="B13735" s="1" t="s">
        <v>24855</v>
      </c>
      <c r="C13735" s="1" t="s">
        <v>39</v>
      </c>
      <c r="D13735" s="3">
        <v>100</v>
      </c>
    </row>
    <row r="13736" spans="1:4" s="9" customFormat="1" x14ac:dyDescent="0.2">
      <c r="A13736" s="2" t="s">
        <v>24856</v>
      </c>
      <c r="B13736" s="1" t="s">
        <v>24857</v>
      </c>
      <c r="C13736" s="1" t="s">
        <v>13372</v>
      </c>
      <c r="D13736" s="3">
        <v>5000</v>
      </c>
    </row>
    <row r="13737" spans="1:4" s="9" customFormat="1" x14ac:dyDescent="0.2">
      <c r="A13737" s="2" t="s">
        <v>24858</v>
      </c>
      <c r="B13737" s="1" t="s">
        <v>24859</v>
      </c>
      <c r="C13737" s="1" t="s">
        <v>39</v>
      </c>
      <c r="D13737" s="3">
        <v>5000</v>
      </c>
    </row>
    <row r="13738" spans="1:4" s="9" customFormat="1" x14ac:dyDescent="0.2">
      <c r="A13738" s="2" t="s">
        <v>24860</v>
      </c>
      <c r="B13738" s="1" t="s">
        <v>24861</v>
      </c>
      <c r="C13738" s="1" t="s">
        <v>39</v>
      </c>
      <c r="D13738" s="3">
        <v>5000</v>
      </c>
    </row>
    <row r="13739" spans="1:4" s="9" customFormat="1" x14ac:dyDescent="0.2">
      <c r="A13739" s="2" t="s">
        <v>24862</v>
      </c>
      <c r="B13739" s="1" t="s">
        <v>24863</v>
      </c>
      <c r="C13739" s="1" t="s">
        <v>23904</v>
      </c>
      <c r="D13739" s="3">
        <v>100</v>
      </c>
    </row>
    <row r="13740" spans="1:4" s="9" customFormat="1" x14ac:dyDescent="0.2">
      <c r="A13740" s="2" t="s">
        <v>24864</v>
      </c>
      <c r="B13740" s="1" t="s">
        <v>24865</v>
      </c>
      <c r="C13740" s="1" t="s">
        <v>39</v>
      </c>
      <c r="D13740" s="3">
        <v>100</v>
      </c>
    </row>
    <row r="13741" spans="1:4" s="9" customFormat="1" x14ac:dyDescent="0.2">
      <c r="A13741" s="2" t="s">
        <v>24866</v>
      </c>
      <c r="B13741" s="1" t="s">
        <v>24865</v>
      </c>
      <c r="C13741" s="1" t="s">
        <v>13372</v>
      </c>
      <c r="D13741" s="3">
        <v>5000</v>
      </c>
    </row>
    <row r="13742" spans="1:4" s="9" customFormat="1" x14ac:dyDescent="0.2">
      <c r="A13742" s="2" t="s">
        <v>24867</v>
      </c>
      <c r="B13742" s="1" t="s">
        <v>24868</v>
      </c>
      <c r="C13742" s="1" t="s">
        <v>39</v>
      </c>
      <c r="D13742" s="3">
        <v>5000</v>
      </c>
    </row>
    <row r="13743" spans="1:4" s="9" customFormat="1" x14ac:dyDescent="0.2">
      <c r="A13743" s="2" t="s">
        <v>24871</v>
      </c>
      <c r="B13743" s="1" t="s">
        <v>24870</v>
      </c>
      <c r="C13743" s="1" t="s">
        <v>15030</v>
      </c>
      <c r="D13743" s="3">
        <v>100</v>
      </c>
    </row>
    <row r="13744" spans="1:4" s="9" customFormat="1" x14ac:dyDescent="0.2">
      <c r="A13744" s="2" t="s">
        <v>24869</v>
      </c>
      <c r="B13744" s="1" t="s">
        <v>24870</v>
      </c>
      <c r="C13744" s="1" t="s">
        <v>13372</v>
      </c>
      <c r="D13744" s="3">
        <v>5000</v>
      </c>
    </row>
    <row r="13745" spans="1:4" s="9" customFormat="1" x14ac:dyDescent="0.2">
      <c r="A13745" s="2" t="s">
        <v>24872</v>
      </c>
      <c r="B13745" s="1" t="s">
        <v>24873</v>
      </c>
      <c r="C13745" s="1" t="s">
        <v>13372</v>
      </c>
      <c r="D13745" s="10" t="s">
        <v>5270</v>
      </c>
    </row>
    <row r="13746" spans="1:4" s="9" customFormat="1" x14ac:dyDescent="0.2">
      <c r="A13746" s="2" t="s">
        <v>24874</v>
      </c>
      <c r="B13746" s="1" t="s">
        <v>24875</v>
      </c>
      <c r="C13746" s="1" t="s">
        <v>39</v>
      </c>
      <c r="D13746" s="3">
        <v>100</v>
      </c>
    </row>
    <row r="13747" spans="1:4" s="9" customFormat="1" x14ac:dyDescent="0.2">
      <c r="A13747" s="2" t="s">
        <v>24876</v>
      </c>
      <c r="B13747" s="1" t="s">
        <v>24875</v>
      </c>
      <c r="C13747" s="1" t="s">
        <v>13372</v>
      </c>
      <c r="D13747" s="3">
        <v>5000</v>
      </c>
    </row>
    <row r="13748" spans="1:4" s="9" customFormat="1" x14ac:dyDescent="0.2">
      <c r="A13748" s="2" t="s">
        <v>24877</v>
      </c>
      <c r="B13748" s="1" t="s">
        <v>24878</v>
      </c>
      <c r="C13748" s="1" t="s">
        <v>39</v>
      </c>
      <c r="D13748" s="10" t="s">
        <v>5270</v>
      </c>
    </row>
    <row r="13749" spans="1:4" s="9" customFormat="1" x14ac:dyDescent="0.2">
      <c r="A13749" s="2" t="s">
        <v>24879</v>
      </c>
      <c r="B13749" s="1" t="s">
        <v>24880</v>
      </c>
      <c r="C13749" s="1" t="s">
        <v>39</v>
      </c>
      <c r="D13749" s="3">
        <v>5000</v>
      </c>
    </row>
    <row r="13750" spans="1:4" s="9" customFormat="1" x14ac:dyDescent="0.2">
      <c r="A13750" s="2" t="s">
        <v>24881</v>
      </c>
      <c r="B13750" s="1" t="s">
        <v>24880</v>
      </c>
      <c r="C13750" s="1" t="s">
        <v>13372</v>
      </c>
      <c r="D13750" s="3">
        <v>5000</v>
      </c>
    </row>
    <row r="13751" spans="1:4" s="9" customFormat="1" x14ac:dyDescent="0.2">
      <c r="A13751" s="2" t="s">
        <v>24882</v>
      </c>
      <c r="B13751" s="1" t="s">
        <v>24883</v>
      </c>
      <c r="C13751" s="1" t="s">
        <v>39</v>
      </c>
      <c r="D13751" s="3">
        <v>5000</v>
      </c>
    </row>
    <row r="13752" spans="1:4" s="9" customFormat="1" x14ac:dyDescent="0.2">
      <c r="A13752" s="2" t="s">
        <v>24884</v>
      </c>
      <c r="B13752" s="1" t="s">
        <v>24883</v>
      </c>
      <c r="C13752" s="1" t="s">
        <v>39</v>
      </c>
      <c r="D13752" s="10" t="s">
        <v>5270</v>
      </c>
    </row>
    <row r="13753" spans="1:4" s="9" customFormat="1" x14ac:dyDescent="0.2">
      <c r="A13753" s="2" t="s">
        <v>24885</v>
      </c>
      <c r="B13753" s="1" t="s">
        <v>24886</v>
      </c>
      <c r="C13753" s="1" t="s">
        <v>39</v>
      </c>
      <c r="D13753" s="3">
        <v>100</v>
      </c>
    </row>
    <row r="13754" spans="1:4" s="9" customFormat="1" x14ac:dyDescent="0.2">
      <c r="A13754" s="2" t="s">
        <v>24887</v>
      </c>
      <c r="B13754" s="1" t="s">
        <v>24886</v>
      </c>
      <c r="C13754" s="1" t="s">
        <v>39</v>
      </c>
      <c r="D13754" s="3">
        <v>100</v>
      </c>
    </row>
    <row r="13755" spans="1:4" s="9" customFormat="1" x14ac:dyDescent="0.2">
      <c r="A13755" s="2" t="s">
        <v>24890</v>
      </c>
      <c r="B13755" s="1" t="s">
        <v>24889</v>
      </c>
      <c r="C13755" s="1" t="s">
        <v>39</v>
      </c>
      <c r="D13755" s="3">
        <v>100</v>
      </c>
    </row>
    <row r="13756" spans="1:4" s="9" customFormat="1" x14ac:dyDescent="0.2">
      <c r="A13756" s="2" t="s">
        <v>24891</v>
      </c>
      <c r="B13756" s="1" t="s">
        <v>24889</v>
      </c>
      <c r="C13756" s="1" t="s">
        <v>39</v>
      </c>
      <c r="D13756" s="3">
        <v>100</v>
      </c>
    </row>
    <row r="13757" spans="1:4" s="9" customFormat="1" x14ac:dyDescent="0.2">
      <c r="A13757" s="2" t="s">
        <v>24888</v>
      </c>
      <c r="B13757" s="1" t="s">
        <v>24889</v>
      </c>
      <c r="C13757" s="1" t="s">
        <v>39</v>
      </c>
      <c r="D13757" s="3">
        <v>5000</v>
      </c>
    </row>
    <row r="13758" spans="1:4" s="9" customFormat="1" x14ac:dyDescent="0.2">
      <c r="A13758" s="2" t="s">
        <v>24892</v>
      </c>
      <c r="B13758" s="1" t="s">
        <v>24893</v>
      </c>
      <c r="C13758" s="1" t="s">
        <v>39</v>
      </c>
      <c r="D13758" s="3">
        <v>5000</v>
      </c>
    </row>
    <row r="13759" spans="1:4" s="9" customFormat="1" x14ac:dyDescent="0.2">
      <c r="A13759" s="2" t="s">
        <v>24894</v>
      </c>
      <c r="B13759" s="1" t="s">
        <v>24895</v>
      </c>
      <c r="C13759" s="1" t="s">
        <v>39</v>
      </c>
      <c r="D13759" s="3">
        <v>100</v>
      </c>
    </row>
    <row r="13760" spans="1:4" s="9" customFormat="1" x14ac:dyDescent="0.2">
      <c r="A13760" s="2" t="s">
        <v>24896</v>
      </c>
      <c r="B13760" s="1" t="s">
        <v>24895</v>
      </c>
      <c r="C13760" s="1" t="s">
        <v>13372</v>
      </c>
      <c r="D13760" s="3">
        <v>5000</v>
      </c>
    </row>
    <row r="13761" spans="1:57" s="9" customFormat="1" x14ac:dyDescent="0.2">
      <c r="A13761" s="2" t="s">
        <v>24897</v>
      </c>
      <c r="B13761" s="1" t="s">
        <v>24898</v>
      </c>
      <c r="C13761" s="1" t="s">
        <v>39</v>
      </c>
      <c r="D13761" s="3">
        <v>5000</v>
      </c>
    </row>
    <row r="13762" spans="1:57" s="9" customFormat="1" x14ac:dyDescent="0.2">
      <c r="A13762" s="2" t="s">
        <v>24899</v>
      </c>
      <c r="B13762" s="1" t="s">
        <v>24900</v>
      </c>
      <c r="C13762" s="1" t="s">
        <v>39</v>
      </c>
      <c r="D13762" s="3">
        <v>100</v>
      </c>
    </row>
    <row r="13763" spans="1:57" s="9" customFormat="1" x14ac:dyDescent="0.2">
      <c r="A13763" s="2" t="s">
        <v>24901</v>
      </c>
      <c r="B13763" s="1" t="s">
        <v>24902</v>
      </c>
      <c r="C13763" s="1" t="s">
        <v>13372</v>
      </c>
      <c r="D13763" s="3">
        <v>5000</v>
      </c>
    </row>
    <row r="13764" spans="1:57" s="9" customFormat="1" x14ac:dyDescent="0.2">
      <c r="A13764" s="2" t="s">
        <v>24903</v>
      </c>
      <c r="B13764" s="1" t="s">
        <v>24904</v>
      </c>
      <c r="C13764" s="1" t="s">
        <v>39</v>
      </c>
      <c r="D13764" s="3">
        <v>5000</v>
      </c>
    </row>
    <row r="13765" spans="1:57" s="9" customFormat="1" x14ac:dyDescent="0.2">
      <c r="A13765" s="2" t="s">
        <v>24905</v>
      </c>
      <c r="B13765" s="1" t="s">
        <v>24906</v>
      </c>
      <c r="C13765" s="1" t="s">
        <v>13372</v>
      </c>
      <c r="D13765" s="3">
        <v>5000</v>
      </c>
    </row>
    <row r="13766" spans="1:57" s="9" customFormat="1" x14ac:dyDescent="0.2">
      <c r="A13766" s="2" t="s">
        <v>24907</v>
      </c>
      <c r="B13766" s="1" t="s">
        <v>24908</v>
      </c>
      <c r="C13766" s="1" t="s">
        <v>39</v>
      </c>
      <c r="D13766" s="3">
        <v>100</v>
      </c>
    </row>
    <row r="13767" spans="1:57" s="9" customFormat="1" x14ac:dyDescent="0.2">
      <c r="A13767" s="2" t="s">
        <v>24909</v>
      </c>
      <c r="B13767" s="1" t="s">
        <v>24910</v>
      </c>
      <c r="C13767" s="1" t="s">
        <v>15030</v>
      </c>
      <c r="D13767" s="3">
        <v>100</v>
      </c>
    </row>
    <row r="13768" spans="1:57" s="9" customFormat="1" x14ac:dyDescent="0.2">
      <c r="A13768" s="2" t="s">
        <v>24911</v>
      </c>
      <c r="B13768" s="1" t="s">
        <v>24912</v>
      </c>
      <c r="C13768" s="1" t="s">
        <v>39</v>
      </c>
      <c r="D13768" s="10" t="s">
        <v>5270</v>
      </c>
    </row>
    <row r="13769" spans="1:57" s="9" customFormat="1" x14ac:dyDescent="0.2">
      <c r="A13769" s="2" t="s">
        <v>24913</v>
      </c>
      <c r="B13769" s="1" t="s">
        <v>24914</v>
      </c>
      <c r="C13769" s="1" t="s">
        <v>13372</v>
      </c>
      <c r="D13769" s="3">
        <v>5000</v>
      </c>
    </row>
    <row r="13770" spans="1:57" s="11" customFormat="1" ht="18.75" x14ac:dyDescent="0.2">
      <c r="A13770" s="16" t="str">
        <f>HYPERLINK("#Indice","Voltar ao inicio")</f>
        <v>Voltar ao inicio</v>
      </c>
      <c r="B13770" s="17"/>
      <c r="C13770" s="17"/>
      <c r="D13770" s="17"/>
      <c r="E13770" s="9"/>
      <c r="F13770" s="9"/>
      <c r="G13770" s="9"/>
      <c r="H13770" s="9"/>
      <c r="I13770" s="9"/>
      <c r="J13770" s="9"/>
      <c r="K13770" s="9"/>
      <c r="L13770" s="9"/>
      <c r="M13770" s="9"/>
      <c r="N13770" s="9"/>
      <c r="O13770" s="9"/>
      <c r="P13770" s="9"/>
      <c r="Q13770" s="9"/>
      <c r="R13770" s="9"/>
      <c r="S13770" s="9"/>
      <c r="T13770" s="9"/>
      <c r="U13770" s="9"/>
      <c r="V13770" s="9"/>
      <c r="W13770" s="9"/>
      <c r="X13770" s="9"/>
      <c r="Y13770" s="9"/>
      <c r="Z13770" s="9"/>
      <c r="AA13770" s="9"/>
      <c r="AB13770" s="9"/>
      <c r="AC13770" s="9"/>
      <c r="AD13770" s="9"/>
      <c r="AE13770" s="9"/>
      <c r="AF13770" s="9"/>
      <c r="AG13770" s="9"/>
      <c r="AH13770" s="9"/>
      <c r="AI13770" s="9"/>
      <c r="AJ13770" s="9"/>
      <c r="AK13770" s="9"/>
      <c r="AL13770" s="9"/>
      <c r="AM13770" s="9"/>
      <c r="AN13770" s="9"/>
      <c r="AO13770" s="9"/>
      <c r="AP13770" s="9"/>
      <c r="AQ13770" s="9"/>
      <c r="AR13770" s="9"/>
      <c r="AS13770" s="9"/>
      <c r="AT13770" s="9"/>
      <c r="AU13770" s="9"/>
      <c r="AV13770" s="9"/>
      <c r="AW13770" s="9"/>
      <c r="AX13770" s="9"/>
      <c r="AY13770" s="9"/>
      <c r="AZ13770" s="9"/>
      <c r="BA13770" s="9"/>
      <c r="BB13770" s="9"/>
      <c r="BC13770" s="9"/>
      <c r="BD13770" s="9"/>
      <c r="BE13770" s="9"/>
    </row>
    <row r="13771" spans="1:57" s="11" customFormat="1" ht="10.5" customHeight="1" x14ac:dyDescent="0.2">
      <c r="A13771" s="12"/>
      <c r="B13771" s="13"/>
      <c r="C13771" s="13"/>
      <c r="D13771" s="13"/>
      <c r="E13771" s="9"/>
      <c r="F13771" s="9"/>
      <c r="G13771" s="9"/>
      <c r="H13771" s="9"/>
      <c r="I13771" s="9"/>
      <c r="J13771" s="9"/>
      <c r="K13771" s="9"/>
      <c r="L13771" s="9"/>
      <c r="M13771" s="9"/>
      <c r="N13771" s="9"/>
      <c r="O13771" s="9"/>
      <c r="P13771" s="9"/>
      <c r="Q13771" s="9"/>
      <c r="R13771" s="9"/>
      <c r="S13771" s="9"/>
      <c r="T13771" s="9"/>
      <c r="U13771" s="9"/>
      <c r="V13771" s="9"/>
      <c r="W13771" s="9"/>
      <c r="X13771" s="9"/>
      <c r="Y13771" s="9"/>
      <c r="Z13771" s="9"/>
      <c r="AA13771" s="9"/>
      <c r="AB13771" s="9"/>
      <c r="AC13771" s="9"/>
      <c r="AD13771" s="9"/>
      <c r="AE13771" s="9"/>
      <c r="AF13771" s="9"/>
      <c r="AG13771" s="9"/>
      <c r="AH13771" s="9"/>
      <c r="AI13771" s="9"/>
      <c r="AJ13771" s="9"/>
      <c r="AK13771" s="9"/>
      <c r="AL13771" s="9"/>
      <c r="AM13771" s="9"/>
      <c r="AN13771" s="9"/>
      <c r="AO13771" s="9"/>
      <c r="AP13771" s="9"/>
      <c r="AQ13771" s="9"/>
      <c r="AR13771" s="9"/>
      <c r="AS13771" s="9"/>
      <c r="AT13771" s="9"/>
      <c r="AU13771" s="9"/>
      <c r="AV13771" s="9"/>
      <c r="AW13771" s="9"/>
      <c r="AX13771" s="9"/>
      <c r="AY13771" s="9"/>
      <c r="AZ13771" s="9"/>
      <c r="BA13771" s="9"/>
      <c r="BB13771" s="9"/>
      <c r="BC13771" s="9"/>
      <c r="BD13771" s="9"/>
      <c r="BE13771" s="9"/>
    </row>
    <row r="13772" spans="1:57" s="9" customFormat="1" ht="26.25" customHeight="1" x14ac:dyDescent="0.2">
      <c r="A13772" s="18" t="s">
        <v>24949</v>
      </c>
      <c r="B13772" s="19"/>
      <c r="C13772" s="19"/>
      <c r="D13772" s="19"/>
    </row>
    <row r="13773" spans="1:57" s="9" customFormat="1" ht="14.25" x14ac:dyDescent="0.2">
      <c r="A13773" s="20" t="s">
        <v>0</v>
      </c>
      <c r="B13773" s="21" t="s">
        <v>1</v>
      </c>
      <c r="C13773" s="21" t="s">
        <v>2</v>
      </c>
      <c r="D13773" s="22" t="s">
        <v>3</v>
      </c>
    </row>
    <row r="13774" spans="1:57" s="9" customFormat="1" ht="14.25" x14ac:dyDescent="0.2">
      <c r="A13774" s="20"/>
      <c r="B13774" s="21"/>
      <c r="C13774" s="21"/>
      <c r="D13774" s="22"/>
    </row>
    <row r="13775" spans="1:57" s="9" customFormat="1" x14ac:dyDescent="0.2">
      <c r="A13775" s="2" t="s">
        <v>24915</v>
      </c>
      <c r="B13775" s="1" t="s">
        <v>24916</v>
      </c>
      <c r="C13775" s="1" t="s">
        <v>15030</v>
      </c>
      <c r="D13775" s="3">
        <v>100</v>
      </c>
    </row>
    <row r="13776" spans="1:57" s="9" customFormat="1" x14ac:dyDescent="0.2">
      <c r="A13776" s="2" t="s">
        <v>24917</v>
      </c>
      <c r="B13776" s="1" t="s">
        <v>24918</v>
      </c>
      <c r="C13776" s="1" t="s">
        <v>39</v>
      </c>
      <c r="D13776" s="10" t="s">
        <v>5270</v>
      </c>
    </row>
    <row r="13777" spans="1:57" s="9" customFormat="1" x14ac:dyDescent="0.2">
      <c r="A13777" s="2" t="s">
        <v>24919</v>
      </c>
      <c r="B13777" s="1" t="s">
        <v>24920</v>
      </c>
      <c r="C13777" s="1" t="s">
        <v>39</v>
      </c>
      <c r="D13777" s="3">
        <v>2500</v>
      </c>
    </row>
    <row r="13778" spans="1:57" s="9" customFormat="1" x14ac:dyDescent="0.2">
      <c r="A13778" s="2" t="s">
        <v>24921</v>
      </c>
      <c r="B13778" s="1" t="s">
        <v>24922</v>
      </c>
      <c r="C13778" s="1" t="s">
        <v>39</v>
      </c>
      <c r="D13778" s="3">
        <v>100</v>
      </c>
    </row>
    <row r="13779" spans="1:57" s="9" customFormat="1" x14ac:dyDescent="0.2">
      <c r="A13779" s="2" t="s">
        <v>24923</v>
      </c>
      <c r="B13779" s="1" t="s">
        <v>24924</v>
      </c>
      <c r="C13779" s="1" t="s">
        <v>23924</v>
      </c>
      <c r="D13779" s="10" t="s">
        <v>5270</v>
      </c>
    </row>
    <row r="13780" spans="1:57" s="9" customFormat="1" x14ac:dyDescent="0.2">
      <c r="A13780" s="2" t="s">
        <v>24925</v>
      </c>
      <c r="B13780" s="1" t="s">
        <v>24926</v>
      </c>
      <c r="C13780" s="1" t="s">
        <v>23924</v>
      </c>
      <c r="D13780" s="10" t="s">
        <v>5270</v>
      </c>
    </row>
    <row r="13781" spans="1:57" s="9" customFormat="1" x14ac:dyDescent="0.2">
      <c r="A13781" s="2" t="s">
        <v>24927</v>
      </c>
      <c r="B13781" s="1" t="s">
        <v>24928</v>
      </c>
      <c r="C13781" s="1" t="s">
        <v>39</v>
      </c>
      <c r="D13781" s="3">
        <v>100</v>
      </c>
    </row>
    <row r="13782" spans="1:57" s="9" customFormat="1" x14ac:dyDescent="0.2">
      <c r="A13782" s="2" t="s">
        <v>24929</v>
      </c>
      <c r="B13782" s="1" t="s">
        <v>24930</v>
      </c>
      <c r="C13782" s="1" t="s">
        <v>39</v>
      </c>
      <c r="D13782" s="3">
        <v>100</v>
      </c>
    </row>
    <row r="13783" spans="1:57" s="9" customFormat="1" x14ac:dyDescent="0.2">
      <c r="A13783" s="2" t="s">
        <v>24931</v>
      </c>
      <c r="B13783" s="1" t="s">
        <v>24932</v>
      </c>
      <c r="C13783" s="1" t="s">
        <v>39</v>
      </c>
      <c r="D13783" s="3">
        <v>100</v>
      </c>
    </row>
    <row r="13784" spans="1:57" s="9" customFormat="1" x14ac:dyDescent="0.2">
      <c r="A13784" s="2" t="s">
        <v>24933</v>
      </c>
      <c r="B13784" s="1" t="s">
        <v>24934</v>
      </c>
      <c r="C13784" s="1" t="s">
        <v>13884</v>
      </c>
      <c r="D13784" s="3">
        <v>1000</v>
      </c>
    </row>
    <row r="13785" spans="1:57" s="9" customFormat="1" x14ac:dyDescent="0.2">
      <c r="A13785" s="2" t="s">
        <v>24935</v>
      </c>
      <c r="B13785" s="1" t="s">
        <v>24936</v>
      </c>
      <c r="C13785" s="1" t="s">
        <v>23924</v>
      </c>
      <c r="D13785" s="10" t="s">
        <v>5270</v>
      </c>
    </row>
    <row r="13786" spans="1:57" s="9" customFormat="1" x14ac:dyDescent="0.2">
      <c r="A13786" s="2" t="s">
        <v>24937</v>
      </c>
      <c r="B13786" s="1" t="s">
        <v>24938</v>
      </c>
      <c r="C13786" s="1" t="s">
        <v>39</v>
      </c>
      <c r="D13786" s="3">
        <v>100</v>
      </c>
    </row>
    <row r="13787" spans="1:57" s="9" customFormat="1" x14ac:dyDescent="0.2">
      <c r="A13787" s="2" t="s">
        <v>24939</v>
      </c>
      <c r="B13787" s="1" t="s">
        <v>24940</v>
      </c>
      <c r="C13787" s="1" t="s">
        <v>39</v>
      </c>
      <c r="D13787" s="10" t="s">
        <v>5270</v>
      </c>
    </row>
    <row r="13788" spans="1:57" s="9" customFormat="1" x14ac:dyDescent="0.2">
      <c r="A13788" s="2" t="s">
        <v>24941</v>
      </c>
      <c r="B13788" s="1" t="s">
        <v>24942</v>
      </c>
      <c r="C13788" s="1" t="s">
        <v>23924</v>
      </c>
      <c r="D13788" s="10" t="s">
        <v>5270</v>
      </c>
    </row>
    <row r="13789" spans="1:57" s="9" customFormat="1" x14ac:dyDescent="0.2">
      <c r="A13789" s="2" t="s">
        <v>24943</v>
      </c>
      <c r="B13789" s="1" t="s">
        <v>24944</v>
      </c>
      <c r="C13789" s="1" t="s">
        <v>39</v>
      </c>
      <c r="D13789" s="3">
        <v>5000</v>
      </c>
    </row>
    <row r="13790" spans="1:57" s="9" customFormat="1" x14ac:dyDescent="0.2">
      <c r="A13790" s="2" t="s">
        <v>24945</v>
      </c>
      <c r="B13790" s="1" t="s">
        <v>24946</v>
      </c>
      <c r="C13790" s="1" t="s">
        <v>23924</v>
      </c>
      <c r="D13790" s="10" t="s">
        <v>5270</v>
      </c>
    </row>
    <row r="13791" spans="1:57" s="9" customFormat="1" x14ac:dyDescent="0.2">
      <c r="A13791" s="2" t="s">
        <v>24947</v>
      </c>
      <c r="B13791" s="1" t="s">
        <v>24948</v>
      </c>
      <c r="C13791" s="1" t="s">
        <v>15030</v>
      </c>
      <c r="D13791" s="3">
        <v>100</v>
      </c>
    </row>
    <row r="13792" spans="1:57" s="11" customFormat="1" ht="18.75" x14ac:dyDescent="0.2">
      <c r="A13792" s="16" t="str">
        <f>HYPERLINK("#Indice","Voltar ao inicio")</f>
        <v>Voltar ao inicio</v>
      </c>
      <c r="B13792" s="17"/>
      <c r="C13792" s="17"/>
      <c r="D13792" s="17"/>
      <c r="E13792" s="9"/>
      <c r="F13792" s="9"/>
      <c r="G13792" s="9"/>
      <c r="H13792" s="9"/>
      <c r="I13792" s="9"/>
      <c r="J13792" s="9"/>
      <c r="K13792" s="9"/>
      <c r="L13792" s="9"/>
      <c r="M13792" s="9"/>
      <c r="N13792" s="9"/>
      <c r="O13792" s="9"/>
      <c r="P13792" s="9"/>
      <c r="Q13792" s="9"/>
      <c r="R13792" s="9"/>
      <c r="S13792" s="9"/>
      <c r="T13792" s="9"/>
      <c r="U13792" s="9"/>
      <c r="V13792" s="9"/>
      <c r="W13792" s="9"/>
      <c r="X13792" s="9"/>
      <c r="Y13792" s="9"/>
      <c r="Z13792" s="9"/>
      <c r="AA13792" s="9"/>
      <c r="AB13792" s="9"/>
      <c r="AC13792" s="9"/>
      <c r="AD13792" s="9"/>
      <c r="AE13792" s="9"/>
      <c r="AF13792" s="9"/>
      <c r="AG13792" s="9"/>
      <c r="AH13792" s="9"/>
      <c r="AI13792" s="9"/>
      <c r="AJ13792" s="9"/>
      <c r="AK13792" s="9"/>
      <c r="AL13792" s="9"/>
      <c r="AM13792" s="9"/>
      <c r="AN13792" s="9"/>
      <c r="AO13792" s="9"/>
      <c r="AP13792" s="9"/>
      <c r="AQ13792" s="9"/>
      <c r="AR13792" s="9"/>
      <c r="AS13792" s="9"/>
      <c r="AT13792" s="9"/>
      <c r="AU13792" s="9"/>
      <c r="AV13792" s="9"/>
      <c r="AW13792" s="9"/>
      <c r="AX13792" s="9"/>
      <c r="AY13792" s="9"/>
      <c r="AZ13792" s="9"/>
      <c r="BA13792" s="9"/>
      <c r="BB13792" s="9"/>
      <c r="BC13792" s="9"/>
      <c r="BD13792" s="9"/>
      <c r="BE13792" s="9"/>
    </row>
    <row r="13793" spans="1:57" s="11" customFormat="1" ht="10.5" customHeight="1" x14ac:dyDescent="0.2">
      <c r="A13793" s="12"/>
      <c r="B13793" s="13"/>
      <c r="C13793" s="13"/>
      <c r="D13793" s="13"/>
      <c r="E13793" s="9"/>
      <c r="F13793" s="9"/>
      <c r="G13793" s="9"/>
      <c r="H13793" s="9"/>
      <c r="I13793" s="9"/>
      <c r="J13793" s="9"/>
      <c r="K13793" s="9"/>
      <c r="L13793" s="9"/>
      <c r="M13793" s="9"/>
      <c r="N13793" s="9"/>
      <c r="O13793" s="9"/>
      <c r="P13793" s="9"/>
      <c r="Q13793" s="9"/>
      <c r="R13793" s="9"/>
      <c r="S13793" s="9"/>
      <c r="T13793" s="9"/>
      <c r="U13793" s="9"/>
      <c r="V13793" s="9"/>
      <c r="W13793" s="9"/>
      <c r="X13793" s="9"/>
      <c r="Y13793" s="9"/>
      <c r="Z13793" s="9"/>
      <c r="AA13793" s="9"/>
      <c r="AB13793" s="9"/>
      <c r="AC13793" s="9"/>
      <c r="AD13793" s="9"/>
      <c r="AE13793" s="9"/>
      <c r="AF13793" s="9"/>
      <c r="AG13793" s="9"/>
      <c r="AH13793" s="9"/>
      <c r="AI13793" s="9"/>
      <c r="AJ13793" s="9"/>
      <c r="AK13793" s="9"/>
      <c r="AL13793" s="9"/>
      <c r="AM13793" s="9"/>
      <c r="AN13793" s="9"/>
      <c r="AO13793" s="9"/>
      <c r="AP13793" s="9"/>
      <c r="AQ13793" s="9"/>
      <c r="AR13793" s="9"/>
      <c r="AS13793" s="9"/>
      <c r="AT13793" s="9"/>
      <c r="AU13793" s="9"/>
      <c r="AV13793" s="9"/>
      <c r="AW13793" s="9"/>
      <c r="AX13793" s="9"/>
      <c r="AY13793" s="9"/>
      <c r="AZ13793" s="9"/>
      <c r="BA13793" s="9"/>
      <c r="BB13793" s="9"/>
      <c r="BC13793" s="9"/>
      <c r="BD13793" s="9"/>
      <c r="BE13793" s="9"/>
    </row>
    <row r="13794" spans="1:57" s="9" customFormat="1" ht="26.25" customHeight="1" x14ac:dyDescent="0.2">
      <c r="A13794" s="18" t="s">
        <v>25028</v>
      </c>
      <c r="B13794" s="19"/>
      <c r="C13794" s="19"/>
      <c r="D13794" s="19"/>
    </row>
    <row r="13795" spans="1:57" s="9" customFormat="1" ht="14.25" x14ac:dyDescent="0.2">
      <c r="A13795" s="20" t="s">
        <v>0</v>
      </c>
      <c r="B13795" s="21" t="s">
        <v>1</v>
      </c>
      <c r="C13795" s="21" t="s">
        <v>2</v>
      </c>
      <c r="D13795" s="22" t="s">
        <v>3</v>
      </c>
    </row>
    <row r="13796" spans="1:57" s="9" customFormat="1" ht="14.25" x14ac:dyDescent="0.2">
      <c r="A13796" s="20"/>
      <c r="B13796" s="21"/>
      <c r="C13796" s="21"/>
      <c r="D13796" s="22"/>
    </row>
    <row r="13797" spans="1:57" s="9" customFormat="1" x14ac:dyDescent="0.2">
      <c r="A13797" s="2" t="s">
        <v>24950</v>
      </c>
      <c r="B13797" s="1" t="s">
        <v>24951</v>
      </c>
      <c r="C13797" s="1" t="s">
        <v>39</v>
      </c>
      <c r="D13797" s="10" t="s">
        <v>5270</v>
      </c>
    </row>
    <row r="13798" spans="1:57" s="9" customFormat="1" x14ac:dyDescent="0.2">
      <c r="A13798" s="2" t="s">
        <v>24952</v>
      </c>
      <c r="B13798" s="1" t="s">
        <v>24953</v>
      </c>
      <c r="C13798" s="1" t="s">
        <v>39</v>
      </c>
      <c r="D13798" s="3">
        <v>100</v>
      </c>
    </row>
    <row r="13799" spans="1:57" s="9" customFormat="1" x14ac:dyDescent="0.2">
      <c r="A13799" s="2" t="s">
        <v>24954</v>
      </c>
      <c r="B13799" s="1" t="s">
        <v>24955</v>
      </c>
      <c r="C13799" s="1" t="s">
        <v>39</v>
      </c>
      <c r="D13799" s="10" t="s">
        <v>5270</v>
      </c>
    </row>
    <row r="13800" spans="1:57" s="9" customFormat="1" x14ac:dyDescent="0.2">
      <c r="A13800" s="2" t="s">
        <v>24956</v>
      </c>
      <c r="B13800" s="1" t="s">
        <v>24957</v>
      </c>
      <c r="C13800" s="1" t="s">
        <v>39</v>
      </c>
      <c r="D13800" s="3">
        <v>100</v>
      </c>
    </row>
    <row r="13801" spans="1:57" s="9" customFormat="1" x14ac:dyDescent="0.2">
      <c r="A13801" s="2" t="s">
        <v>24958</v>
      </c>
      <c r="B13801" s="1" t="s">
        <v>24959</v>
      </c>
      <c r="C13801" s="1" t="s">
        <v>2752</v>
      </c>
      <c r="D13801" s="3">
        <v>100</v>
      </c>
    </row>
    <row r="13802" spans="1:57" s="9" customFormat="1" x14ac:dyDescent="0.2">
      <c r="A13802" s="2" t="s">
        <v>24960</v>
      </c>
      <c r="B13802" s="1" t="s">
        <v>24961</v>
      </c>
      <c r="C13802" s="1" t="s">
        <v>39</v>
      </c>
      <c r="D13802" s="10" t="s">
        <v>5270</v>
      </c>
    </row>
    <row r="13803" spans="1:57" s="9" customFormat="1" x14ac:dyDescent="0.2">
      <c r="A13803" s="2" t="s">
        <v>24962</v>
      </c>
      <c r="B13803" s="1" t="s">
        <v>24963</v>
      </c>
      <c r="C13803" s="1" t="s">
        <v>2752</v>
      </c>
      <c r="D13803" s="3">
        <v>100</v>
      </c>
    </row>
    <row r="13804" spans="1:57" s="9" customFormat="1" x14ac:dyDescent="0.2">
      <c r="A13804" s="2" t="s">
        <v>24964</v>
      </c>
      <c r="B13804" s="1" t="s">
        <v>24965</v>
      </c>
      <c r="C13804" s="1" t="s">
        <v>23904</v>
      </c>
      <c r="D13804" s="3">
        <v>100</v>
      </c>
    </row>
    <row r="13805" spans="1:57" s="9" customFormat="1" x14ac:dyDescent="0.2">
      <c r="A13805" s="2" t="s">
        <v>24966</v>
      </c>
      <c r="B13805" s="1" t="s">
        <v>24967</v>
      </c>
      <c r="C13805" s="1" t="s">
        <v>39</v>
      </c>
      <c r="D13805" s="10" t="s">
        <v>5270</v>
      </c>
    </row>
    <row r="13806" spans="1:57" s="9" customFormat="1" x14ac:dyDescent="0.2">
      <c r="A13806" s="2" t="s">
        <v>24968</v>
      </c>
      <c r="B13806" s="1" t="s">
        <v>24969</v>
      </c>
      <c r="C13806" s="1" t="s">
        <v>15030</v>
      </c>
      <c r="D13806" s="3">
        <v>5000</v>
      </c>
    </row>
    <row r="13807" spans="1:57" s="9" customFormat="1" x14ac:dyDescent="0.2">
      <c r="A13807" s="2" t="s">
        <v>24970</v>
      </c>
      <c r="B13807" s="1" t="s">
        <v>24971</v>
      </c>
      <c r="C13807" s="1" t="s">
        <v>39</v>
      </c>
      <c r="D13807" s="3">
        <v>100</v>
      </c>
    </row>
    <row r="13808" spans="1:57" s="9" customFormat="1" x14ac:dyDescent="0.2">
      <c r="A13808" s="2" t="s">
        <v>24972</v>
      </c>
      <c r="B13808" s="1" t="s">
        <v>24973</v>
      </c>
      <c r="C13808" s="1" t="s">
        <v>39</v>
      </c>
      <c r="D13808" s="3">
        <v>100</v>
      </c>
    </row>
    <row r="13809" spans="1:4" s="9" customFormat="1" x14ac:dyDescent="0.2">
      <c r="A13809" s="2" t="s">
        <v>24974</v>
      </c>
      <c r="B13809" s="1" t="s">
        <v>24975</v>
      </c>
      <c r="C13809" s="1" t="s">
        <v>24976</v>
      </c>
      <c r="D13809" s="10" t="s">
        <v>5270</v>
      </c>
    </row>
    <row r="13810" spans="1:4" s="9" customFormat="1" x14ac:dyDescent="0.2">
      <c r="A13810" s="2" t="s">
        <v>24977</v>
      </c>
      <c r="B13810" s="1" t="s">
        <v>24978</v>
      </c>
      <c r="C13810" s="1" t="s">
        <v>39</v>
      </c>
      <c r="D13810" s="3">
        <v>100</v>
      </c>
    </row>
    <row r="13811" spans="1:4" s="9" customFormat="1" x14ac:dyDescent="0.2">
      <c r="A13811" s="2" t="s">
        <v>24979</v>
      </c>
      <c r="B13811" s="1" t="s">
        <v>24980</v>
      </c>
      <c r="C13811" s="1" t="s">
        <v>23924</v>
      </c>
      <c r="D13811" s="10" t="s">
        <v>5270</v>
      </c>
    </row>
    <row r="13812" spans="1:4" s="9" customFormat="1" x14ac:dyDescent="0.2">
      <c r="A13812" s="2" t="s">
        <v>24983</v>
      </c>
      <c r="B13812" s="1" t="s">
        <v>24982</v>
      </c>
      <c r="C13812" s="1" t="s">
        <v>15030</v>
      </c>
      <c r="D13812" s="3">
        <v>100</v>
      </c>
    </row>
    <row r="13813" spans="1:4" s="9" customFormat="1" x14ac:dyDescent="0.2">
      <c r="A13813" s="2" t="s">
        <v>24981</v>
      </c>
      <c r="B13813" s="1" t="s">
        <v>24982</v>
      </c>
      <c r="C13813" s="1" t="s">
        <v>39</v>
      </c>
      <c r="D13813" s="10" t="s">
        <v>5270</v>
      </c>
    </row>
    <row r="13814" spans="1:4" s="9" customFormat="1" x14ac:dyDescent="0.2">
      <c r="A13814" s="2" t="s">
        <v>24984</v>
      </c>
      <c r="B13814" s="1" t="s">
        <v>24985</v>
      </c>
      <c r="C13814" s="1" t="s">
        <v>39</v>
      </c>
      <c r="D13814" s="10" t="s">
        <v>5270</v>
      </c>
    </row>
    <row r="13815" spans="1:4" s="9" customFormat="1" x14ac:dyDescent="0.2">
      <c r="A13815" s="2" t="s">
        <v>24986</v>
      </c>
      <c r="B13815" s="1" t="s">
        <v>24987</v>
      </c>
      <c r="C13815" s="1" t="s">
        <v>39</v>
      </c>
      <c r="D13815" s="10" t="s">
        <v>5270</v>
      </c>
    </row>
    <row r="13816" spans="1:4" s="9" customFormat="1" x14ac:dyDescent="0.2">
      <c r="A13816" s="2" t="s">
        <v>24988</v>
      </c>
      <c r="B13816" s="1" t="s">
        <v>24989</v>
      </c>
      <c r="C13816" s="1" t="s">
        <v>39</v>
      </c>
      <c r="D13816" s="3">
        <v>100</v>
      </c>
    </row>
    <row r="13817" spans="1:4" s="9" customFormat="1" x14ac:dyDescent="0.2">
      <c r="A13817" s="2" t="s">
        <v>24990</v>
      </c>
      <c r="B13817" s="1" t="s">
        <v>24991</v>
      </c>
      <c r="C13817" s="1" t="s">
        <v>39</v>
      </c>
      <c r="D13817" s="3">
        <v>5000</v>
      </c>
    </row>
    <row r="13818" spans="1:4" s="9" customFormat="1" x14ac:dyDescent="0.2">
      <c r="A13818" s="2" t="s">
        <v>24992</v>
      </c>
      <c r="B13818" s="1" t="s">
        <v>24993</v>
      </c>
      <c r="C13818" s="1" t="s">
        <v>39</v>
      </c>
      <c r="D13818" s="3">
        <v>100</v>
      </c>
    </row>
    <row r="13819" spans="1:4" s="9" customFormat="1" x14ac:dyDescent="0.2">
      <c r="A13819" s="2" t="s">
        <v>24994</v>
      </c>
      <c r="B13819" s="1" t="s">
        <v>24995</v>
      </c>
      <c r="C13819" s="1" t="s">
        <v>39</v>
      </c>
      <c r="D13819" s="10" t="s">
        <v>5270</v>
      </c>
    </row>
    <row r="13820" spans="1:4" s="9" customFormat="1" x14ac:dyDescent="0.2">
      <c r="A13820" s="2" t="s">
        <v>24996</v>
      </c>
      <c r="B13820" s="1" t="s">
        <v>24997</v>
      </c>
      <c r="C13820" s="1" t="s">
        <v>39</v>
      </c>
      <c r="D13820" s="10" t="s">
        <v>5270</v>
      </c>
    </row>
    <row r="13821" spans="1:4" s="9" customFormat="1" x14ac:dyDescent="0.2">
      <c r="A13821" s="2" t="s">
        <v>24998</v>
      </c>
      <c r="B13821" s="1" t="s">
        <v>24999</v>
      </c>
      <c r="C13821" s="1" t="s">
        <v>14106</v>
      </c>
      <c r="D13821" s="3">
        <v>100</v>
      </c>
    </row>
    <row r="13822" spans="1:4" s="9" customFormat="1" x14ac:dyDescent="0.2">
      <c r="A13822" s="2" t="s">
        <v>25000</v>
      </c>
      <c r="B13822" s="1" t="s">
        <v>25001</v>
      </c>
      <c r="C13822" s="1" t="s">
        <v>39</v>
      </c>
      <c r="D13822" s="3">
        <v>100</v>
      </c>
    </row>
    <row r="13823" spans="1:4" s="9" customFormat="1" x14ac:dyDescent="0.2">
      <c r="A13823" s="2" t="s">
        <v>25002</v>
      </c>
      <c r="B13823" s="1" t="s">
        <v>25003</v>
      </c>
      <c r="C13823" s="1" t="s">
        <v>39</v>
      </c>
      <c r="D13823" s="10" t="s">
        <v>5270</v>
      </c>
    </row>
    <row r="13824" spans="1:4" s="9" customFormat="1" x14ac:dyDescent="0.2">
      <c r="A13824" s="2" t="s">
        <v>25004</v>
      </c>
      <c r="B13824" s="1" t="s">
        <v>25005</v>
      </c>
      <c r="C13824" s="1" t="s">
        <v>39</v>
      </c>
      <c r="D13824" s="3">
        <v>5000</v>
      </c>
    </row>
    <row r="13825" spans="1:57" s="9" customFormat="1" x14ac:dyDescent="0.2">
      <c r="A13825" s="2" t="s">
        <v>25006</v>
      </c>
      <c r="B13825" s="1" t="s">
        <v>25007</v>
      </c>
      <c r="C13825" s="1" t="s">
        <v>15030</v>
      </c>
      <c r="D13825" s="3">
        <v>100</v>
      </c>
    </row>
    <row r="13826" spans="1:57" s="9" customFormat="1" x14ac:dyDescent="0.2">
      <c r="A13826" s="2" t="s">
        <v>25008</v>
      </c>
      <c r="B13826" s="1" t="s">
        <v>25009</v>
      </c>
      <c r="C13826" s="1" t="s">
        <v>2752</v>
      </c>
      <c r="D13826" s="3">
        <v>100</v>
      </c>
    </row>
    <row r="13827" spans="1:57" s="9" customFormat="1" x14ac:dyDescent="0.2">
      <c r="A13827" s="2" t="s">
        <v>25010</v>
      </c>
      <c r="B13827" s="1" t="s">
        <v>25011</v>
      </c>
      <c r="C13827" s="1" t="s">
        <v>2752</v>
      </c>
      <c r="D13827" s="3">
        <v>100</v>
      </c>
    </row>
    <row r="13828" spans="1:57" s="9" customFormat="1" x14ac:dyDescent="0.2">
      <c r="A13828" s="2" t="s">
        <v>25012</v>
      </c>
      <c r="B13828" s="1" t="s">
        <v>25013</v>
      </c>
      <c r="C13828" s="1" t="s">
        <v>39</v>
      </c>
      <c r="D13828" s="3">
        <v>100</v>
      </c>
    </row>
    <row r="13829" spans="1:57" s="9" customFormat="1" x14ac:dyDescent="0.2">
      <c r="A13829" s="2" t="s">
        <v>25014</v>
      </c>
      <c r="B13829" s="1" t="s">
        <v>25015</v>
      </c>
      <c r="C13829" s="1" t="s">
        <v>13884</v>
      </c>
      <c r="D13829" s="3">
        <v>100</v>
      </c>
    </row>
    <row r="13830" spans="1:57" s="9" customFormat="1" x14ac:dyDescent="0.2">
      <c r="A13830" s="2" t="s">
        <v>25016</v>
      </c>
      <c r="B13830" s="1" t="s">
        <v>25017</v>
      </c>
      <c r="C13830" s="1" t="s">
        <v>39</v>
      </c>
      <c r="D13830" s="3">
        <v>100</v>
      </c>
    </row>
    <row r="13831" spans="1:57" s="9" customFormat="1" x14ac:dyDescent="0.2">
      <c r="A13831" s="2" t="s">
        <v>25018</v>
      </c>
      <c r="B13831" s="1" t="s">
        <v>25019</v>
      </c>
      <c r="C13831" s="1" t="s">
        <v>287</v>
      </c>
      <c r="D13831" s="10" t="s">
        <v>5270</v>
      </c>
    </row>
    <row r="13832" spans="1:57" s="9" customFormat="1" x14ac:dyDescent="0.2">
      <c r="A13832" s="2" t="s">
        <v>25020</v>
      </c>
      <c r="B13832" s="1" t="s">
        <v>25021</v>
      </c>
      <c r="C13832" s="1" t="s">
        <v>2752</v>
      </c>
      <c r="D13832" s="10" t="s">
        <v>5270</v>
      </c>
    </row>
    <row r="13833" spans="1:57" s="9" customFormat="1" x14ac:dyDescent="0.2">
      <c r="A13833" s="2" t="s">
        <v>25022</v>
      </c>
      <c r="B13833" s="1" t="s">
        <v>25023</v>
      </c>
      <c r="C13833" s="1" t="s">
        <v>13884</v>
      </c>
      <c r="D13833" s="3">
        <v>100</v>
      </c>
    </row>
    <row r="13834" spans="1:57" s="9" customFormat="1" x14ac:dyDescent="0.2">
      <c r="A13834" s="2" t="s">
        <v>25024</v>
      </c>
      <c r="B13834" s="1" t="s">
        <v>25025</v>
      </c>
      <c r="C13834" s="1" t="s">
        <v>2752</v>
      </c>
      <c r="D13834" s="3">
        <v>100</v>
      </c>
    </row>
    <row r="13835" spans="1:57" s="9" customFormat="1" x14ac:dyDescent="0.2">
      <c r="A13835" s="2" t="s">
        <v>25026</v>
      </c>
      <c r="B13835" s="1" t="s">
        <v>25027</v>
      </c>
      <c r="C13835" s="1" t="s">
        <v>39</v>
      </c>
      <c r="D13835" s="3">
        <v>100</v>
      </c>
    </row>
    <row r="13836" spans="1:57" s="11" customFormat="1" ht="18.75" x14ac:dyDescent="0.2">
      <c r="A13836" s="16" t="str">
        <f>HYPERLINK("#Indice","Voltar ao inicio")</f>
        <v>Voltar ao inicio</v>
      </c>
      <c r="B13836" s="17"/>
      <c r="C13836" s="17"/>
      <c r="D13836" s="17"/>
      <c r="E13836" s="9"/>
      <c r="F13836" s="9"/>
      <c r="G13836" s="9"/>
      <c r="H13836" s="9"/>
      <c r="I13836" s="9"/>
      <c r="J13836" s="9"/>
      <c r="K13836" s="9"/>
      <c r="L13836" s="9"/>
      <c r="M13836" s="9"/>
      <c r="N13836" s="9"/>
      <c r="O13836" s="9"/>
      <c r="P13836" s="9"/>
      <c r="Q13836" s="9"/>
      <c r="R13836" s="9"/>
      <c r="S13836" s="9"/>
      <c r="T13836" s="9"/>
      <c r="U13836" s="9"/>
      <c r="V13836" s="9"/>
      <c r="W13836" s="9"/>
      <c r="X13836" s="9"/>
      <c r="Y13836" s="9"/>
      <c r="Z13836" s="9"/>
      <c r="AA13836" s="9"/>
      <c r="AB13836" s="9"/>
      <c r="AC13836" s="9"/>
      <c r="AD13836" s="9"/>
      <c r="AE13836" s="9"/>
      <c r="AF13836" s="9"/>
      <c r="AG13836" s="9"/>
      <c r="AH13836" s="9"/>
      <c r="AI13836" s="9"/>
      <c r="AJ13836" s="9"/>
      <c r="AK13836" s="9"/>
      <c r="AL13836" s="9"/>
      <c r="AM13836" s="9"/>
      <c r="AN13836" s="9"/>
      <c r="AO13836" s="9"/>
      <c r="AP13836" s="9"/>
      <c r="AQ13836" s="9"/>
      <c r="AR13836" s="9"/>
      <c r="AS13836" s="9"/>
      <c r="AT13836" s="9"/>
      <c r="AU13836" s="9"/>
      <c r="AV13836" s="9"/>
      <c r="AW13836" s="9"/>
      <c r="AX13836" s="9"/>
      <c r="AY13836" s="9"/>
      <c r="AZ13836" s="9"/>
      <c r="BA13836" s="9"/>
      <c r="BB13836" s="9"/>
      <c r="BC13836" s="9"/>
      <c r="BD13836" s="9"/>
      <c r="BE13836" s="9"/>
    </row>
    <row r="13837" spans="1:57" s="11" customFormat="1" ht="10.5" customHeight="1" x14ac:dyDescent="0.2">
      <c r="A13837" s="12"/>
      <c r="B13837" s="13"/>
      <c r="C13837" s="13"/>
      <c r="D13837" s="13"/>
      <c r="E13837" s="9"/>
      <c r="F13837" s="9"/>
      <c r="G13837" s="9"/>
      <c r="H13837" s="9"/>
      <c r="I13837" s="9"/>
      <c r="J13837" s="9"/>
      <c r="K13837" s="9"/>
      <c r="L13837" s="9"/>
      <c r="M13837" s="9"/>
      <c r="N13837" s="9"/>
      <c r="O13837" s="9"/>
      <c r="P13837" s="9"/>
      <c r="Q13837" s="9"/>
      <c r="R13837" s="9"/>
      <c r="S13837" s="9"/>
      <c r="T13837" s="9"/>
      <c r="U13837" s="9"/>
      <c r="V13837" s="9"/>
      <c r="W13837" s="9"/>
      <c r="X13837" s="9"/>
      <c r="Y13837" s="9"/>
      <c r="Z13837" s="9"/>
      <c r="AA13837" s="9"/>
      <c r="AB13837" s="9"/>
      <c r="AC13837" s="9"/>
      <c r="AD13837" s="9"/>
      <c r="AE13837" s="9"/>
      <c r="AF13837" s="9"/>
      <c r="AG13837" s="9"/>
      <c r="AH13837" s="9"/>
      <c r="AI13837" s="9"/>
      <c r="AJ13837" s="9"/>
      <c r="AK13837" s="9"/>
      <c r="AL13837" s="9"/>
      <c r="AM13837" s="9"/>
      <c r="AN13837" s="9"/>
      <c r="AO13837" s="9"/>
      <c r="AP13837" s="9"/>
      <c r="AQ13837" s="9"/>
      <c r="AR13837" s="9"/>
      <c r="AS13837" s="9"/>
      <c r="AT13837" s="9"/>
      <c r="AU13837" s="9"/>
      <c r="AV13837" s="9"/>
      <c r="AW13837" s="9"/>
      <c r="AX13837" s="9"/>
      <c r="AY13837" s="9"/>
      <c r="AZ13837" s="9"/>
      <c r="BA13837" s="9"/>
      <c r="BB13837" s="9"/>
      <c r="BC13837" s="9"/>
      <c r="BD13837" s="9"/>
      <c r="BE13837" s="9"/>
    </row>
    <row r="13838" spans="1:57" s="9" customFormat="1" ht="26.25" customHeight="1" x14ac:dyDescent="0.2">
      <c r="A13838" s="18" t="s">
        <v>25029</v>
      </c>
      <c r="B13838" s="19"/>
      <c r="C13838" s="19"/>
      <c r="D13838" s="19"/>
    </row>
    <row r="13839" spans="1:57" s="9" customFormat="1" ht="14.25" x14ac:dyDescent="0.2">
      <c r="A13839" s="20" t="s">
        <v>0</v>
      </c>
      <c r="B13839" s="21" t="s">
        <v>1</v>
      </c>
      <c r="C13839" s="21" t="s">
        <v>2</v>
      </c>
      <c r="D13839" s="22" t="s">
        <v>3</v>
      </c>
    </row>
    <row r="13840" spans="1:57" s="9" customFormat="1" ht="14.25" x14ac:dyDescent="0.2">
      <c r="A13840" s="20"/>
      <c r="B13840" s="21"/>
      <c r="C13840" s="21"/>
      <c r="D13840" s="22"/>
    </row>
    <row r="13841" spans="1:57" s="9" customFormat="1" x14ac:dyDescent="0.2">
      <c r="A13841" s="2" t="s">
        <v>25034</v>
      </c>
      <c r="B13841" s="1" t="s">
        <v>25035</v>
      </c>
      <c r="C13841" s="1" t="s">
        <v>89</v>
      </c>
      <c r="D13841" s="10" t="s">
        <v>5270</v>
      </c>
    </row>
    <row r="13842" spans="1:57" s="9" customFormat="1" x14ac:dyDescent="0.2">
      <c r="A13842" s="2" t="s">
        <v>25030</v>
      </c>
      <c r="B13842" s="1" t="s">
        <v>25031</v>
      </c>
      <c r="C13842" s="1" t="s">
        <v>287</v>
      </c>
      <c r="D13842" s="10" t="s">
        <v>5270</v>
      </c>
    </row>
    <row r="13843" spans="1:57" s="9" customFormat="1" x14ac:dyDescent="0.2">
      <c r="A13843" s="2" t="s">
        <v>25032</v>
      </c>
      <c r="B13843" s="1" t="s">
        <v>25033</v>
      </c>
      <c r="C13843" s="1" t="s">
        <v>2752</v>
      </c>
      <c r="D13843" s="3">
        <v>100</v>
      </c>
    </row>
    <row r="13844" spans="1:57" s="11" customFormat="1" ht="18.75" x14ac:dyDescent="0.2">
      <c r="A13844" s="16" t="str">
        <f>HYPERLINK("#Indice","Voltar ao inicio")</f>
        <v>Voltar ao inicio</v>
      </c>
      <c r="B13844" s="17"/>
      <c r="C13844" s="17"/>
      <c r="D13844" s="17"/>
      <c r="E13844" s="9"/>
      <c r="F13844" s="9"/>
      <c r="G13844" s="9"/>
      <c r="H13844" s="9"/>
      <c r="I13844" s="9"/>
      <c r="J13844" s="9"/>
      <c r="K13844" s="9"/>
      <c r="L13844" s="9"/>
      <c r="M13844" s="9"/>
      <c r="N13844" s="9"/>
      <c r="O13844" s="9"/>
      <c r="P13844" s="9"/>
      <c r="Q13844" s="9"/>
      <c r="R13844" s="9"/>
      <c r="S13844" s="9"/>
      <c r="T13844" s="9"/>
      <c r="U13844" s="9"/>
      <c r="V13844" s="9"/>
      <c r="W13844" s="9"/>
      <c r="X13844" s="9"/>
      <c r="Y13844" s="9"/>
      <c r="Z13844" s="9"/>
      <c r="AA13844" s="9"/>
      <c r="AB13844" s="9"/>
      <c r="AC13844" s="9"/>
      <c r="AD13844" s="9"/>
      <c r="AE13844" s="9"/>
      <c r="AF13844" s="9"/>
      <c r="AG13844" s="9"/>
      <c r="AH13844" s="9"/>
      <c r="AI13844" s="9"/>
      <c r="AJ13844" s="9"/>
      <c r="AK13844" s="9"/>
      <c r="AL13844" s="9"/>
      <c r="AM13844" s="9"/>
      <c r="AN13844" s="9"/>
      <c r="AO13844" s="9"/>
      <c r="AP13844" s="9"/>
      <c r="AQ13844" s="9"/>
      <c r="AR13844" s="9"/>
      <c r="AS13844" s="9"/>
      <c r="AT13844" s="9"/>
      <c r="AU13844" s="9"/>
      <c r="AV13844" s="9"/>
      <c r="AW13844" s="9"/>
      <c r="AX13844" s="9"/>
      <c r="AY13844" s="9"/>
      <c r="AZ13844" s="9"/>
      <c r="BA13844" s="9"/>
      <c r="BB13844" s="9"/>
      <c r="BC13844" s="9"/>
      <c r="BD13844" s="9"/>
      <c r="BE13844" s="9"/>
    </row>
    <row r="13845" spans="1:57" s="11" customFormat="1" ht="10.5" customHeight="1" x14ac:dyDescent="0.2">
      <c r="A13845" s="12"/>
      <c r="B13845" s="13"/>
      <c r="C13845" s="13"/>
      <c r="D13845" s="13"/>
      <c r="E13845" s="9"/>
      <c r="F13845" s="9"/>
      <c r="G13845" s="9"/>
      <c r="H13845" s="9"/>
      <c r="I13845" s="9"/>
      <c r="J13845" s="9"/>
      <c r="K13845" s="9"/>
      <c r="L13845" s="9"/>
      <c r="M13845" s="9"/>
      <c r="N13845" s="9"/>
      <c r="O13845" s="9"/>
      <c r="P13845" s="9"/>
      <c r="Q13845" s="9"/>
      <c r="R13845" s="9"/>
      <c r="S13845" s="9"/>
      <c r="T13845" s="9"/>
      <c r="U13845" s="9"/>
      <c r="V13845" s="9"/>
      <c r="W13845" s="9"/>
      <c r="X13845" s="9"/>
      <c r="Y13845" s="9"/>
      <c r="Z13845" s="9"/>
      <c r="AA13845" s="9"/>
      <c r="AB13845" s="9"/>
      <c r="AC13845" s="9"/>
      <c r="AD13845" s="9"/>
      <c r="AE13845" s="9"/>
      <c r="AF13845" s="9"/>
      <c r="AG13845" s="9"/>
      <c r="AH13845" s="9"/>
      <c r="AI13845" s="9"/>
      <c r="AJ13845" s="9"/>
      <c r="AK13845" s="9"/>
      <c r="AL13845" s="9"/>
      <c r="AM13845" s="9"/>
      <c r="AN13845" s="9"/>
      <c r="AO13845" s="9"/>
      <c r="AP13845" s="9"/>
      <c r="AQ13845" s="9"/>
      <c r="AR13845" s="9"/>
      <c r="AS13845" s="9"/>
      <c r="AT13845" s="9"/>
      <c r="AU13845" s="9"/>
      <c r="AV13845" s="9"/>
      <c r="AW13845" s="9"/>
      <c r="AX13845" s="9"/>
      <c r="AY13845" s="9"/>
      <c r="AZ13845" s="9"/>
      <c r="BA13845" s="9"/>
      <c r="BB13845" s="9"/>
      <c r="BC13845" s="9"/>
      <c r="BD13845" s="9"/>
      <c r="BE13845" s="9"/>
    </row>
    <row r="13846" spans="1:57" s="9" customFormat="1" ht="26.25" customHeight="1" x14ac:dyDescent="0.2">
      <c r="A13846" s="18" t="s">
        <v>26860</v>
      </c>
      <c r="B13846" s="19"/>
      <c r="C13846" s="19"/>
      <c r="D13846" s="19"/>
    </row>
    <row r="13847" spans="1:57" s="9" customFormat="1" ht="14.25" x14ac:dyDescent="0.2">
      <c r="A13847" s="20" t="s">
        <v>0</v>
      </c>
      <c r="B13847" s="21" t="s">
        <v>1</v>
      </c>
      <c r="C13847" s="21" t="s">
        <v>2</v>
      </c>
      <c r="D13847" s="22" t="s">
        <v>3</v>
      </c>
    </row>
    <row r="13848" spans="1:57" s="9" customFormat="1" ht="14.25" x14ac:dyDescent="0.2">
      <c r="A13848" s="20"/>
      <c r="B13848" s="21"/>
      <c r="C13848" s="21"/>
      <c r="D13848" s="22"/>
    </row>
    <row r="13849" spans="1:57" s="9" customFormat="1" x14ac:dyDescent="0.2">
      <c r="A13849" s="2" t="s">
        <v>25036</v>
      </c>
      <c r="B13849" s="1" t="s">
        <v>25037</v>
      </c>
      <c r="C13849" s="1" t="s">
        <v>39</v>
      </c>
      <c r="D13849" s="10" t="s">
        <v>5270</v>
      </c>
    </row>
    <row r="13850" spans="1:57" s="9" customFormat="1" x14ac:dyDescent="0.2">
      <c r="A13850" s="2" t="s">
        <v>25038</v>
      </c>
      <c r="B13850" s="1" t="s">
        <v>25039</v>
      </c>
      <c r="C13850" s="1" t="s">
        <v>2752</v>
      </c>
      <c r="D13850" s="3">
        <v>2000</v>
      </c>
    </row>
    <row r="13851" spans="1:57" s="9" customFormat="1" x14ac:dyDescent="0.2">
      <c r="A13851" s="2" t="s">
        <v>25040</v>
      </c>
      <c r="B13851" s="1" t="s">
        <v>25041</v>
      </c>
      <c r="C13851" s="1" t="s">
        <v>39</v>
      </c>
      <c r="D13851" s="10" t="s">
        <v>5270</v>
      </c>
    </row>
    <row r="13852" spans="1:57" s="9" customFormat="1" x14ac:dyDescent="0.2">
      <c r="A13852" s="2" t="s">
        <v>25042</v>
      </c>
      <c r="B13852" s="1" t="s">
        <v>25043</v>
      </c>
      <c r="C13852" s="1" t="s">
        <v>39</v>
      </c>
      <c r="D13852" s="10" t="s">
        <v>5270</v>
      </c>
    </row>
    <row r="13853" spans="1:57" s="9" customFormat="1" x14ac:dyDescent="0.2">
      <c r="A13853" s="2" t="s">
        <v>25044</v>
      </c>
      <c r="B13853" s="1" t="s">
        <v>25043</v>
      </c>
      <c r="C13853" s="1" t="s">
        <v>25045</v>
      </c>
      <c r="D13853" s="10" t="s">
        <v>5270</v>
      </c>
    </row>
    <row r="13854" spans="1:57" s="9" customFormat="1" x14ac:dyDescent="0.2">
      <c r="A13854" s="2" t="s">
        <v>25046</v>
      </c>
      <c r="B13854" s="1" t="s">
        <v>25047</v>
      </c>
      <c r="C13854" s="1" t="s">
        <v>25048</v>
      </c>
      <c r="D13854" s="10" t="s">
        <v>5270</v>
      </c>
    </row>
    <row r="13855" spans="1:57" s="9" customFormat="1" x14ac:dyDescent="0.2">
      <c r="A13855" s="2" t="s">
        <v>25049</v>
      </c>
      <c r="B13855" s="1" t="s">
        <v>25050</v>
      </c>
      <c r="C13855" s="1" t="s">
        <v>39</v>
      </c>
      <c r="D13855" s="10" t="s">
        <v>5270</v>
      </c>
    </row>
    <row r="13856" spans="1:57" s="9" customFormat="1" x14ac:dyDescent="0.2">
      <c r="A13856" s="2" t="s">
        <v>25051</v>
      </c>
      <c r="B13856" s="1" t="s">
        <v>25050</v>
      </c>
      <c r="C13856" s="1" t="s">
        <v>25048</v>
      </c>
      <c r="D13856" s="10" t="s">
        <v>5270</v>
      </c>
    </row>
    <row r="13857" spans="1:4" s="9" customFormat="1" x14ac:dyDescent="0.2">
      <c r="A13857" s="2" t="s">
        <v>25052</v>
      </c>
      <c r="B13857" s="1" t="s">
        <v>25053</v>
      </c>
      <c r="C13857" s="1" t="s">
        <v>23924</v>
      </c>
      <c r="D13857" s="10" t="s">
        <v>5270</v>
      </c>
    </row>
    <row r="13858" spans="1:4" s="9" customFormat="1" x14ac:dyDescent="0.2">
      <c r="A13858" s="2" t="s">
        <v>25054</v>
      </c>
      <c r="B13858" s="1" t="s">
        <v>25055</v>
      </c>
      <c r="C13858" s="1" t="s">
        <v>39</v>
      </c>
      <c r="D13858" s="10" t="s">
        <v>5270</v>
      </c>
    </row>
    <row r="13859" spans="1:4" s="9" customFormat="1" x14ac:dyDescent="0.2">
      <c r="A13859" s="2" t="s">
        <v>25056</v>
      </c>
      <c r="B13859" s="1" t="s">
        <v>25057</v>
      </c>
      <c r="C13859" s="1" t="s">
        <v>25048</v>
      </c>
      <c r="D13859" s="10" t="s">
        <v>5270</v>
      </c>
    </row>
    <row r="13860" spans="1:4" s="9" customFormat="1" x14ac:dyDescent="0.2">
      <c r="A13860" s="2" t="s">
        <v>25058</v>
      </c>
      <c r="B13860" s="1" t="s">
        <v>25059</v>
      </c>
      <c r="C13860" s="1" t="s">
        <v>25048</v>
      </c>
      <c r="D13860" s="10" t="s">
        <v>5270</v>
      </c>
    </row>
    <row r="13861" spans="1:4" s="9" customFormat="1" x14ac:dyDescent="0.2">
      <c r="A13861" s="2" t="s">
        <v>25060</v>
      </c>
      <c r="B13861" s="1" t="s">
        <v>25061</v>
      </c>
      <c r="C13861" s="1" t="s">
        <v>39</v>
      </c>
      <c r="D13861" s="10" t="s">
        <v>5270</v>
      </c>
    </row>
    <row r="13862" spans="1:4" s="9" customFormat="1" x14ac:dyDescent="0.2">
      <c r="A13862" s="2" t="s">
        <v>25062</v>
      </c>
      <c r="B13862" s="1" t="s">
        <v>25061</v>
      </c>
      <c r="C13862" s="1" t="s">
        <v>25048</v>
      </c>
      <c r="D13862" s="10" t="s">
        <v>5270</v>
      </c>
    </row>
    <row r="13863" spans="1:4" s="9" customFormat="1" x14ac:dyDescent="0.2">
      <c r="A13863" s="2" t="s">
        <v>25063</v>
      </c>
      <c r="B13863" s="1" t="s">
        <v>25064</v>
      </c>
      <c r="C13863" s="1" t="s">
        <v>39</v>
      </c>
      <c r="D13863" s="10" t="s">
        <v>5270</v>
      </c>
    </row>
    <row r="13864" spans="1:4" s="9" customFormat="1" x14ac:dyDescent="0.2">
      <c r="A13864" s="2" t="s">
        <v>25065</v>
      </c>
      <c r="B13864" s="1" t="s">
        <v>25066</v>
      </c>
      <c r="C13864" s="1" t="s">
        <v>14212</v>
      </c>
      <c r="D13864" s="10" t="s">
        <v>5270</v>
      </c>
    </row>
    <row r="13865" spans="1:4" s="9" customFormat="1" x14ac:dyDescent="0.2">
      <c r="A13865" s="2" t="s">
        <v>25067</v>
      </c>
      <c r="B13865" s="1" t="s">
        <v>25068</v>
      </c>
      <c r="C13865" s="1" t="s">
        <v>25048</v>
      </c>
      <c r="D13865" s="10" t="s">
        <v>5270</v>
      </c>
    </row>
    <row r="13866" spans="1:4" s="9" customFormat="1" x14ac:dyDescent="0.2">
      <c r="A13866" s="2" t="s">
        <v>25069</v>
      </c>
      <c r="B13866" s="1" t="s">
        <v>25070</v>
      </c>
      <c r="C13866" s="1" t="s">
        <v>25045</v>
      </c>
      <c r="D13866" s="10" t="s">
        <v>5270</v>
      </c>
    </row>
    <row r="13867" spans="1:4" s="9" customFormat="1" x14ac:dyDescent="0.2">
      <c r="A13867" s="2" t="s">
        <v>25071</v>
      </c>
      <c r="B13867" s="1" t="s">
        <v>25072</v>
      </c>
      <c r="C13867" s="1" t="s">
        <v>25045</v>
      </c>
      <c r="D13867" s="10" t="s">
        <v>5270</v>
      </c>
    </row>
    <row r="13868" spans="1:4" s="9" customFormat="1" x14ac:dyDescent="0.2">
      <c r="A13868" s="2" t="s">
        <v>25073</v>
      </c>
      <c r="B13868" s="1" t="s">
        <v>25074</v>
      </c>
      <c r="C13868" s="1" t="s">
        <v>39</v>
      </c>
      <c r="D13868" s="10" t="s">
        <v>5270</v>
      </c>
    </row>
    <row r="13869" spans="1:4" s="9" customFormat="1" x14ac:dyDescent="0.2">
      <c r="A13869" s="2" t="s">
        <v>25075</v>
      </c>
      <c r="B13869" s="1" t="s">
        <v>25076</v>
      </c>
      <c r="C13869" s="1" t="s">
        <v>39</v>
      </c>
      <c r="D13869" s="10" t="s">
        <v>5270</v>
      </c>
    </row>
    <row r="13870" spans="1:4" s="9" customFormat="1" x14ac:dyDescent="0.2">
      <c r="A13870" s="2" t="s">
        <v>25077</v>
      </c>
      <c r="B13870" s="1" t="s">
        <v>25078</v>
      </c>
      <c r="C13870" s="1" t="s">
        <v>25079</v>
      </c>
      <c r="D13870" s="10" t="s">
        <v>5270</v>
      </c>
    </row>
    <row r="13871" spans="1:4" s="9" customFormat="1" x14ac:dyDescent="0.2">
      <c r="A13871" s="2" t="s">
        <v>25080</v>
      </c>
      <c r="B13871" s="1" t="s">
        <v>25081</v>
      </c>
      <c r="C13871" s="1" t="s">
        <v>25082</v>
      </c>
      <c r="D13871" s="10" t="s">
        <v>5270</v>
      </c>
    </row>
    <row r="13872" spans="1:4" s="9" customFormat="1" x14ac:dyDescent="0.2">
      <c r="A13872" s="2" t="s">
        <v>25083</v>
      </c>
      <c r="B13872" s="1" t="s">
        <v>25084</v>
      </c>
      <c r="C13872" s="1" t="s">
        <v>39</v>
      </c>
      <c r="D13872" s="10" t="s">
        <v>5270</v>
      </c>
    </row>
    <row r="13873" spans="1:4" s="9" customFormat="1" x14ac:dyDescent="0.2">
      <c r="A13873" s="2" t="s">
        <v>25085</v>
      </c>
      <c r="B13873" s="1" t="s">
        <v>25084</v>
      </c>
      <c r="C13873" s="1" t="s">
        <v>39</v>
      </c>
      <c r="D13873" s="10" t="s">
        <v>5270</v>
      </c>
    </row>
    <row r="13874" spans="1:4" s="9" customFormat="1" x14ac:dyDescent="0.2">
      <c r="A13874" s="2" t="s">
        <v>25086</v>
      </c>
      <c r="B13874" s="1" t="s">
        <v>25084</v>
      </c>
      <c r="C13874" s="1" t="s">
        <v>25045</v>
      </c>
      <c r="D13874" s="10" t="s">
        <v>5270</v>
      </c>
    </row>
    <row r="13875" spans="1:4" s="9" customFormat="1" x14ac:dyDescent="0.2">
      <c r="A13875" s="2" t="s">
        <v>25087</v>
      </c>
      <c r="B13875" s="1" t="s">
        <v>25088</v>
      </c>
      <c r="C13875" s="1" t="s">
        <v>25045</v>
      </c>
      <c r="D13875" s="10" t="s">
        <v>5270</v>
      </c>
    </row>
    <row r="13876" spans="1:4" s="9" customFormat="1" x14ac:dyDescent="0.2">
      <c r="A13876" s="2" t="s">
        <v>25089</v>
      </c>
      <c r="B13876" s="1" t="s">
        <v>25090</v>
      </c>
      <c r="C13876" s="1" t="s">
        <v>39</v>
      </c>
      <c r="D13876" s="10" t="s">
        <v>5270</v>
      </c>
    </row>
    <row r="13877" spans="1:4" s="9" customFormat="1" x14ac:dyDescent="0.2">
      <c r="A13877" s="2" t="s">
        <v>25091</v>
      </c>
      <c r="B13877" s="1" t="s">
        <v>25092</v>
      </c>
      <c r="C13877" s="1" t="s">
        <v>39</v>
      </c>
      <c r="D13877" s="10" t="s">
        <v>5270</v>
      </c>
    </row>
    <row r="13878" spans="1:4" s="9" customFormat="1" x14ac:dyDescent="0.2">
      <c r="A13878" s="2" t="s">
        <v>25093</v>
      </c>
      <c r="B13878" s="1" t="s">
        <v>25094</v>
      </c>
      <c r="C13878" s="1" t="s">
        <v>25045</v>
      </c>
      <c r="D13878" s="10" t="s">
        <v>5270</v>
      </c>
    </row>
    <row r="13879" spans="1:4" s="9" customFormat="1" x14ac:dyDescent="0.2">
      <c r="A13879" s="2" t="s">
        <v>25095</v>
      </c>
      <c r="B13879" s="1" t="s">
        <v>25096</v>
      </c>
      <c r="C13879" s="1" t="s">
        <v>39</v>
      </c>
      <c r="D13879" s="10" t="s">
        <v>5270</v>
      </c>
    </row>
    <row r="13880" spans="1:4" s="9" customFormat="1" x14ac:dyDescent="0.2">
      <c r="A13880" s="2" t="s">
        <v>25097</v>
      </c>
      <c r="B13880" s="1" t="s">
        <v>25096</v>
      </c>
      <c r="C13880" s="1" t="s">
        <v>39</v>
      </c>
      <c r="D13880" s="10" t="s">
        <v>5270</v>
      </c>
    </row>
    <row r="13881" spans="1:4" s="9" customFormat="1" x14ac:dyDescent="0.2">
      <c r="A13881" s="2" t="s">
        <v>25098</v>
      </c>
      <c r="B13881" s="1" t="s">
        <v>25099</v>
      </c>
      <c r="C13881" s="1" t="s">
        <v>39</v>
      </c>
      <c r="D13881" s="10" t="s">
        <v>5270</v>
      </c>
    </row>
    <row r="13882" spans="1:4" s="9" customFormat="1" x14ac:dyDescent="0.2">
      <c r="A13882" s="2" t="s">
        <v>25100</v>
      </c>
      <c r="B13882" s="1" t="s">
        <v>25101</v>
      </c>
      <c r="C13882" s="1" t="s">
        <v>25045</v>
      </c>
      <c r="D13882" s="10" t="s">
        <v>5270</v>
      </c>
    </row>
    <row r="13883" spans="1:4" s="9" customFormat="1" x14ac:dyDescent="0.2">
      <c r="A13883" s="2" t="s">
        <v>25102</v>
      </c>
      <c r="B13883" s="1" t="s">
        <v>25103</v>
      </c>
      <c r="C13883" s="1" t="s">
        <v>14212</v>
      </c>
      <c r="D13883" s="10" t="s">
        <v>5270</v>
      </c>
    </row>
    <row r="13884" spans="1:4" s="9" customFormat="1" x14ac:dyDescent="0.2">
      <c r="A13884" s="2" t="s">
        <v>25104</v>
      </c>
      <c r="B13884" s="1" t="s">
        <v>25105</v>
      </c>
      <c r="C13884" s="1" t="s">
        <v>25045</v>
      </c>
      <c r="D13884" s="10" t="s">
        <v>5270</v>
      </c>
    </row>
    <row r="13885" spans="1:4" s="9" customFormat="1" x14ac:dyDescent="0.2">
      <c r="A13885" s="2" t="s">
        <v>25106</v>
      </c>
      <c r="B13885" s="1" t="s">
        <v>25107</v>
      </c>
      <c r="C13885" s="1" t="s">
        <v>39</v>
      </c>
      <c r="D13885" s="10" t="s">
        <v>5270</v>
      </c>
    </row>
    <row r="13886" spans="1:4" s="9" customFormat="1" x14ac:dyDescent="0.2">
      <c r="A13886" s="2" t="s">
        <v>25108</v>
      </c>
      <c r="B13886" s="1" t="s">
        <v>25107</v>
      </c>
      <c r="C13886" s="1" t="s">
        <v>25048</v>
      </c>
      <c r="D13886" s="10" t="s">
        <v>5270</v>
      </c>
    </row>
    <row r="13887" spans="1:4" s="9" customFormat="1" x14ac:dyDescent="0.2">
      <c r="A13887" s="2" t="s">
        <v>25109</v>
      </c>
      <c r="B13887" s="1" t="s">
        <v>25110</v>
      </c>
      <c r="C13887" s="1" t="s">
        <v>39</v>
      </c>
      <c r="D13887" s="10" t="s">
        <v>5270</v>
      </c>
    </row>
    <row r="13888" spans="1:4" s="9" customFormat="1" x14ac:dyDescent="0.2">
      <c r="A13888" s="2" t="s">
        <v>25111</v>
      </c>
      <c r="B13888" s="1" t="s">
        <v>25110</v>
      </c>
      <c r="C13888" s="1" t="s">
        <v>25048</v>
      </c>
      <c r="D13888" s="10" t="s">
        <v>5270</v>
      </c>
    </row>
    <row r="13889" spans="1:57" s="9" customFormat="1" x14ac:dyDescent="0.2">
      <c r="A13889" s="2" t="s">
        <v>25112</v>
      </c>
      <c r="B13889" s="1" t="s">
        <v>25113</v>
      </c>
      <c r="C13889" s="1" t="s">
        <v>39</v>
      </c>
      <c r="D13889" s="10" t="s">
        <v>5270</v>
      </c>
    </row>
    <row r="13890" spans="1:57" s="11" customFormat="1" ht="18.75" x14ac:dyDescent="0.2">
      <c r="A13890" s="16" t="str">
        <f>HYPERLINK("#Indice","Voltar ao inicio")</f>
        <v>Voltar ao inicio</v>
      </c>
      <c r="B13890" s="17"/>
      <c r="C13890" s="17"/>
      <c r="D13890" s="17"/>
      <c r="E13890" s="9"/>
      <c r="F13890" s="9"/>
      <c r="G13890" s="9"/>
      <c r="H13890" s="9"/>
      <c r="I13890" s="9"/>
      <c r="J13890" s="9"/>
      <c r="K13890" s="9"/>
      <c r="L13890" s="9"/>
      <c r="M13890" s="9"/>
      <c r="N13890" s="9"/>
      <c r="O13890" s="9"/>
      <c r="P13890" s="9"/>
      <c r="Q13890" s="9"/>
      <c r="R13890" s="9"/>
      <c r="S13890" s="9"/>
      <c r="T13890" s="9"/>
      <c r="U13890" s="9"/>
      <c r="V13890" s="9"/>
      <c r="W13890" s="9"/>
      <c r="X13890" s="9"/>
      <c r="Y13890" s="9"/>
      <c r="Z13890" s="9"/>
      <c r="AA13890" s="9"/>
      <c r="AB13890" s="9"/>
      <c r="AC13890" s="9"/>
      <c r="AD13890" s="9"/>
      <c r="AE13890" s="9"/>
      <c r="AF13890" s="9"/>
      <c r="AG13890" s="9"/>
      <c r="AH13890" s="9"/>
      <c r="AI13890" s="9"/>
      <c r="AJ13890" s="9"/>
      <c r="AK13890" s="9"/>
      <c r="AL13890" s="9"/>
      <c r="AM13890" s="9"/>
      <c r="AN13890" s="9"/>
      <c r="AO13890" s="9"/>
      <c r="AP13890" s="9"/>
      <c r="AQ13890" s="9"/>
      <c r="AR13890" s="9"/>
      <c r="AS13890" s="9"/>
      <c r="AT13890" s="9"/>
      <c r="AU13890" s="9"/>
      <c r="AV13890" s="9"/>
      <c r="AW13890" s="9"/>
      <c r="AX13890" s="9"/>
      <c r="AY13890" s="9"/>
      <c r="AZ13890" s="9"/>
      <c r="BA13890" s="9"/>
      <c r="BB13890" s="9"/>
      <c r="BC13890" s="9"/>
      <c r="BD13890" s="9"/>
      <c r="BE13890" s="9"/>
    </row>
    <row r="13891" spans="1:57" s="11" customFormat="1" ht="10.5" customHeight="1" x14ac:dyDescent="0.2">
      <c r="A13891" s="12"/>
      <c r="B13891" s="13"/>
      <c r="C13891" s="13"/>
      <c r="D13891" s="13"/>
      <c r="E13891" s="9"/>
      <c r="F13891" s="9"/>
      <c r="G13891" s="9"/>
      <c r="H13891" s="9"/>
      <c r="I13891" s="9"/>
      <c r="J13891" s="9"/>
      <c r="K13891" s="9"/>
      <c r="L13891" s="9"/>
      <c r="M13891" s="9"/>
      <c r="N13891" s="9"/>
      <c r="O13891" s="9"/>
      <c r="P13891" s="9"/>
      <c r="Q13891" s="9"/>
      <c r="R13891" s="9"/>
      <c r="S13891" s="9"/>
      <c r="T13891" s="9"/>
      <c r="U13891" s="9"/>
      <c r="V13891" s="9"/>
      <c r="W13891" s="9"/>
      <c r="X13891" s="9"/>
      <c r="Y13891" s="9"/>
      <c r="Z13891" s="9"/>
      <c r="AA13891" s="9"/>
      <c r="AB13891" s="9"/>
      <c r="AC13891" s="9"/>
      <c r="AD13891" s="9"/>
      <c r="AE13891" s="9"/>
      <c r="AF13891" s="9"/>
      <c r="AG13891" s="9"/>
      <c r="AH13891" s="9"/>
      <c r="AI13891" s="9"/>
      <c r="AJ13891" s="9"/>
      <c r="AK13891" s="9"/>
      <c r="AL13891" s="9"/>
      <c r="AM13891" s="9"/>
      <c r="AN13891" s="9"/>
      <c r="AO13891" s="9"/>
      <c r="AP13891" s="9"/>
      <c r="AQ13891" s="9"/>
      <c r="AR13891" s="9"/>
      <c r="AS13891" s="9"/>
      <c r="AT13891" s="9"/>
      <c r="AU13891" s="9"/>
      <c r="AV13891" s="9"/>
      <c r="AW13891" s="9"/>
      <c r="AX13891" s="9"/>
      <c r="AY13891" s="9"/>
      <c r="AZ13891" s="9"/>
      <c r="BA13891" s="9"/>
      <c r="BB13891" s="9"/>
      <c r="BC13891" s="9"/>
      <c r="BD13891" s="9"/>
      <c r="BE13891" s="9"/>
    </row>
    <row r="13892" spans="1:57" s="9" customFormat="1" ht="26.25" customHeight="1" x14ac:dyDescent="0.2">
      <c r="A13892" s="18" t="s">
        <v>25114</v>
      </c>
      <c r="B13892" s="19"/>
      <c r="C13892" s="19"/>
      <c r="D13892" s="19"/>
    </row>
    <row r="13893" spans="1:57" s="9" customFormat="1" ht="14.25" x14ac:dyDescent="0.2">
      <c r="A13893" s="20" t="s">
        <v>0</v>
      </c>
      <c r="B13893" s="21" t="s">
        <v>1</v>
      </c>
      <c r="C13893" s="21" t="s">
        <v>2</v>
      </c>
      <c r="D13893" s="22" t="s">
        <v>3</v>
      </c>
    </row>
    <row r="13894" spans="1:57" s="9" customFormat="1" ht="14.25" x14ac:dyDescent="0.2">
      <c r="A13894" s="20"/>
      <c r="B13894" s="21"/>
      <c r="C13894" s="21"/>
      <c r="D13894" s="22"/>
    </row>
    <row r="13895" spans="1:57" s="9" customFormat="1" x14ac:dyDescent="0.2">
      <c r="A13895" s="2" t="s">
        <v>25115</v>
      </c>
      <c r="B13895" s="1" t="s">
        <v>25116</v>
      </c>
      <c r="C13895" s="1" t="s">
        <v>39</v>
      </c>
      <c r="D13895" s="3">
        <v>100</v>
      </c>
    </row>
    <row r="13896" spans="1:57" s="9" customFormat="1" x14ac:dyDescent="0.2">
      <c r="A13896" s="2" t="s">
        <v>25117</v>
      </c>
      <c r="B13896" s="1" t="s">
        <v>25118</v>
      </c>
      <c r="C13896" s="1" t="s">
        <v>39</v>
      </c>
      <c r="D13896" s="3">
        <v>100</v>
      </c>
    </row>
    <row r="13897" spans="1:57" s="9" customFormat="1" x14ac:dyDescent="0.2">
      <c r="A13897" s="2" t="s">
        <v>25119</v>
      </c>
      <c r="B13897" s="1" t="s">
        <v>25120</v>
      </c>
      <c r="C13897" s="1" t="s">
        <v>39</v>
      </c>
      <c r="D13897" s="3">
        <v>100</v>
      </c>
    </row>
    <row r="13898" spans="1:57" s="9" customFormat="1" x14ac:dyDescent="0.2">
      <c r="A13898" s="2" t="s">
        <v>25121</v>
      </c>
      <c r="B13898" s="1" t="s">
        <v>25120</v>
      </c>
      <c r="C13898" s="1" t="s">
        <v>25122</v>
      </c>
      <c r="D13898" s="10" t="s">
        <v>5270</v>
      </c>
    </row>
    <row r="13899" spans="1:57" s="9" customFormat="1" x14ac:dyDescent="0.2">
      <c r="A13899" s="2" t="s">
        <v>25123</v>
      </c>
      <c r="B13899" s="1" t="s">
        <v>25124</v>
      </c>
      <c r="C13899" s="1" t="s">
        <v>23924</v>
      </c>
      <c r="D13899" s="10" t="s">
        <v>5270</v>
      </c>
    </row>
    <row r="13900" spans="1:57" s="9" customFormat="1" x14ac:dyDescent="0.2">
      <c r="A13900" s="2" t="s">
        <v>25125</v>
      </c>
      <c r="B13900" s="1" t="s">
        <v>25124</v>
      </c>
      <c r="C13900" s="1" t="s">
        <v>13884</v>
      </c>
      <c r="D13900" s="10" t="s">
        <v>5270</v>
      </c>
    </row>
    <row r="13901" spans="1:57" s="9" customFormat="1" x14ac:dyDescent="0.2">
      <c r="A13901" s="2" t="s">
        <v>25126</v>
      </c>
      <c r="B13901" s="1" t="s">
        <v>25127</v>
      </c>
      <c r="C13901" s="1" t="s">
        <v>23904</v>
      </c>
      <c r="D13901" s="10" t="s">
        <v>5270</v>
      </c>
    </row>
    <row r="13902" spans="1:57" s="9" customFormat="1" x14ac:dyDescent="0.2">
      <c r="A13902" s="2" t="s">
        <v>25128</v>
      </c>
      <c r="B13902" s="1" t="s">
        <v>25129</v>
      </c>
      <c r="C13902" s="1" t="s">
        <v>39</v>
      </c>
      <c r="D13902" s="3">
        <v>100</v>
      </c>
    </row>
    <row r="13903" spans="1:57" s="9" customFormat="1" x14ac:dyDescent="0.2">
      <c r="A13903" s="2" t="s">
        <v>25130</v>
      </c>
      <c r="B13903" s="1" t="s">
        <v>25131</v>
      </c>
      <c r="C13903" s="1" t="s">
        <v>39</v>
      </c>
      <c r="D13903" s="3">
        <v>100</v>
      </c>
    </row>
    <row r="13904" spans="1:57" s="9" customFormat="1" x14ac:dyDescent="0.2">
      <c r="A13904" s="2" t="s">
        <v>25132</v>
      </c>
      <c r="B13904" s="1" t="s">
        <v>25133</v>
      </c>
      <c r="C13904" s="1" t="s">
        <v>39</v>
      </c>
      <c r="D13904" s="10" t="s">
        <v>5270</v>
      </c>
    </row>
    <row r="13905" spans="1:4" s="9" customFormat="1" x14ac:dyDescent="0.2">
      <c r="A13905" s="2" t="s">
        <v>25134</v>
      </c>
      <c r="B13905" s="1" t="s">
        <v>25135</v>
      </c>
      <c r="C13905" s="1" t="s">
        <v>39</v>
      </c>
      <c r="D13905" s="3">
        <v>100</v>
      </c>
    </row>
    <row r="13906" spans="1:4" s="9" customFormat="1" x14ac:dyDescent="0.2">
      <c r="A13906" s="2" t="s">
        <v>25136</v>
      </c>
      <c r="B13906" s="1" t="s">
        <v>25135</v>
      </c>
      <c r="C13906" s="1" t="s">
        <v>15030</v>
      </c>
      <c r="D13906" s="10" t="s">
        <v>5270</v>
      </c>
    </row>
    <row r="13907" spans="1:4" s="9" customFormat="1" x14ac:dyDescent="0.2">
      <c r="A13907" s="2" t="s">
        <v>25137</v>
      </c>
      <c r="B13907" s="1" t="s">
        <v>25138</v>
      </c>
      <c r="C13907" s="1" t="s">
        <v>23924</v>
      </c>
      <c r="D13907" s="10" t="s">
        <v>5270</v>
      </c>
    </row>
    <row r="13908" spans="1:4" s="9" customFormat="1" x14ac:dyDescent="0.2">
      <c r="A13908" s="2" t="s">
        <v>25139</v>
      </c>
      <c r="B13908" s="1" t="s">
        <v>25140</v>
      </c>
      <c r="C13908" s="1" t="s">
        <v>39</v>
      </c>
      <c r="D13908" s="3">
        <v>100</v>
      </c>
    </row>
    <row r="13909" spans="1:4" s="9" customFormat="1" x14ac:dyDescent="0.2">
      <c r="A13909" s="2" t="s">
        <v>25141</v>
      </c>
      <c r="B13909" s="1" t="s">
        <v>25142</v>
      </c>
      <c r="C13909" s="1" t="s">
        <v>39</v>
      </c>
      <c r="D13909" s="3">
        <v>100</v>
      </c>
    </row>
    <row r="13910" spans="1:4" s="9" customFormat="1" x14ac:dyDescent="0.2">
      <c r="A13910" s="2" t="s">
        <v>25143</v>
      </c>
      <c r="B13910" s="1" t="s">
        <v>25142</v>
      </c>
      <c r="C13910" s="1" t="s">
        <v>13884</v>
      </c>
      <c r="D13910" s="10" t="s">
        <v>5270</v>
      </c>
    </row>
    <row r="13911" spans="1:4" s="9" customFormat="1" x14ac:dyDescent="0.2">
      <c r="A13911" s="2" t="s">
        <v>25144</v>
      </c>
      <c r="B13911" s="1" t="s">
        <v>25145</v>
      </c>
      <c r="C13911" s="1" t="s">
        <v>39</v>
      </c>
      <c r="D13911" s="3">
        <v>100</v>
      </c>
    </row>
    <row r="13912" spans="1:4" s="9" customFormat="1" x14ac:dyDescent="0.2">
      <c r="A13912" s="2" t="s">
        <v>25146</v>
      </c>
      <c r="B13912" s="1" t="s">
        <v>25145</v>
      </c>
      <c r="C13912" s="1" t="s">
        <v>13884</v>
      </c>
      <c r="D13912" s="10" t="s">
        <v>5270</v>
      </c>
    </row>
    <row r="13913" spans="1:4" s="9" customFormat="1" x14ac:dyDescent="0.2">
      <c r="A13913" s="2" t="s">
        <v>25147</v>
      </c>
      <c r="B13913" s="1" t="s">
        <v>25148</v>
      </c>
      <c r="C13913" s="1" t="s">
        <v>23944</v>
      </c>
      <c r="D13913" s="3">
        <v>2000</v>
      </c>
    </row>
    <row r="13914" spans="1:4" s="9" customFormat="1" x14ac:dyDescent="0.2">
      <c r="A13914" s="2" t="s">
        <v>25149</v>
      </c>
      <c r="B13914" s="1" t="s">
        <v>25150</v>
      </c>
      <c r="C13914" s="1" t="s">
        <v>39</v>
      </c>
      <c r="D13914" s="10" t="s">
        <v>5270</v>
      </c>
    </row>
    <row r="13915" spans="1:4" s="9" customFormat="1" x14ac:dyDescent="0.2">
      <c r="A13915" s="2" t="s">
        <v>25151</v>
      </c>
      <c r="B13915" s="1" t="s">
        <v>25152</v>
      </c>
      <c r="C13915" s="1" t="s">
        <v>39</v>
      </c>
      <c r="D13915" s="3">
        <v>1000</v>
      </c>
    </row>
    <row r="13916" spans="1:4" s="9" customFormat="1" x14ac:dyDescent="0.2">
      <c r="A13916" s="2" t="s">
        <v>25153</v>
      </c>
      <c r="B13916" s="1" t="s">
        <v>25154</v>
      </c>
      <c r="C13916" s="1" t="s">
        <v>39</v>
      </c>
      <c r="D13916" s="3">
        <v>100</v>
      </c>
    </row>
    <row r="13917" spans="1:4" s="9" customFormat="1" x14ac:dyDescent="0.2">
      <c r="A13917" s="2" t="s">
        <v>25155</v>
      </c>
      <c r="B13917" s="1" t="s">
        <v>25156</v>
      </c>
      <c r="C13917" s="1" t="s">
        <v>13884</v>
      </c>
      <c r="D13917" s="3">
        <v>100</v>
      </c>
    </row>
    <row r="13918" spans="1:4" s="9" customFormat="1" x14ac:dyDescent="0.2">
      <c r="A13918" s="2" t="s">
        <v>25157</v>
      </c>
      <c r="B13918" s="1" t="s">
        <v>25158</v>
      </c>
      <c r="C13918" s="1" t="s">
        <v>2752</v>
      </c>
      <c r="D13918" s="3">
        <v>1000</v>
      </c>
    </row>
    <row r="13919" spans="1:4" s="9" customFormat="1" x14ac:dyDescent="0.2">
      <c r="A13919" s="2" t="s">
        <v>25159</v>
      </c>
      <c r="B13919" s="1" t="s">
        <v>25160</v>
      </c>
      <c r="C13919" s="1" t="s">
        <v>39</v>
      </c>
      <c r="D13919" s="10" t="s">
        <v>5270</v>
      </c>
    </row>
    <row r="13920" spans="1:4" s="9" customFormat="1" x14ac:dyDescent="0.2">
      <c r="A13920" s="2" t="s">
        <v>25161</v>
      </c>
      <c r="B13920" s="1" t="s">
        <v>25162</v>
      </c>
      <c r="C13920" s="1" t="s">
        <v>39</v>
      </c>
      <c r="D13920" s="3">
        <v>100</v>
      </c>
    </row>
    <row r="13921" spans="1:4" s="9" customFormat="1" x14ac:dyDescent="0.2">
      <c r="A13921" s="2" t="s">
        <v>25163</v>
      </c>
      <c r="B13921" s="1" t="s">
        <v>25164</v>
      </c>
      <c r="C13921" s="1" t="s">
        <v>39</v>
      </c>
      <c r="D13921" s="10" t="s">
        <v>5270</v>
      </c>
    </row>
    <row r="13922" spans="1:4" s="9" customFormat="1" x14ac:dyDescent="0.2">
      <c r="A13922" s="2" t="s">
        <v>25165</v>
      </c>
      <c r="B13922" s="1" t="s">
        <v>25166</v>
      </c>
      <c r="C13922" s="1" t="s">
        <v>23924</v>
      </c>
      <c r="D13922" s="10" t="s">
        <v>5270</v>
      </c>
    </row>
    <row r="13923" spans="1:4" s="9" customFormat="1" x14ac:dyDescent="0.2">
      <c r="A13923" s="2" t="s">
        <v>25167</v>
      </c>
      <c r="B13923" s="1" t="s">
        <v>25168</v>
      </c>
      <c r="C13923" s="1" t="s">
        <v>23904</v>
      </c>
      <c r="D13923" s="10" t="s">
        <v>5270</v>
      </c>
    </row>
    <row r="13924" spans="1:4" s="9" customFormat="1" x14ac:dyDescent="0.2">
      <c r="A13924" s="2" t="s">
        <v>25169</v>
      </c>
      <c r="B13924" s="1" t="s">
        <v>25170</v>
      </c>
      <c r="C13924" s="1" t="s">
        <v>39</v>
      </c>
      <c r="D13924" s="3">
        <v>100</v>
      </c>
    </row>
    <row r="13925" spans="1:4" s="9" customFormat="1" x14ac:dyDescent="0.2">
      <c r="A13925" s="2" t="s">
        <v>25171</v>
      </c>
      <c r="B13925" s="1" t="s">
        <v>25172</v>
      </c>
      <c r="C13925" s="1" t="s">
        <v>39</v>
      </c>
      <c r="D13925" s="10" t="s">
        <v>5270</v>
      </c>
    </row>
    <row r="13926" spans="1:4" s="9" customFormat="1" x14ac:dyDescent="0.2">
      <c r="A13926" s="2" t="s">
        <v>25173</v>
      </c>
      <c r="B13926" s="1" t="s">
        <v>25174</v>
      </c>
      <c r="C13926" s="1" t="s">
        <v>39</v>
      </c>
      <c r="D13926" s="3">
        <v>100</v>
      </c>
    </row>
    <row r="13927" spans="1:4" s="9" customFormat="1" x14ac:dyDescent="0.2">
      <c r="A13927" s="2" t="s">
        <v>25175</v>
      </c>
      <c r="B13927" s="1" t="s">
        <v>25176</v>
      </c>
      <c r="C13927" s="1" t="s">
        <v>39</v>
      </c>
      <c r="D13927" s="10" t="s">
        <v>5270</v>
      </c>
    </row>
    <row r="13928" spans="1:4" s="9" customFormat="1" x14ac:dyDescent="0.2">
      <c r="A13928" s="2" t="s">
        <v>25177</v>
      </c>
      <c r="B13928" s="1" t="s">
        <v>25176</v>
      </c>
      <c r="C13928" s="1" t="s">
        <v>15030</v>
      </c>
      <c r="D13928" s="3">
        <v>100</v>
      </c>
    </row>
    <row r="13929" spans="1:4" s="9" customFormat="1" x14ac:dyDescent="0.2">
      <c r="A13929" s="2" t="s">
        <v>25178</v>
      </c>
      <c r="B13929" s="1" t="s">
        <v>25179</v>
      </c>
      <c r="C13929" s="1" t="s">
        <v>39</v>
      </c>
      <c r="D13929" s="10" t="s">
        <v>5270</v>
      </c>
    </row>
    <row r="13930" spans="1:4" s="9" customFormat="1" x14ac:dyDescent="0.2">
      <c r="A13930" s="2" t="s">
        <v>25180</v>
      </c>
      <c r="B13930" s="1" t="s">
        <v>25181</v>
      </c>
      <c r="C13930" s="1" t="s">
        <v>39</v>
      </c>
      <c r="D13930" s="3">
        <v>1000</v>
      </c>
    </row>
    <row r="13931" spans="1:4" s="9" customFormat="1" x14ac:dyDescent="0.2">
      <c r="A13931" s="2" t="s">
        <v>25182</v>
      </c>
      <c r="B13931" s="1" t="s">
        <v>25183</v>
      </c>
      <c r="C13931" s="1" t="s">
        <v>39</v>
      </c>
      <c r="D13931" s="3">
        <v>1000</v>
      </c>
    </row>
    <row r="13932" spans="1:4" s="9" customFormat="1" x14ac:dyDescent="0.2">
      <c r="A13932" s="2" t="s">
        <v>25184</v>
      </c>
      <c r="B13932" s="1" t="s">
        <v>25185</v>
      </c>
      <c r="C13932" s="1" t="s">
        <v>39</v>
      </c>
      <c r="D13932" s="3">
        <v>100</v>
      </c>
    </row>
    <row r="13933" spans="1:4" s="9" customFormat="1" x14ac:dyDescent="0.2">
      <c r="A13933" s="2" t="s">
        <v>25186</v>
      </c>
      <c r="B13933" s="1" t="s">
        <v>25187</v>
      </c>
      <c r="C13933" s="1" t="s">
        <v>39</v>
      </c>
      <c r="D13933" s="10" t="s">
        <v>5270</v>
      </c>
    </row>
    <row r="13934" spans="1:4" s="9" customFormat="1" x14ac:dyDescent="0.2">
      <c r="A13934" s="2" t="s">
        <v>25188</v>
      </c>
      <c r="B13934" s="1" t="s">
        <v>25189</v>
      </c>
      <c r="C13934" s="1" t="s">
        <v>39</v>
      </c>
      <c r="D13934" s="10" t="s">
        <v>5270</v>
      </c>
    </row>
    <row r="13935" spans="1:4" s="9" customFormat="1" x14ac:dyDescent="0.2">
      <c r="A13935" s="2" t="s">
        <v>25190</v>
      </c>
      <c r="B13935" s="1" t="s">
        <v>25191</v>
      </c>
      <c r="C13935" s="1" t="s">
        <v>39</v>
      </c>
      <c r="D13935" s="10" t="s">
        <v>5270</v>
      </c>
    </row>
    <row r="13936" spans="1:4" s="9" customFormat="1" x14ac:dyDescent="0.2">
      <c r="A13936" s="2" t="s">
        <v>25192</v>
      </c>
      <c r="B13936" s="1" t="s">
        <v>25193</v>
      </c>
      <c r="C13936" s="1" t="s">
        <v>39</v>
      </c>
      <c r="D13936" s="10" t="s">
        <v>5270</v>
      </c>
    </row>
    <row r="13937" spans="1:4" s="9" customFormat="1" x14ac:dyDescent="0.2">
      <c r="A13937" s="2" t="s">
        <v>25194</v>
      </c>
      <c r="B13937" s="1" t="s">
        <v>25195</v>
      </c>
      <c r="C13937" s="1" t="s">
        <v>39</v>
      </c>
      <c r="D13937" s="10" t="s">
        <v>5270</v>
      </c>
    </row>
    <row r="13938" spans="1:4" s="9" customFormat="1" x14ac:dyDescent="0.2">
      <c r="A13938" s="2" t="s">
        <v>25196</v>
      </c>
      <c r="B13938" s="1" t="s">
        <v>25197</v>
      </c>
      <c r="C13938" s="1" t="s">
        <v>39</v>
      </c>
      <c r="D13938" s="10" t="s">
        <v>5270</v>
      </c>
    </row>
    <row r="13939" spans="1:4" s="9" customFormat="1" x14ac:dyDescent="0.2">
      <c r="A13939" s="2" t="s">
        <v>25198</v>
      </c>
      <c r="B13939" s="1" t="s">
        <v>25199</v>
      </c>
      <c r="C13939" s="1" t="s">
        <v>39</v>
      </c>
      <c r="D13939" s="10" t="s">
        <v>5270</v>
      </c>
    </row>
    <row r="13940" spans="1:4" s="9" customFormat="1" x14ac:dyDescent="0.2">
      <c r="A13940" s="2" t="s">
        <v>25200</v>
      </c>
      <c r="B13940" s="1" t="s">
        <v>25201</v>
      </c>
      <c r="C13940" s="1" t="s">
        <v>39</v>
      </c>
      <c r="D13940" s="10" t="s">
        <v>5270</v>
      </c>
    </row>
    <row r="13941" spans="1:4" s="9" customFormat="1" x14ac:dyDescent="0.2">
      <c r="A13941" s="2" t="s">
        <v>25202</v>
      </c>
      <c r="B13941" s="1" t="s">
        <v>25203</v>
      </c>
      <c r="C13941" s="1" t="s">
        <v>39</v>
      </c>
      <c r="D13941" s="10" t="s">
        <v>5270</v>
      </c>
    </row>
    <row r="13942" spans="1:4" s="9" customFormat="1" x14ac:dyDescent="0.2">
      <c r="A13942" s="2" t="s">
        <v>25204</v>
      </c>
      <c r="B13942" s="1" t="s">
        <v>25205</v>
      </c>
      <c r="C13942" s="1" t="s">
        <v>39</v>
      </c>
      <c r="D13942" s="10" t="s">
        <v>5270</v>
      </c>
    </row>
    <row r="13943" spans="1:4" s="9" customFormat="1" x14ac:dyDescent="0.2">
      <c r="A13943" s="2" t="s">
        <v>25206</v>
      </c>
      <c r="B13943" s="1" t="s">
        <v>25205</v>
      </c>
      <c r="C13943" s="1" t="s">
        <v>1910</v>
      </c>
      <c r="D13943" s="10" t="s">
        <v>5270</v>
      </c>
    </row>
    <row r="13944" spans="1:4" s="9" customFormat="1" x14ac:dyDescent="0.2">
      <c r="A13944" s="2" t="s">
        <v>25207</v>
      </c>
      <c r="B13944" s="1" t="s">
        <v>25208</v>
      </c>
      <c r="C13944" s="1" t="s">
        <v>39</v>
      </c>
      <c r="D13944" s="3">
        <v>100</v>
      </c>
    </row>
    <row r="13945" spans="1:4" s="9" customFormat="1" x14ac:dyDescent="0.2">
      <c r="A13945" s="2" t="s">
        <v>25209</v>
      </c>
      <c r="B13945" s="1" t="s">
        <v>25210</v>
      </c>
      <c r="C13945" s="1" t="s">
        <v>15030</v>
      </c>
      <c r="D13945" s="10" t="s">
        <v>5270</v>
      </c>
    </row>
    <row r="13946" spans="1:4" s="9" customFormat="1" x14ac:dyDescent="0.2">
      <c r="A13946" s="2" t="s">
        <v>25211</v>
      </c>
      <c r="B13946" s="1" t="s">
        <v>25212</v>
      </c>
      <c r="C13946" s="1" t="s">
        <v>39</v>
      </c>
      <c r="D13946" s="10" t="s">
        <v>5270</v>
      </c>
    </row>
    <row r="13947" spans="1:4" s="9" customFormat="1" x14ac:dyDescent="0.2">
      <c r="A13947" s="2" t="s">
        <v>25213</v>
      </c>
      <c r="B13947" s="1" t="s">
        <v>25214</v>
      </c>
      <c r="C13947" s="1" t="s">
        <v>39</v>
      </c>
      <c r="D13947" s="3">
        <v>100</v>
      </c>
    </row>
    <row r="13948" spans="1:4" s="9" customFormat="1" x14ac:dyDescent="0.2">
      <c r="A13948" s="2" t="s">
        <v>25215</v>
      </c>
      <c r="B13948" s="1" t="s">
        <v>25216</v>
      </c>
      <c r="C13948" s="1" t="s">
        <v>39</v>
      </c>
      <c r="D13948" s="10" t="s">
        <v>5270</v>
      </c>
    </row>
    <row r="13949" spans="1:4" s="9" customFormat="1" x14ac:dyDescent="0.2">
      <c r="A13949" s="2" t="s">
        <v>25217</v>
      </c>
      <c r="B13949" s="1" t="s">
        <v>25218</v>
      </c>
      <c r="C13949" s="1" t="s">
        <v>39</v>
      </c>
      <c r="D13949" s="10" t="s">
        <v>5270</v>
      </c>
    </row>
    <row r="13950" spans="1:4" s="9" customFormat="1" x14ac:dyDescent="0.2">
      <c r="A13950" s="2" t="s">
        <v>25219</v>
      </c>
      <c r="B13950" s="1" t="s">
        <v>25218</v>
      </c>
      <c r="C13950" s="1" t="s">
        <v>15030</v>
      </c>
      <c r="D13950" s="3">
        <v>100</v>
      </c>
    </row>
    <row r="13951" spans="1:4" s="9" customFormat="1" x14ac:dyDescent="0.2">
      <c r="A13951" s="2" t="s">
        <v>25220</v>
      </c>
      <c r="B13951" s="1" t="s">
        <v>25221</v>
      </c>
      <c r="C13951" s="1" t="s">
        <v>25122</v>
      </c>
      <c r="D13951" s="10" t="s">
        <v>5270</v>
      </c>
    </row>
    <row r="13952" spans="1:4" s="9" customFormat="1" x14ac:dyDescent="0.2">
      <c r="A13952" s="2" t="s">
        <v>25222</v>
      </c>
      <c r="B13952" s="1" t="s">
        <v>25223</v>
      </c>
      <c r="C13952" s="1" t="s">
        <v>15030</v>
      </c>
      <c r="D13952" s="3">
        <v>2000</v>
      </c>
    </row>
    <row r="13953" spans="1:4" s="9" customFormat="1" x14ac:dyDescent="0.2">
      <c r="A13953" s="2" t="s">
        <v>25224</v>
      </c>
      <c r="B13953" s="1" t="s">
        <v>25225</v>
      </c>
      <c r="C13953" s="1" t="s">
        <v>39</v>
      </c>
      <c r="D13953" s="3">
        <v>100</v>
      </c>
    </row>
    <row r="13954" spans="1:4" s="9" customFormat="1" x14ac:dyDescent="0.2">
      <c r="A13954" s="2" t="s">
        <v>25226</v>
      </c>
      <c r="B13954" s="1" t="s">
        <v>25227</v>
      </c>
      <c r="C13954" s="1" t="s">
        <v>39</v>
      </c>
      <c r="D13954" s="3">
        <v>200</v>
      </c>
    </row>
    <row r="13955" spans="1:4" s="9" customFormat="1" x14ac:dyDescent="0.2">
      <c r="A13955" s="2" t="s">
        <v>25228</v>
      </c>
      <c r="B13955" s="1" t="s">
        <v>25229</v>
      </c>
      <c r="C13955" s="1" t="s">
        <v>39</v>
      </c>
      <c r="D13955" s="10" t="s">
        <v>5270</v>
      </c>
    </row>
    <row r="13956" spans="1:4" s="9" customFormat="1" x14ac:dyDescent="0.2">
      <c r="A13956" s="2" t="s">
        <v>25230</v>
      </c>
      <c r="B13956" s="1" t="s">
        <v>25231</v>
      </c>
      <c r="C13956" s="1" t="s">
        <v>39</v>
      </c>
      <c r="D13956" s="10" t="s">
        <v>5270</v>
      </c>
    </row>
    <row r="13957" spans="1:4" s="9" customFormat="1" x14ac:dyDescent="0.2">
      <c r="A13957" s="2" t="s">
        <v>25232</v>
      </c>
      <c r="B13957" s="1" t="s">
        <v>25233</v>
      </c>
      <c r="C13957" s="1" t="s">
        <v>15030</v>
      </c>
      <c r="D13957" s="3">
        <v>100</v>
      </c>
    </row>
    <row r="13958" spans="1:4" s="9" customFormat="1" x14ac:dyDescent="0.2">
      <c r="A13958" s="2" t="s">
        <v>25234</v>
      </c>
      <c r="B13958" s="1" t="s">
        <v>25235</v>
      </c>
      <c r="C13958" s="1" t="s">
        <v>39</v>
      </c>
      <c r="D13958" s="3">
        <v>200</v>
      </c>
    </row>
    <row r="13959" spans="1:4" s="9" customFormat="1" x14ac:dyDescent="0.2">
      <c r="A13959" s="2" t="s">
        <v>25236</v>
      </c>
      <c r="B13959" s="1" t="s">
        <v>25235</v>
      </c>
      <c r="C13959" s="1" t="s">
        <v>39</v>
      </c>
      <c r="D13959" s="3">
        <v>2000</v>
      </c>
    </row>
    <row r="13960" spans="1:4" s="9" customFormat="1" x14ac:dyDescent="0.2">
      <c r="A13960" s="2" t="s">
        <v>25237</v>
      </c>
      <c r="B13960" s="1" t="s">
        <v>25238</v>
      </c>
      <c r="C13960" s="1" t="s">
        <v>39</v>
      </c>
      <c r="D13960" s="10" t="s">
        <v>5270</v>
      </c>
    </row>
    <row r="13961" spans="1:4" s="9" customFormat="1" x14ac:dyDescent="0.2">
      <c r="A13961" s="2" t="s">
        <v>25239</v>
      </c>
      <c r="B13961" s="1" t="s">
        <v>25240</v>
      </c>
      <c r="C13961" s="1" t="s">
        <v>39</v>
      </c>
      <c r="D13961" s="3">
        <v>100</v>
      </c>
    </row>
    <row r="13962" spans="1:4" s="9" customFormat="1" x14ac:dyDescent="0.2">
      <c r="A13962" s="2" t="s">
        <v>25241</v>
      </c>
      <c r="B13962" s="1" t="s">
        <v>25242</v>
      </c>
      <c r="C13962" s="1" t="s">
        <v>39</v>
      </c>
      <c r="D13962" s="10" t="s">
        <v>5270</v>
      </c>
    </row>
    <row r="13963" spans="1:4" s="9" customFormat="1" x14ac:dyDescent="0.2">
      <c r="A13963" s="2" t="s">
        <v>25243</v>
      </c>
      <c r="B13963" s="1" t="s">
        <v>25244</v>
      </c>
      <c r="C13963" s="1" t="s">
        <v>23924</v>
      </c>
      <c r="D13963" s="3">
        <v>1000</v>
      </c>
    </row>
    <row r="13964" spans="1:4" s="9" customFormat="1" x14ac:dyDescent="0.2">
      <c r="A13964" s="2" t="s">
        <v>25245</v>
      </c>
      <c r="B13964" s="1" t="s">
        <v>25246</v>
      </c>
      <c r="C13964" s="1" t="s">
        <v>39</v>
      </c>
      <c r="D13964" s="10" t="s">
        <v>5270</v>
      </c>
    </row>
    <row r="13965" spans="1:4" s="9" customFormat="1" x14ac:dyDescent="0.2">
      <c r="A13965" s="2" t="s">
        <v>25247</v>
      </c>
      <c r="B13965" s="1" t="s">
        <v>25248</v>
      </c>
      <c r="C13965" s="1" t="s">
        <v>39</v>
      </c>
      <c r="D13965" s="3">
        <v>1000</v>
      </c>
    </row>
    <row r="13966" spans="1:4" s="9" customFormat="1" x14ac:dyDescent="0.2">
      <c r="A13966" s="2" t="s">
        <v>25249</v>
      </c>
      <c r="B13966" s="1" t="s">
        <v>25248</v>
      </c>
      <c r="C13966" s="1" t="s">
        <v>15030</v>
      </c>
      <c r="D13966" s="10" t="s">
        <v>5270</v>
      </c>
    </row>
    <row r="13967" spans="1:4" s="9" customFormat="1" x14ac:dyDescent="0.2">
      <c r="A13967" s="2" t="s">
        <v>25250</v>
      </c>
      <c r="B13967" s="1" t="s">
        <v>25251</v>
      </c>
      <c r="C13967" s="1" t="s">
        <v>39</v>
      </c>
      <c r="D13967" s="3">
        <v>200</v>
      </c>
    </row>
    <row r="13968" spans="1:4" s="9" customFormat="1" x14ac:dyDescent="0.2">
      <c r="A13968" s="2" t="s">
        <v>25252</v>
      </c>
      <c r="B13968" s="1" t="s">
        <v>25253</v>
      </c>
      <c r="C13968" s="1" t="s">
        <v>23924</v>
      </c>
      <c r="D13968" s="10" t="s">
        <v>5270</v>
      </c>
    </row>
    <row r="13969" spans="1:4" s="9" customFormat="1" x14ac:dyDescent="0.2">
      <c r="A13969" s="2" t="s">
        <v>25254</v>
      </c>
      <c r="B13969" s="1" t="s">
        <v>25253</v>
      </c>
      <c r="C13969" s="1" t="s">
        <v>15030</v>
      </c>
      <c r="D13969" s="10" t="s">
        <v>5270</v>
      </c>
    </row>
    <row r="13970" spans="1:4" s="9" customFormat="1" x14ac:dyDescent="0.2">
      <c r="A13970" s="2" t="s">
        <v>25255</v>
      </c>
      <c r="B13970" s="1" t="s">
        <v>25253</v>
      </c>
      <c r="C13970" s="1" t="s">
        <v>2752</v>
      </c>
      <c r="D13970" s="10" t="s">
        <v>5270</v>
      </c>
    </row>
    <row r="13971" spans="1:4" s="9" customFormat="1" x14ac:dyDescent="0.2">
      <c r="A13971" s="2" t="s">
        <v>25256</v>
      </c>
      <c r="B13971" s="1" t="s">
        <v>25253</v>
      </c>
      <c r="C13971" s="1" t="s">
        <v>25257</v>
      </c>
      <c r="D13971" s="3">
        <v>100</v>
      </c>
    </row>
    <row r="13972" spans="1:4" s="9" customFormat="1" x14ac:dyDescent="0.2">
      <c r="A13972" s="2" t="s">
        <v>25258</v>
      </c>
      <c r="B13972" s="1" t="s">
        <v>25259</v>
      </c>
      <c r="C13972" s="1" t="s">
        <v>39</v>
      </c>
      <c r="D13972" s="3">
        <v>100</v>
      </c>
    </row>
    <row r="13973" spans="1:4" s="9" customFormat="1" x14ac:dyDescent="0.2">
      <c r="A13973" s="2" t="s">
        <v>25260</v>
      </c>
      <c r="B13973" s="1" t="s">
        <v>25259</v>
      </c>
      <c r="C13973" s="1" t="s">
        <v>2752</v>
      </c>
      <c r="D13973" s="10" t="s">
        <v>5270</v>
      </c>
    </row>
    <row r="13974" spans="1:4" s="9" customFormat="1" x14ac:dyDescent="0.2">
      <c r="A13974" s="2" t="s">
        <v>25261</v>
      </c>
      <c r="B13974" s="1" t="s">
        <v>25262</v>
      </c>
      <c r="C13974" s="1" t="s">
        <v>39</v>
      </c>
      <c r="D13974" s="3">
        <v>100</v>
      </c>
    </row>
    <row r="13975" spans="1:4" s="9" customFormat="1" x14ac:dyDescent="0.2">
      <c r="A13975" s="2" t="s">
        <v>25263</v>
      </c>
      <c r="B13975" s="1" t="s">
        <v>25264</v>
      </c>
      <c r="C13975" s="1" t="s">
        <v>39</v>
      </c>
      <c r="D13975" s="3">
        <v>100</v>
      </c>
    </row>
    <row r="13976" spans="1:4" s="9" customFormat="1" x14ac:dyDescent="0.2">
      <c r="A13976" s="2" t="s">
        <v>25265</v>
      </c>
      <c r="B13976" s="1" t="s">
        <v>25266</v>
      </c>
      <c r="C13976" s="1" t="s">
        <v>39</v>
      </c>
      <c r="D13976" s="3">
        <v>1000</v>
      </c>
    </row>
    <row r="13977" spans="1:4" s="9" customFormat="1" x14ac:dyDescent="0.2">
      <c r="A13977" s="2" t="s">
        <v>25267</v>
      </c>
      <c r="B13977" s="1" t="s">
        <v>25268</v>
      </c>
      <c r="C13977" s="1" t="s">
        <v>39</v>
      </c>
      <c r="D13977" s="3">
        <v>100</v>
      </c>
    </row>
    <row r="13978" spans="1:4" s="9" customFormat="1" x14ac:dyDescent="0.2">
      <c r="A13978" s="2" t="s">
        <v>25269</v>
      </c>
      <c r="B13978" s="1" t="s">
        <v>25270</v>
      </c>
      <c r="C13978" s="1" t="s">
        <v>39</v>
      </c>
      <c r="D13978" s="10" t="s">
        <v>5270</v>
      </c>
    </row>
    <row r="13979" spans="1:4" s="9" customFormat="1" x14ac:dyDescent="0.2">
      <c r="A13979" s="2" t="s">
        <v>25271</v>
      </c>
      <c r="B13979" s="1" t="s">
        <v>25272</v>
      </c>
      <c r="C13979" s="1" t="s">
        <v>39</v>
      </c>
      <c r="D13979" s="10" t="s">
        <v>5270</v>
      </c>
    </row>
    <row r="13980" spans="1:4" s="9" customFormat="1" x14ac:dyDescent="0.2">
      <c r="A13980" s="2" t="s">
        <v>25273</v>
      </c>
      <c r="B13980" s="1" t="s">
        <v>25274</v>
      </c>
      <c r="C13980" s="1" t="s">
        <v>39</v>
      </c>
      <c r="D13980" s="10" t="s">
        <v>5270</v>
      </c>
    </row>
    <row r="13981" spans="1:4" s="9" customFormat="1" x14ac:dyDescent="0.2">
      <c r="A13981" s="2" t="s">
        <v>25275</v>
      </c>
      <c r="B13981" s="1" t="s">
        <v>25276</v>
      </c>
      <c r="C13981" s="1" t="s">
        <v>39</v>
      </c>
      <c r="D13981" s="10" t="s">
        <v>5270</v>
      </c>
    </row>
    <row r="13982" spans="1:4" s="9" customFormat="1" x14ac:dyDescent="0.2">
      <c r="A13982" s="2" t="s">
        <v>25277</v>
      </c>
      <c r="B13982" s="1" t="s">
        <v>25278</v>
      </c>
      <c r="C13982" s="1" t="s">
        <v>15030</v>
      </c>
      <c r="D13982" s="3">
        <v>100</v>
      </c>
    </row>
    <row r="13983" spans="1:4" s="9" customFormat="1" x14ac:dyDescent="0.2">
      <c r="A13983" s="2" t="s">
        <v>25279</v>
      </c>
      <c r="B13983" s="1" t="s">
        <v>25280</v>
      </c>
      <c r="C13983" s="1" t="s">
        <v>23924</v>
      </c>
      <c r="D13983" s="10" t="s">
        <v>5270</v>
      </c>
    </row>
    <row r="13984" spans="1:4" s="9" customFormat="1" x14ac:dyDescent="0.2">
      <c r="A13984" s="2" t="s">
        <v>25281</v>
      </c>
      <c r="B13984" s="1" t="s">
        <v>25282</v>
      </c>
      <c r="C13984" s="1" t="s">
        <v>14987</v>
      </c>
      <c r="D13984" s="10" t="s">
        <v>5270</v>
      </c>
    </row>
    <row r="13985" spans="1:57" s="9" customFormat="1" x14ac:dyDescent="0.2">
      <c r="A13985" s="2" t="s">
        <v>25283</v>
      </c>
      <c r="B13985" s="1" t="s">
        <v>25284</v>
      </c>
      <c r="C13985" s="1" t="s">
        <v>15030</v>
      </c>
      <c r="D13985" s="10" t="s">
        <v>5270</v>
      </c>
    </row>
    <row r="13986" spans="1:57" s="9" customFormat="1" x14ac:dyDescent="0.2">
      <c r="A13986" s="2" t="s">
        <v>25285</v>
      </c>
      <c r="B13986" s="1" t="s">
        <v>25284</v>
      </c>
      <c r="C13986" s="1" t="s">
        <v>13884</v>
      </c>
      <c r="D13986" s="10" t="s">
        <v>5270</v>
      </c>
    </row>
    <row r="13987" spans="1:57" s="9" customFormat="1" x14ac:dyDescent="0.2">
      <c r="A13987" s="2" t="s">
        <v>25286</v>
      </c>
      <c r="B13987" s="1" t="s">
        <v>25287</v>
      </c>
      <c r="C13987" s="1" t="s">
        <v>15030</v>
      </c>
      <c r="D13987" s="10" t="s">
        <v>5270</v>
      </c>
    </row>
    <row r="13988" spans="1:57" s="9" customFormat="1" x14ac:dyDescent="0.2">
      <c r="A13988" s="2" t="s">
        <v>25288</v>
      </c>
      <c r="B13988" s="1" t="s">
        <v>25289</v>
      </c>
      <c r="C13988" s="1" t="s">
        <v>39</v>
      </c>
      <c r="D13988" s="10" t="s">
        <v>5270</v>
      </c>
    </row>
    <row r="13989" spans="1:57" s="9" customFormat="1" x14ac:dyDescent="0.2">
      <c r="A13989" s="2" t="s">
        <v>25290</v>
      </c>
      <c r="B13989" s="1" t="s">
        <v>25291</v>
      </c>
      <c r="C13989" s="1" t="s">
        <v>2752</v>
      </c>
      <c r="D13989" s="10" t="s">
        <v>5270</v>
      </c>
    </row>
    <row r="13990" spans="1:57" s="9" customFormat="1" x14ac:dyDescent="0.2">
      <c r="A13990" s="2" t="s">
        <v>25292</v>
      </c>
      <c r="B13990" s="1" t="s">
        <v>25293</v>
      </c>
      <c r="C13990" s="1" t="s">
        <v>39</v>
      </c>
      <c r="D13990" s="10" t="s">
        <v>5270</v>
      </c>
    </row>
    <row r="13991" spans="1:57" s="9" customFormat="1" x14ac:dyDescent="0.2">
      <c r="A13991" s="2" t="s">
        <v>25294</v>
      </c>
      <c r="B13991" s="1" t="s">
        <v>25295</v>
      </c>
      <c r="C13991" s="1" t="s">
        <v>39</v>
      </c>
      <c r="D13991" s="10" t="s">
        <v>5270</v>
      </c>
    </row>
    <row r="13992" spans="1:57" s="9" customFormat="1" x14ac:dyDescent="0.2">
      <c r="A13992" s="2" t="s">
        <v>25296</v>
      </c>
      <c r="B13992" s="1" t="s">
        <v>25297</v>
      </c>
      <c r="C13992" s="1" t="s">
        <v>39</v>
      </c>
      <c r="D13992" s="3">
        <v>1000</v>
      </c>
    </row>
    <row r="13993" spans="1:57" s="9" customFormat="1" x14ac:dyDescent="0.2">
      <c r="A13993" s="2" t="s">
        <v>25298</v>
      </c>
      <c r="B13993" s="1" t="s">
        <v>25299</v>
      </c>
      <c r="C13993" s="1" t="s">
        <v>1910</v>
      </c>
      <c r="D13993" s="10" t="s">
        <v>5270</v>
      </c>
    </row>
    <row r="13994" spans="1:57" s="9" customFormat="1" x14ac:dyDescent="0.2">
      <c r="A13994" s="2" t="s">
        <v>25300</v>
      </c>
      <c r="B13994" s="1" t="s">
        <v>25301</v>
      </c>
      <c r="C13994" s="1" t="s">
        <v>2752</v>
      </c>
      <c r="D13994" s="10" t="s">
        <v>5270</v>
      </c>
    </row>
    <row r="13995" spans="1:57" s="11" customFormat="1" ht="18.75" x14ac:dyDescent="0.2">
      <c r="A13995" s="16" t="str">
        <f>HYPERLINK("#Indice","Voltar ao inicio")</f>
        <v>Voltar ao inicio</v>
      </c>
      <c r="B13995" s="17"/>
      <c r="C13995" s="17"/>
      <c r="D13995" s="17"/>
      <c r="E13995" s="9"/>
      <c r="F13995" s="9"/>
      <c r="G13995" s="9"/>
      <c r="H13995" s="9"/>
      <c r="I13995" s="9"/>
      <c r="J13995" s="9"/>
      <c r="K13995" s="9"/>
      <c r="L13995" s="9"/>
      <c r="M13995" s="9"/>
      <c r="N13995" s="9"/>
      <c r="O13995" s="9"/>
      <c r="P13995" s="9"/>
      <c r="Q13995" s="9"/>
      <c r="R13995" s="9"/>
      <c r="S13995" s="9"/>
      <c r="T13995" s="9"/>
      <c r="U13995" s="9"/>
      <c r="V13995" s="9"/>
      <c r="W13995" s="9"/>
      <c r="X13995" s="9"/>
      <c r="Y13995" s="9"/>
      <c r="Z13995" s="9"/>
      <c r="AA13995" s="9"/>
      <c r="AB13995" s="9"/>
      <c r="AC13995" s="9"/>
      <c r="AD13995" s="9"/>
      <c r="AE13995" s="9"/>
      <c r="AF13995" s="9"/>
      <c r="AG13995" s="9"/>
      <c r="AH13995" s="9"/>
      <c r="AI13995" s="9"/>
      <c r="AJ13995" s="9"/>
      <c r="AK13995" s="9"/>
      <c r="AL13995" s="9"/>
      <c r="AM13995" s="9"/>
      <c r="AN13995" s="9"/>
      <c r="AO13995" s="9"/>
      <c r="AP13995" s="9"/>
      <c r="AQ13995" s="9"/>
      <c r="AR13995" s="9"/>
      <c r="AS13995" s="9"/>
      <c r="AT13995" s="9"/>
      <c r="AU13995" s="9"/>
      <c r="AV13995" s="9"/>
      <c r="AW13995" s="9"/>
      <c r="AX13995" s="9"/>
      <c r="AY13995" s="9"/>
      <c r="AZ13995" s="9"/>
      <c r="BA13995" s="9"/>
      <c r="BB13995" s="9"/>
      <c r="BC13995" s="9"/>
      <c r="BD13995" s="9"/>
      <c r="BE13995" s="9"/>
    </row>
    <row r="13996" spans="1:57" s="11" customFormat="1" ht="10.5" customHeight="1" x14ac:dyDescent="0.2">
      <c r="A13996" s="12"/>
      <c r="B13996" s="13"/>
      <c r="C13996" s="13"/>
      <c r="D13996" s="13"/>
      <c r="E13996" s="9"/>
      <c r="F13996" s="9"/>
      <c r="G13996" s="9"/>
      <c r="H13996" s="9"/>
      <c r="I13996" s="9"/>
      <c r="J13996" s="9"/>
      <c r="K13996" s="9"/>
      <c r="L13996" s="9"/>
      <c r="M13996" s="9"/>
      <c r="N13996" s="9"/>
      <c r="O13996" s="9"/>
      <c r="P13996" s="9"/>
      <c r="Q13996" s="9"/>
      <c r="R13996" s="9"/>
      <c r="S13996" s="9"/>
      <c r="T13996" s="9"/>
      <c r="U13996" s="9"/>
      <c r="V13996" s="9"/>
      <c r="W13996" s="9"/>
      <c r="X13996" s="9"/>
      <c r="Y13996" s="9"/>
      <c r="Z13996" s="9"/>
      <c r="AA13996" s="9"/>
      <c r="AB13996" s="9"/>
      <c r="AC13996" s="9"/>
      <c r="AD13996" s="9"/>
      <c r="AE13996" s="9"/>
      <c r="AF13996" s="9"/>
      <c r="AG13996" s="9"/>
      <c r="AH13996" s="9"/>
      <c r="AI13996" s="9"/>
      <c r="AJ13996" s="9"/>
      <c r="AK13996" s="9"/>
      <c r="AL13996" s="9"/>
      <c r="AM13996" s="9"/>
      <c r="AN13996" s="9"/>
      <c r="AO13996" s="9"/>
      <c r="AP13996" s="9"/>
      <c r="AQ13996" s="9"/>
      <c r="AR13996" s="9"/>
      <c r="AS13996" s="9"/>
      <c r="AT13996" s="9"/>
      <c r="AU13996" s="9"/>
      <c r="AV13996" s="9"/>
      <c r="AW13996" s="9"/>
      <c r="AX13996" s="9"/>
      <c r="AY13996" s="9"/>
      <c r="AZ13996" s="9"/>
      <c r="BA13996" s="9"/>
      <c r="BB13996" s="9"/>
      <c r="BC13996" s="9"/>
      <c r="BD13996" s="9"/>
      <c r="BE13996" s="9"/>
    </row>
    <row r="13997" spans="1:57" s="9" customFormat="1" ht="26.25" customHeight="1" x14ac:dyDescent="0.2">
      <c r="A13997" s="18" t="s">
        <v>25302</v>
      </c>
      <c r="B13997" s="19"/>
      <c r="C13997" s="19"/>
      <c r="D13997" s="19"/>
    </row>
    <row r="13998" spans="1:57" s="9" customFormat="1" ht="14.25" x14ac:dyDescent="0.2">
      <c r="A13998" s="20" t="s">
        <v>0</v>
      </c>
      <c r="B13998" s="21" t="s">
        <v>1</v>
      </c>
      <c r="C13998" s="21" t="s">
        <v>2</v>
      </c>
      <c r="D13998" s="22" t="s">
        <v>3</v>
      </c>
    </row>
    <row r="13999" spans="1:57" s="9" customFormat="1" ht="14.25" x14ac:dyDescent="0.2">
      <c r="A13999" s="20"/>
      <c r="B13999" s="21"/>
      <c r="C13999" s="21"/>
      <c r="D13999" s="22"/>
    </row>
    <row r="14000" spans="1:57" s="9" customFormat="1" x14ac:dyDescent="0.2">
      <c r="A14000" s="2" t="s">
        <v>25303</v>
      </c>
      <c r="B14000" s="1" t="s">
        <v>25304</v>
      </c>
      <c r="C14000" s="1" t="s">
        <v>23924</v>
      </c>
      <c r="D14000" s="10" t="s">
        <v>5270</v>
      </c>
    </row>
    <row r="14001" spans="1:4" s="9" customFormat="1" x14ac:dyDescent="0.2">
      <c r="A14001" s="2" t="s">
        <v>25307</v>
      </c>
      <c r="B14001" s="1" t="s">
        <v>25308</v>
      </c>
      <c r="C14001" s="1" t="s">
        <v>39</v>
      </c>
      <c r="D14001" s="10" t="s">
        <v>5270</v>
      </c>
    </row>
    <row r="14002" spans="1:4" s="9" customFormat="1" x14ac:dyDescent="0.2">
      <c r="A14002" s="2" t="s">
        <v>25309</v>
      </c>
      <c r="B14002" s="1" t="s">
        <v>25310</v>
      </c>
      <c r="C14002" s="1" t="s">
        <v>39</v>
      </c>
      <c r="D14002" s="10" t="s">
        <v>5270</v>
      </c>
    </row>
    <row r="14003" spans="1:4" s="9" customFormat="1" x14ac:dyDescent="0.2">
      <c r="A14003" s="2" t="s">
        <v>25313</v>
      </c>
      <c r="B14003" s="1" t="s">
        <v>25314</v>
      </c>
      <c r="C14003" s="1" t="s">
        <v>39</v>
      </c>
      <c r="D14003" s="10" t="s">
        <v>5270</v>
      </c>
    </row>
    <row r="14004" spans="1:4" s="9" customFormat="1" x14ac:dyDescent="0.2">
      <c r="A14004" s="2" t="s">
        <v>25315</v>
      </c>
      <c r="B14004" s="1" t="s">
        <v>25316</v>
      </c>
      <c r="C14004" s="1" t="s">
        <v>39</v>
      </c>
      <c r="D14004" s="3">
        <v>100</v>
      </c>
    </row>
    <row r="14005" spans="1:4" s="9" customFormat="1" x14ac:dyDescent="0.2">
      <c r="A14005" s="2" t="s">
        <v>25319</v>
      </c>
      <c r="B14005" s="1" t="s">
        <v>25320</v>
      </c>
      <c r="C14005" s="1" t="s">
        <v>39</v>
      </c>
      <c r="D14005" s="10" t="s">
        <v>5270</v>
      </c>
    </row>
    <row r="14006" spans="1:4" s="9" customFormat="1" x14ac:dyDescent="0.2">
      <c r="A14006" s="2" t="s">
        <v>25325</v>
      </c>
      <c r="B14006" s="1" t="s">
        <v>25326</v>
      </c>
      <c r="C14006" s="1" t="s">
        <v>39</v>
      </c>
      <c r="D14006" s="10" t="s">
        <v>5270</v>
      </c>
    </row>
    <row r="14007" spans="1:4" s="9" customFormat="1" x14ac:dyDescent="0.2">
      <c r="A14007" s="2" t="s">
        <v>25329</v>
      </c>
      <c r="B14007" s="1" t="s">
        <v>25330</v>
      </c>
      <c r="C14007" s="1" t="s">
        <v>39</v>
      </c>
      <c r="D14007" s="10" t="s">
        <v>5270</v>
      </c>
    </row>
    <row r="14008" spans="1:4" s="9" customFormat="1" x14ac:dyDescent="0.2">
      <c r="A14008" s="2" t="s">
        <v>25335</v>
      </c>
      <c r="B14008" s="1" t="s">
        <v>25336</v>
      </c>
      <c r="C14008" s="1" t="s">
        <v>39</v>
      </c>
      <c r="D14008" s="3">
        <v>100</v>
      </c>
    </row>
    <row r="14009" spans="1:4" s="9" customFormat="1" x14ac:dyDescent="0.2">
      <c r="A14009" s="2" t="s">
        <v>25337</v>
      </c>
      <c r="B14009" s="1" t="s">
        <v>25338</v>
      </c>
      <c r="C14009" s="1" t="s">
        <v>39</v>
      </c>
      <c r="D14009" s="10" t="s">
        <v>5270</v>
      </c>
    </row>
    <row r="14010" spans="1:4" s="9" customFormat="1" x14ac:dyDescent="0.2">
      <c r="A14010" s="2" t="s">
        <v>25343</v>
      </c>
      <c r="B14010" s="1" t="s">
        <v>25344</v>
      </c>
      <c r="C14010" s="1" t="s">
        <v>287</v>
      </c>
      <c r="D14010" s="10" t="s">
        <v>5270</v>
      </c>
    </row>
    <row r="14011" spans="1:4" s="9" customFormat="1" x14ac:dyDescent="0.2">
      <c r="A14011" s="2" t="s">
        <v>25345</v>
      </c>
      <c r="B14011" s="1" t="s">
        <v>25346</v>
      </c>
      <c r="C14011" s="1" t="s">
        <v>23904</v>
      </c>
      <c r="D14011" s="10" t="s">
        <v>5270</v>
      </c>
    </row>
    <row r="14012" spans="1:4" s="9" customFormat="1" x14ac:dyDescent="0.2">
      <c r="A14012" s="2" t="s">
        <v>25349</v>
      </c>
      <c r="B14012" s="1" t="s">
        <v>25350</v>
      </c>
      <c r="C14012" s="1" t="s">
        <v>39</v>
      </c>
      <c r="D14012" s="10" t="s">
        <v>5270</v>
      </c>
    </row>
    <row r="14013" spans="1:4" s="9" customFormat="1" x14ac:dyDescent="0.2">
      <c r="A14013" s="2" t="s">
        <v>25353</v>
      </c>
      <c r="B14013" s="1" t="s">
        <v>25354</v>
      </c>
      <c r="C14013" s="1" t="s">
        <v>23924</v>
      </c>
      <c r="D14013" s="10" t="s">
        <v>5270</v>
      </c>
    </row>
    <row r="14014" spans="1:4" s="9" customFormat="1" x14ac:dyDescent="0.2">
      <c r="A14014" s="2" t="s">
        <v>25355</v>
      </c>
      <c r="B14014" s="1" t="s">
        <v>25356</v>
      </c>
      <c r="C14014" s="1" t="s">
        <v>39</v>
      </c>
      <c r="D14014" s="10" t="s">
        <v>5270</v>
      </c>
    </row>
    <row r="14015" spans="1:4" s="9" customFormat="1" x14ac:dyDescent="0.2">
      <c r="A14015" s="2" t="s">
        <v>25359</v>
      </c>
      <c r="B14015" s="1" t="s">
        <v>25360</v>
      </c>
      <c r="C14015" s="1" t="s">
        <v>23904</v>
      </c>
      <c r="D14015" s="10" t="s">
        <v>5270</v>
      </c>
    </row>
    <row r="14016" spans="1:4" s="9" customFormat="1" x14ac:dyDescent="0.2">
      <c r="A14016" s="2" t="s">
        <v>25305</v>
      </c>
      <c r="B14016" s="1" t="s">
        <v>25306</v>
      </c>
      <c r="C14016" s="1" t="s">
        <v>39</v>
      </c>
      <c r="D14016" s="3">
        <v>100</v>
      </c>
    </row>
    <row r="14017" spans="1:57" s="9" customFormat="1" x14ac:dyDescent="0.2">
      <c r="A14017" s="2" t="s">
        <v>25311</v>
      </c>
      <c r="B14017" s="1" t="s">
        <v>25312</v>
      </c>
      <c r="C14017" s="1" t="s">
        <v>15030</v>
      </c>
      <c r="D14017" s="3">
        <v>5000</v>
      </c>
    </row>
    <row r="14018" spans="1:57" s="9" customFormat="1" x14ac:dyDescent="0.2">
      <c r="A14018" s="2" t="s">
        <v>25317</v>
      </c>
      <c r="B14018" s="1" t="s">
        <v>25318</v>
      </c>
      <c r="C14018" s="1" t="s">
        <v>39</v>
      </c>
      <c r="D14018" s="3">
        <v>100</v>
      </c>
    </row>
    <row r="14019" spans="1:57" s="9" customFormat="1" x14ac:dyDescent="0.2">
      <c r="A14019" s="2" t="s">
        <v>25321</v>
      </c>
      <c r="B14019" s="1" t="s">
        <v>25322</v>
      </c>
      <c r="C14019" s="1" t="s">
        <v>15030</v>
      </c>
      <c r="D14019" s="3">
        <v>100</v>
      </c>
    </row>
    <row r="14020" spans="1:57" s="9" customFormat="1" x14ac:dyDescent="0.2">
      <c r="A14020" s="2" t="s">
        <v>25323</v>
      </c>
      <c r="B14020" s="1" t="s">
        <v>25324</v>
      </c>
      <c r="C14020" s="1" t="s">
        <v>15030</v>
      </c>
      <c r="D14020" s="3">
        <v>5000</v>
      </c>
    </row>
    <row r="14021" spans="1:57" s="9" customFormat="1" x14ac:dyDescent="0.2">
      <c r="A14021" s="2" t="s">
        <v>25327</v>
      </c>
      <c r="B14021" s="1" t="s">
        <v>25328</v>
      </c>
      <c r="C14021" s="1" t="s">
        <v>15030</v>
      </c>
      <c r="D14021" s="10" t="s">
        <v>5270</v>
      </c>
    </row>
    <row r="14022" spans="1:57" s="9" customFormat="1" x14ac:dyDescent="0.2">
      <c r="A14022" s="2" t="s">
        <v>25331</v>
      </c>
      <c r="B14022" s="1" t="s">
        <v>25332</v>
      </c>
      <c r="C14022" s="1" t="s">
        <v>15030</v>
      </c>
      <c r="D14022" s="3">
        <v>100</v>
      </c>
    </row>
    <row r="14023" spans="1:57" s="9" customFormat="1" x14ac:dyDescent="0.2">
      <c r="A14023" s="2" t="s">
        <v>25333</v>
      </c>
      <c r="B14023" s="1" t="s">
        <v>25334</v>
      </c>
      <c r="C14023" s="1" t="s">
        <v>2752</v>
      </c>
      <c r="D14023" s="3">
        <v>100</v>
      </c>
    </row>
    <row r="14024" spans="1:57" s="9" customFormat="1" x14ac:dyDescent="0.2">
      <c r="A14024" s="2" t="s">
        <v>25339</v>
      </c>
      <c r="B14024" s="1" t="s">
        <v>25340</v>
      </c>
      <c r="C14024" s="1" t="s">
        <v>39</v>
      </c>
      <c r="D14024" s="3">
        <v>5000</v>
      </c>
    </row>
    <row r="14025" spans="1:57" s="9" customFormat="1" x14ac:dyDescent="0.2">
      <c r="A14025" s="2" t="s">
        <v>25341</v>
      </c>
      <c r="B14025" s="1" t="s">
        <v>25342</v>
      </c>
      <c r="C14025" s="1" t="s">
        <v>15030</v>
      </c>
      <c r="D14025" s="3">
        <v>100</v>
      </c>
    </row>
    <row r="14026" spans="1:57" s="9" customFormat="1" x14ac:dyDescent="0.2">
      <c r="A14026" s="2" t="s">
        <v>25347</v>
      </c>
      <c r="B14026" s="1" t="s">
        <v>25348</v>
      </c>
      <c r="C14026" s="1" t="s">
        <v>2752</v>
      </c>
      <c r="D14026" s="3">
        <v>100</v>
      </c>
    </row>
    <row r="14027" spans="1:57" s="9" customFormat="1" x14ac:dyDescent="0.2">
      <c r="A14027" s="2" t="s">
        <v>25351</v>
      </c>
      <c r="B14027" s="1" t="s">
        <v>25352</v>
      </c>
      <c r="C14027" s="1" t="s">
        <v>15030</v>
      </c>
      <c r="D14027" s="3">
        <v>100</v>
      </c>
    </row>
    <row r="14028" spans="1:57" s="9" customFormat="1" x14ac:dyDescent="0.2">
      <c r="A14028" s="2" t="s">
        <v>25357</v>
      </c>
      <c r="B14028" s="1" t="s">
        <v>25358</v>
      </c>
      <c r="C14028" s="1" t="s">
        <v>15030</v>
      </c>
      <c r="D14028" s="3">
        <v>100</v>
      </c>
    </row>
    <row r="14029" spans="1:57" s="11" customFormat="1" ht="18.75" x14ac:dyDescent="0.2">
      <c r="A14029" s="16" t="str">
        <f>HYPERLINK("#Indice","Voltar ao inicio")</f>
        <v>Voltar ao inicio</v>
      </c>
      <c r="B14029" s="17"/>
      <c r="C14029" s="17"/>
      <c r="D14029" s="17"/>
      <c r="E14029" s="9"/>
      <c r="F14029" s="9"/>
      <c r="G14029" s="9"/>
      <c r="H14029" s="9"/>
      <c r="I14029" s="9"/>
      <c r="J14029" s="9"/>
      <c r="K14029" s="9"/>
      <c r="L14029" s="9"/>
      <c r="M14029" s="9"/>
      <c r="N14029" s="9"/>
      <c r="O14029" s="9"/>
      <c r="P14029" s="9"/>
      <c r="Q14029" s="9"/>
      <c r="R14029" s="9"/>
      <c r="S14029" s="9"/>
      <c r="T14029" s="9"/>
      <c r="U14029" s="9"/>
      <c r="V14029" s="9"/>
      <c r="W14029" s="9"/>
      <c r="X14029" s="9"/>
      <c r="Y14029" s="9"/>
      <c r="Z14029" s="9"/>
      <c r="AA14029" s="9"/>
      <c r="AB14029" s="9"/>
      <c r="AC14029" s="9"/>
      <c r="AD14029" s="9"/>
      <c r="AE14029" s="9"/>
      <c r="AF14029" s="9"/>
      <c r="AG14029" s="9"/>
      <c r="AH14029" s="9"/>
      <c r="AI14029" s="9"/>
      <c r="AJ14029" s="9"/>
      <c r="AK14029" s="9"/>
      <c r="AL14029" s="9"/>
      <c r="AM14029" s="9"/>
      <c r="AN14029" s="9"/>
      <c r="AO14029" s="9"/>
      <c r="AP14029" s="9"/>
      <c r="AQ14029" s="9"/>
      <c r="AR14029" s="9"/>
      <c r="AS14029" s="9"/>
      <c r="AT14029" s="9"/>
      <c r="AU14029" s="9"/>
      <c r="AV14029" s="9"/>
      <c r="AW14029" s="9"/>
      <c r="AX14029" s="9"/>
      <c r="AY14029" s="9"/>
      <c r="AZ14029" s="9"/>
      <c r="BA14029" s="9"/>
      <c r="BB14029" s="9"/>
      <c r="BC14029" s="9"/>
      <c r="BD14029" s="9"/>
      <c r="BE14029" s="9"/>
    </row>
    <row r="14030" spans="1:57" s="11" customFormat="1" ht="10.5" customHeight="1" x14ac:dyDescent="0.2">
      <c r="A14030" s="12"/>
      <c r="B14030" s="13"/>
      <c r="C14030" s="13"/>
      <c r="D14030" s="13"/>
      <c r="E14030" s="9"/>
      <c r="F14030" s="9"/>
      <c r="G14030" s="9"/>
      <c r="H14030" s="9"/>
      <c r="I14030" s="9"/>
      <c r="J14030" s="9"/>
      <c r="K14030" s="9"/>
      <c r="L14030" s="9"/>
      <c r="M14030" s="9"/>
      <c r="N14030" s="9"/>
      <c r="O14030" s="9"/>
      <c r="P14030" s="9"/>
      <c r="Q14030" s="9"/>
      <c r="R14030" s="9"/>
      <c r="S14030" s="9"/>
      <c r="T14030" s="9"/>
      <c r="U14030" s="9"/>
      <c r="V14030" s="9"/>
      <c r="W14030" s="9"/>
      <c r="X14030" s="9"/>
      <c r="Y14030" s="9"/>
      <c r="Z14030" s="9"/>
      <c r="AA14030" s="9"/>
      <c r="AB14030" s="9"/>
      <c r="AC14030" s="9"/>
      <c r="AD14030" s="9"/>
      <c r="AE14030" s="9"/>
      <c r="AF14030" s="9"/>
      <c r="AG14030" s="9"/>
      <c r="AH14030" s="9"/>
      <c r="AI14030" s="9"/>
      <c r="AJ14030" s="9"/>
      <c r="AK14030" s="9"/>
      <c r="AL14030" s="9"/>
      <c r="AM14030" s="9"/>
      <c r="AN14030" s="9"/>
      <c r="AO14030" s="9"/>
      <c r="AP14030" s="9"/>
      <c r="AQ14030" s="9"/>
      <c r="AR14030" s="9"/>
      <c r="AS14030" s="9"/>
      <c r="AT14030" s="9"/>
      <c r="AU14030" s="9"/>
      <c r="AV14030" s="9"/>
      <c r="AW14030" s="9"/>
      <c r="AX14030" s="9"/>
      <c r="AY14030" s="9"/>
      <c r="AZ14030" s="9"/>
      <c r="BA14030" s="9"/>
      <c r="BB14030" s="9"/>
      <c r="BC14030" s="9"/>
      <c r="BD14030" s="9"/>
      <c r="BE14030" s="9"/>
    </row>
    <row r="14031" spans="1:57" s="9" customFormat="1" ht="26.25" customHeight="1" x14ac:dyDescent="0.2">
      <c r="A14031" s="18" t="s">
        <v>25369</v>
      </c>
      <c r="B14031" s="19"/>
      <c r="C14031" s="19"/>
      <c r="D14031" s="19"/>
    </row>
    <row r="14032" spans="1:57" s="9" customFormat="1" ht="14.25" x14ac:dyDescent="0.2">
      <c r="A14032" s="20" t="s">
        <v>0</v>
      </c>
      <c r="B14032" s="21" t="s">
        <v>1</v>
      </c>
      <c r="C14032" s="21" t="s">
        <v>2</v>
      </c>
      <c r="D14032" s="22" t="s">
        <v>3</v>
      </c>
    </row>
    <row r="14033" spans="1:57" s="9" customFormat="1" ht="14.25" x14ac:dyDescent="0.2">
      <c r="A14033" s="20"/>
      <c r="B14033" s="21"/>
      <c r="C14033" s="21"/>
      <c r="D14033" s="22"/>
    </row>
    <row r="14034" spans="1:57" s="9" customFormat="1" x14ac:dyDescent="0.2">
      <c r="A14034" s="2" t="s">
        <v>25361</v>
      </c>
      <c r="B14034" s="1" t="s">
        <v>25362</v>
      </c>
      <c r="C14034" s="1" t="s">
        <v>23944</v>
      </c>
      <c r="D14034" s="3">
        <v>500</v>
      </c>
    </row>
    <row r="14035" spans="1:57" s="9" customFormat="1" x14ac:dyDescent="0.2">
      <c r="A14035" s="2" t="s">
        <v>25363</v>
      </c>
      <c r="B14035" s="1" t="s">
        <v>25364</v>
      </c>
      <c r="C14035" s="1" t="s">
        <v>39</v>
      </c>
      <c r="D14035" s="10" t="s">
        <v>5270</v>
      </c>
    </row>
    <row r="14036" spans="1:57" s="9" customFormat="1" x14ac:dyDescent="0.2">
      <c r="A14036" s="2" t="s">
        <v>25365</v>
      </c>
      <c r="B14036" s="1" t="s">
        <v>25366</v>
      </c>
      <c r="C14036" s="1" t="s">
        <v>23944</v>
      </c>
      <c r="D14036" s="3">
        <v>5000</v>
      </c>
    </row>
    <row r="14037" spans="1:57" s="9" customFormat="1" x14ac:dyDescent="0.2">
      <c r="A14037" s="2" t="s">
        <v>25367</v>
      </c>
      <c r="B14037" s="1" t="s">
        <v>25368</v>
      </c>
      <c r="C14037" s="1" t="s">
        <v>39</v>
      </c>
      <c r="D14037" s="10" t="s">
        <v>5270</v>
      </c>
    </row>
    <row r="14038" spans="1:57" s="11" customFormat="1" ht="18.75" x14ac:dyDescent="0.2">
      <c r="A14038" s="16" t="str">
        <f>HYPERLINK("#Indice","Voltar ao inicio")</f>
        <v>Voltar ao inicio</v>
      </c>
      <c r="B14038" s="17"/>
      <c r="C14038" s="17"/>
      <c r="D14038" s="17"/>
      <c r="E14038" s="9"/>
      <c r="F14038" s="9"/>
      <c r="G14038" s="9"/>
      <c r="H14038" s="9"/>
      <c r="I14038" s="9"/>
      <c r="J14038" s="9"/>
      <c r="K14038" s="9"/>
      <c r="L14038" s="9"/>
      <c r="M14038" s="9"/>
      <c r="N14038" s="9"/>
      <c r="O14038" s="9"/>
      <c r="P14038" s="9"/>
      <c r="Q14038" s="9"/>
      <c r="R14038" s="9"/>
      <c r="S14038" s="9"/>
      <c r="T14038" s="9"/>
      <c r="U14038" s="9"/>
      <c r="V14038" s="9"/>
      <c r="W14038" s="9"/>
      <c r="X14038" s="9"/>
      <c r="Y14038" s="9"/>
      <c r="Z14038" s="9"/>
      <c r="AA14038" s="9"/>
      <c r="AB14038" s="9"/>
      <c r="AC14038" s="9"/>
      <c r="AD14038" s="9"/>
      <c r="AE14038" s="9"/>
      <c r="AF14038" s="9"/>
      <c r="AG14038" s="9"/>
      <c r="AH14038" s="9"/>
      <c r="AI14038" s="9"/>
      <c r="AJ14038" s="9"/>
      <c r="AK14038" s="9"/>
      <c r="AL14038" s="9"/>
      <c r="AM14038" s="9"/>
      <c r="AN14038" s="9"/>
      <c r="AO14038" s="9"/>
      <c r="AP14038" s="9"/>
      <c r="AQ14038" s="9"/>
      <c r="AR14038" s="9"/>
      <c r="AS14038" s="9"/>
      <c r="AT14038" s="9"/>
      <c r="AU14038" s="9"/>
      <c r="AV14038" s="9"/>
      <c r="AW14038" s="9"/>
      <c r="AX14038" s="9"/>
      <c r="AY14038" s="9"/>
      <c r="AZ14038" s="9"/>
      <c r="BA14038" s="9"/>
      <c r="BB14038" s="9"/>
      <c r="BC14038" s="9"/>
      <c r="BD14038" s="9"/>
      <c r="BE14038" s="9"/>
    </row>
    <row r="14039" spans="1:57" s="11" customFormat="1" ht="10.5" customHeight="1" x14ac:dyDescent="0.2">
      <c r="A14039" s="12"/>
      <c r="B14039" s="13"/>
      <c r="C14039" s="13"/>
      <c r="D14039" s="13"/>
      <c r="E14039" s="9"/>
      <c r="F14039" s="9"/>
      <c r="G14039" s="9"/>
      <c r="H14039" s="9"/>
      <c r="I14039" s="9"/>
      <c r="J14039" s="9"/>
      <c r="K14039" s="9"/>
      <c r="L14039" s="9"/>
      <c r="M14039" s="9"/>
      <c r="N14039" s="9"/>
      <c r="O14039" s="9"/>
      <c r="P14039" s="9"/>
      <c r="Q14039" s="9"/>
      <c r="R14039" s="9"/>
      <c r="S14039" s="9"/>
      <c r="T14039" s="9"/>
      <c r="U14039" s="9"/>
      <c r="V14039" s="9"/>
      <c r="W14039" s="9"/>
      <c r="X14039" s="9"/>
      <c r="Y14039" s="9"/>
      <c r="Z14039" s="9"/>
      <c r="AA14039" s="9"/>
      <c r="AB14039" s="9"/>
      <c r="AC14039" s="9"/>
      <c r="AD14039" s="9"/>
      <c r="AE14039" s="9"/>
      <c r="AF14039" s="9"/>
      <c r="AG14039" s="9"/>
      <c r="AH14039" s="9"/>
      <c r="AI14039" s="9"/>
      <c r="AJ14039" s="9"/>
      <c r="AK14039" s="9"/>
      <c r="AL14039" s="9"/>
      <c r="AM14039" s="9"/>
      <c r="AN14039" s="9"/>
      <c r="AO14039" s="9"/>
      <c r="AP14039" s="9"/>
      <c r="AQ14039" s="9"/>
      <c r="AR14039" s="9"/>
      <c r="AS14039" s="9"/>
      <c r="AT14039" s="9"/>
      <c r="AU14039" s="9"/>
      <c r="AV14039" s="9"/>
      <c r="AW14039" s="9"/>
      <c r="AX14039" s="9"/>
      <c r="AY14039" s="9"/>
      <c r="AZ14039" s="9"/>
      <c r="BA14039" s="9"/>
      <c r="BB14039" s="9"/>
      <c r="BC14039" s="9"/>
      <c r="BD14039" s="9"/>
      <c r="BE14039" s="9"/>
    </row>
    <row r="14040" spans="1:57" s="9" customFormat="1" ht="26.25" customHeight="1" x14ac:dyDescent="0.2">
      <c r="A14040" s="18" t="s">
        <v>25370</v>
      </c>
      <c r="B14040" s="19"/>
      <c r="C14040" s="19"/>
      <c r="D14040" s="19"/>
    </row>
    <row r="14041" spans="1:57" s="9" customFormat="1" ht="14.25" x14ac:dyDescent="0.2">
      <c r="A14041" s="20" t="s">
        <v>0</v>
      </c>
      <c r="B14041" s="21" t="s">
        <v>1</v>
      </c>
      <c r="C14041" s="21" t="s">
        <v>2</v>
      </c>
      <c r="D14041" s="22" t="s">
        <v>3</v>
      </c>
    </row>
    <row r="14042" spans="1:57" s="9" customFormat="1" ht="14.25" x14ac:dyDescent="0.2">
      <c r="A14042" s="20"/>
      <c r="B14042" s="21"/>
      <c r="C14042" s="21"/>
      <c r="D14042" s="22"/>
    </row>
    <row r="14043" spans="1:57" s="9" customFormat="1" x14ac:dyDescent="0.2">
      <c r="A14043" s="2" t="s">
        <v>25373</v>
      </c>
      <c r="B14043" s="1" t="s">
        <v>25374</v>
      </c>
      <c r="C14043" s="1" t="s">
        <v>24404</v>
      </c>
      <c r="D14043" s="3">
        <v>3000</v>
      </c>
    </row>
    <row r="14044" spans="1:57" s="9" customFormat="1" x14ac:dyDescent="0.2">
      <c r="A14044" s="2" t="s">
        <v>25371</v>
      </c>
      <c r="B14044" s="1" t="s">
        <v>25372</v>
      </c>
      <c r="C14044" s="1" t="s">
        <v>2752</v>
      </c>
      <c r="D14044" s="3">
        <v>100</v>
      </c>
    </row>
    <row r="14045" spans="1:57" s="11" customFormat="1" ht="18.75" x14ac:dyDescent="0.2">
      <c r="A14045" s="16" t="str">
        <f>HYPERLINK("#Indice","Voltar ao inicio")</f>
        <v>Voltar ao inicio</v>
      </c>
      <c r="B14045" s="17"/>
      <c r="C14045" s="17"/>
      <c r="D14045" s="17"/>
      <c r="E14045" s="9"/>
      <c r="F14045" s="9"/>
      <c r="G14045" s="9"/>
      <c r="H14045" s="9"/>
      <c r="I14045" s="9"/>
      <c r="J14045" s="9"/>
      <c r="K14045" s="9"/>
      <c r="L14045" s="9"/>
      <c r="M14045" s="9"/>
      <c r="N14045" s="9"/>
      <c r="O14045" s="9"/>
      <c r="P14045" s="9"/>
      <c r="Q14045" s="9"/>
      <c r="R14045" s="9"/>
      <c r="S14045" s="9"/>
      <c r="T14045" s="9"/>
      <c r="U14045" s="9"/>
      <c r="V14045" s="9"/>
      <c r="W14045" s="9"/>
      <c r="X14045" s="9"/>
      <c r="Y14045" s="9"/>
      <c r="Z14045" s="9"/>
      <c r="AA14045" s="9"/>
      <c r="AB14045" s="9"/>
      <c r="AC14045" s="9"/>
      <c r="AD14045" s="9"/>
      <c r="AE14045" s="9"/>
      <c r="AF14045" s="9"/>
      <c r="AG14045" s="9"/>
      <c r="AH14045" s="9"/>
      <c r="AI14045" s="9"/>
      <c r="AJ14045" s="9"/>
      <c r="AK14045" s="9"/>
      <c r="AL14045" s="9"/>
      <c r="AM14045" s="9"/>
      <c r="AN14045" s="9"/>
      <c r="AO14045" s="9"/>
      <c r="AP14045" s="9"/>
      <c r="AQ14045" s="9"/>
      <c r="AR14045" s="9"/>
      <c r="AS14045" s="9"/>
      <c r="AT14045" s="9"/>
      <c r="AU14045" s="9"/>
      <c r="AV14045" s="9"/>
      <c r="AW14045" s="9"/>
      <c r="AX14045" s="9"/>
      <c r="AY14045" s="9"/>
      <c r="AZ14045" s="9"/>
      <c r="BA14045" s="9"/>
      <c r="BB14045" s="9"/>
      <c r="BC14045" s="9"/>
      <c r="BD14045" s="9"/>
      <c r="BE14045" s="9"/>
    </row>
    <row r="14046" spans="1:57" s="11" customFormat="1" ht="10.5" customHeight="1" x14ac:dyDescent="0.2">
      <c r="A14046" s="12"/>
      <c r="B14046" s="13"/>
      <c r="C14046" s="13"/>
      <c r="D14046" s="13"/>
      <c r="E14046" s="9"/>
      <c r="F14046" s="9"/>
      <c r="G14046" s="9"/>
      <c r="H14046" s="9"/>
      <c r="I14046" s="9"/>
      <c r="J14046" s="9"/>
      <c r="K14046" s="9"/>
      <c r="L14046" s="9"/>
      <c r="M14046" s="9"/>
      <c r="N14046" s="9"/>
      <c r="O14046" s="9"/>
      <c r="P14046" s="9"/>
      <c r="Q14046" s="9"/>
      <c r="R14046" s="9"/>
      <c r="S14046" s="9"/>
      <c r="T14046" s="9"/>
      <c r="U14046" s="9"/>
      <c r="V14046" s="9"/>
      <c r="W14046" s="9"/>
      <c r="X14046" s="9"/>
      <c r="Y14046" s="9"/>
      <c r="Z14046" s="9"/>
      <c r="AA14046" s="9"/>
      <c r="AB14046" s="9"/>
      <c r="AC14046" s="9"/>
      <c r="AD14046" s="9"/>
      <c r="AE14046" s="9"/>
      <c r="AF14046" s="9"/>
      <c r="AG14046" s="9"/>
      <c r="AH14046" s="9"/>
      <c r="AI14046" s="9"/>
      <c r="AJ14046" s="9"/>
      <c r="AK14046" s="9"/>
      <c r="AL14046" s="9"/>
      <c r="AM14046" s="9"/>
      <c r="AN14046" s="9"/>
      <c r="AO14046" s="9"/>
      <c r="AP14046" s="9"/>
      <c r="AQ14046" s="9"/>
      <c r="AR14046" s="9"/>
      <c r="AS14046" s="9"/>
      <c r="AT14046" s="9"/>
      <c r="AU14046" s="9"/>
      <c r="AV14046" s="9"/>
      <c r="AW14046" s="9"/>
      <c r="AX14046" s="9"/>
      <c r="AY14046" s="9"/>
      <c r="AZ14046" s="9"/>
      <c r="BA14046" s="9"/>
      <c r="BB14046" s="9"/>
      <c r="BC14046" s="9"/>
      <c r="BD14046" s="9"/>
      <c r="BE14046" s="9"/>
    </row>
    <row r="14047" spans="1:57" s="9" customFormat="1" ht="26.25" customHeight="1" x14ac:dyDescent="0.2">
      <c r="A14047" s="18" t="s">
        <v>25375</v>
      </c>
      <c r="B14047" s="19"/>
      <c r="C14047" s="19"/>
      <c r="D14047" s="19"/>
    </row>
    <row r="14048" spans="1:57" s="9" customFormat="1" ht="14.25" x14ac:dyDescent="0.2">
      <c r="A14048" s="20" t="s">
        <v>0</v>
      </c>
      <c r="B14048" s="21" t="s">
        <v>1</v>
      </c>
      <c r="C14048" s="21" t="s">
        <v>2</v>
      </c>
      <c r="D14048" s="22" t="s">
        <v>3</v>
      </c>
    </row>
    <row r="14049" spans="1:4" s="9" customFormat="1" ht="14.25" x14ac:dyDescent="0.2">
      <c r="A14049" s="20"/>
      <c r="B14049" s="21"/>
      <c r="C14049" s="21"/>
      <c r="D14049" s="22"/>
    </row>
    <row r="14050" spans="1:4" s="9" customFormat="1" x14ac:dyDescent="0.2">
      <c r="A14050" s="2" t="s">
        <v>25376</v>
      </c>
      <c r="B14050" s="1" t="s">
        <v>25377</v>
      </c>
      <c r="C14050" s="1" t="s">
        <v>39</v>
      </c>
      <c r="D14050" s="3">
        <v>100</v>
      </c>
    </row>
    <row r="14051" spans="1:4" s="9" customFormat="1" x14ac:dyDescent="0.2">
      <c r="A14051" s="2" t="s">
        <v>25378</v>
      </c>
      <c r="B14051" s="1" t="s">
        <v>25379</v>
      </c>
      <c r="C14051" s="1" t="s">
        <v>39</v>
      </c>
      <c r="D14051" s="3">
        <v>10000</v>
      </c>
    </row>
    <row r="14052" spans="1:4" s="9" customFormat="1" x14ac:dyDescent="0.2">
      <c r="A14052" s="2" t="s">
        <v>25380</v>
      </c>
      <c r="B14052" s="1" t="s">
        <v>25381</v>
      </c>
      <c r="C14052" s="1" t="s">
        <v>13884</v>
      </c>
      <c r="D14052" s="3">
        <v>10000</v>
      </c>
    </row>
    <row r="14053" spans="1:4" s="9" customFormat="1" x14ac:dyDescent="0.2">
      <c r="A14053" s="2" t="s">
        <v>25382</v>
      </c>
      <c r="B14053" s="1" t="s">
        <v>25383</v>
      </c>
      <c r="C14053" s="1" t="s">
        <v>13884</v>
      </c>
      <c r="D14053" s="10" t="s">
        <v>5270</v>
      </c>
    </row>
    <row r="14054" spans="1:4" s="9" customFormat="1" x14ac:dyDescent="0.2">
      <c r="A14054" s="2" t="s">
        <v>25384</v>
      </c>
      <c r="B14054" s="1" t="s">
        <v>25385</v>
      </c>
      <c r="C14054" s="1" t="s">
        <v>39</v>
      </c>
      <c r="D14054" s="3">
        <v>10000</v>
      </c>
    </row>
    <row r="14055" spans="1:4" s="9" customFormat="1" x14ac:dyDescent="0.2">
      <c r="A14055" s="2" t="s">
        <v>25386</v>
      </c>
      <c r="B14055" s="1" t="s">
        <v>25387</v>
      </c>
      <c r="C14055" s="1" t="s">
        <v>13884</v>
      </c>
      <c r="D14055" s="3">
        <v>10000</v>
      </c>
    </row>
    <row r="14056" spans="1:4" s="9" customFormat="1" x14ac:dyDescent="0.2">
      <c r="A14056" s="2" t="s">
        <v>25388</v>
      </c>
      <c r="B14056" s="1" t="s">
        <v>25389</v>
      </c>
      <c r="C14056" s="1" t="s">
        <v>13884</v>
      </c>
      <c r="D14056" s="3">
        <v>100</v>
      </c>
    </row>
    <row r="14057" spans="1:4" s="9" customFormat="1" x14ac:dyDescent="0.2">
      <c r="A14057" s="2" t="s">
        <v>25390</v>
      </c>
      <c r="B14057" s="1" t="s">
        <v>25391</v>
      </c>
      <c r="C14057" s="1" t="s">
        <v>13884</v>
      </c>
      <c r="D14057" s="3">
        <v>10000</v>
      </c>
    </row>
    <row r="14058" spans="1:4" s="9" customFormat="1" x14ac:dyDescent="0.2">
      <c r="A14058" s="2" t="s">
        <v>25392</v>
      </c>
      <c r="B14058" s="1" t="s">
        <v>25393</v>
      </c>
      <c r="C14058" s="1" t="s">
        <v>13416</v>
      </c>
      <c r="D14058" s="3">
        <v>10000</v>
      </c>
    </row>
    <row r="14059" spans="1:4" s="9" customFormat="1" x14ac:dyDescent="0.2">
      <c r="A14059" s="2" t="s">
        <v>25394</v>
      </c>
      <c r="B14059" s="1" t="s">
        <v>25395</v>
      </c>
      <c r="C14059" s="1" t="s">
        <v>13884</v>
      </c>
      <c r="D14059" s="3">
        <v>10000</v>
      </c>
    </row>
    <row r="14060" spans="1:4" s="9" customFormat="1" x14ac:dyDescent="0.2">
      <c r="A14060" s="2" t="s">
        <v>25396</v>
      </c>
      <c r="B14060" s="1" t="s">
        <v>25397</v>
      </c>
      <c r="C14060" s="1" t="s">
        <v>2752</v>
      </c>
      <c r="D14060" s="3">
        <v>100</v>
      </c>
    </row>
    <row r="14061" spans="1:4" s="9" customFormat="1" x14ac:dyDescent="0.2">
      <c r="A14061" s="2" t="s">
        <v>25398</v>
      </c>
      <c r="B14061" s="1" t="s">
        <v>25399</v>
      </c>
      <c r="C14061" s="1" t="s">
        <v>13884</v>
      </c>
      <c r="D14061" s="3">
        <v>10000</v>
      </c>
    </row>
    <row r="14062" spans="1:4" s="9" customFormat="1" x14ac:dyDescent="0.2">
      <c r="A14062" s="2" t="s">
        <v>25400</v>
      </c>
      <c r="B14062" s="1" t="s">
        <v>25401</v>
      </c>
      <c r="C14062" s="1" t="s">
        <v>39</v>
      </c>
      <c r="D14062" s="3">
        <v>10000</v>
      </c>
    </row>
    <row r="14063" spans="1:4" s="9" customFormat="1" x14ac:dyDescent="0.2">
      <c r="A14063" s="2" t="s">
        <v>25402</v>
      </c>
      <c r="B14063" s="1" t="s">
        <v>25403</v>
      </c>
      <c r="C14063" s="1" t="s">
        <v>39</v>
      </c>
      <c r="D14063" s="3">
        <v>100</v>
      </c>
    </row>
    <row r="14064" spans="1:4" s="9" customFormat="1" x14ac:dyDescent="0.2">
      <c r="A14064" s="2" t="s">
        <v>25404</v>
      </c>
      <c r="B14064" s="1" t="s">
        <v>25405</v>
      </c>
      <c r="C14064" s="1" t="s">
        <v>25406</v>
      </c>
      <c r="D14064" s="3">
        <v>10000</v>
      </c>
    </row>
    <row r="14065" spans="1:4" s="9" customFormat="1" x14ac:dyDescent="0.2">
      <c r="A14065" s="2" t="s">
        <v>25407</v>
      </c>
      <c r="B14065" s="1" t="s">
        <v>25405</v>
      </c>
      <c r="C14065" s="1" t="s">
        <v>13884</v>
      </c>
      <c r="D14065" s="3">
        <v>10000</v>
      </c>
    </row>
    <row r="14066" spans="1:4" s="9" customFormat="1" x14ac:dyDescent="0.2">
      <c r="A14066" s="2" t="s">
        <v>25408</v>
      </c>
      <c r="B14066" s="1" t="s">
        <v>25409</v>
      </c>
      <c r="C14066" s="1" t="s">
        <v>13884</v>
      </c>
      <c r="D14066" s="3">
        <v>10000</v>
      </c>
    </row>
    <row r="14067" spans="1:4" s="9" customFormat="1" x14ac:dyDescent="0.2">
      <c r="A14067" s="2" t="s">
        <v>25410</v>
      </c>
      <c r="B14067" s="1" t="s">
        <v>25411</v>
      </c>
      <c r="C14067" s="1" t="s">
        <v>13884</v>
      </c>
      <c r="D14067" s="3">
        <v>10000</v>
      </c>
    </row>
    <row r="14068" spans="1:4" s="9" customFormat="1" x14ac:dyDescent="0.2">
      <c r="A14068" s="2" t="s">
        <v>25412</v>
      </c>
      <c r="B14068" s="1" t="s">
        <v>25413</v>
      </c>
      <c r="C14068" s="1" t="s">
        <v>2752</v>
      </c>
      <c r="D14068" s="3">
        <v>100</v>
      </c>
    </row>
    <row r="14069" spans="1:4" s="9" customFormat="1" x14ac:dyDescent="0.2">
      <c r="A14069" s="2" t="s">
        <v>25414</v>
      </c>
      <c r="B14069" s="1" t="s">
        <v>25415</v>
      </c>
      <c r="C14069" s="1" t="s">
        <v>13884</v>
      </c>
      <c r="D14069" s="3">
        <v>10000</v>
      </c>
    </row>
    <row r="14070" spans="1:4" s="9" customFormat="1" x14ac:dyDescent="0.2">
      <c r="A14070" s="2" t="s">
        <v>25416</v>
      </c>
      <c r="B14070" s="1" t="s">
        <v>25417</v>
      </c>
      <c r="C14070" s="1" t="s">
        <v>13884</v>
      </c>
      <c r="D14070" s="3">
        <v>10000</v>
      </c>
    </row>
    <row r="14071" spans="1:4" s="9" customFormat="1" x14ac:dyDescent="0.2">
      <c r="A14071" s="2" t="s">
        <v>25418</v>
      </c>
      <c r="B14071" s="1" t="s">
        <v>25419</v>
      </c>
      <c r="C14071" s="1" t="s">
        <v>2752</v>
      </c>
      <c r="D14071" s="3">
        <v>10000</v>
      </c>
    </row>
    <row r="14072" spans="1:4" s="9" customFormat="1" x14ac:dyDescent="0.2">
      <c r="A14072" s="2" t="s">
        <v>25420</v>
      </c>
      <c r="B14072" s="1" t="s">
        <v>25421</v>
      </c>
      <c r="C14072" s="1" t="s">
        <v>2752</v>
      </c>
      <c r="D14072" s="3">
        <v>100</v>
      </c>
    </row>
    <row r="14073" spans="1:4" s="9" customFormat="1" x14ac:dyDescent="0.2">
      <c r="A14073" s="2" t="s">
        <v>25422</v>
      </c>
      <c r="B14073" s="1" t="s">
        <v>25423</v>
      </c>
      <c r="C14073" s="1" t="s">
        <v>2752</v>
      </c>
      <c r="D14073" s="3">
        <v>10000</v>
      </c>
    </row>
    <row r="14074" spans="1:4" s="9" customFormat="1" x14ac:dyDescent="0.2">
      <c r="A14074" s="2" t="s">
        <v>25424</v>
      </c>
      <c r="B14074" s="1" t="s">
        <v>25423</v>
      </c>
      <c r="C14074" s="1" t="s">
        <v>13884</v>
      </c>
      <c r="D14074" s="3">
        <v>10000</v>
      </c>
    </row>
    <row r="14075" spans="1:4" s="9" customFormat="1" x14ac:dyDescent="0.2">
      <c r="A14075" s="2" t="s">
        <v>25425</v>
      </c>
      <c r="B14075" s="1" t="s">
        <v>25426</v>
      </c>
      <c r="C14075" s="1" t="s">
        <v>13416</v>
      </c>
      <c r="D14075" s="3">
        <v>10000</v>
      </c>
    </row>
    <row r="14076" spans="1:4" s="9" customFormat="1" x14ac:dyDescent="0.2">
      <c r="A14076" s="2" t="s">
        <v>25427</v>
      </c>
      <c r="B14076" s="1" t="s">
        <v>25428</v>
      </c>
      <c r="C14076" s="1" t="s">
        <v>13884</v>
      </c>
      <c r="D14076" s="3">
        <v>10000</v>
      </c>
    </row>
    <row r="14077" spans="1:4" s="9" customFormat="1" x14ac:dyDescent="0.2">
      <c r="A14077" s="2" t="s">
        <v>25429</v>
      </c>
      <c r="B14077" s="1" t="s">
        <v>25430</v>
      </c>
      <c r="C14077" s="1" t="s">
        <v>13884</v>
      </c>
      <c r="D14077" s="3">
        <v>100</v>
      </c>
    </row>
    <row r="14078" spans="1:4" s="9" customFormat="1" x14ac:dyDescent="0.2">
      <c r="A14078" s="2" t="s">
        <v>25431</v>
      </c>
      <c r="B14078" s="1" t="s">
        <v>25432</v>
      </c>
      <c r="C14078" s="1" t="s">
        <v>39</v>
      </c>
      <c r="D14078" s="3">
        <v>10000</v>
      </c>
    </row>
    <row r="14079" spans="1:4" s="9" customFormat="1" x14ac:dyDescent="0.2">
      <c r="A14079" s="2" t="s">
        <v>25433</v>
      </c>
      <c r="B14079" s="1" t="s">
        <v>25434</v>
      </c>
      <c r="C14079" s="1" t="s">
        <v>39</v>
      </c>
      <c r="D14079" s="3">
        <v>10000</v>
      </c>
    </row>
    <row r="14080" spans="1:4" s="9" customFormat="1" x14ac:dyDescent="0.2">
      <c r="A14080" s="2" t="s">
        <v>25435</v>
      </c>
      <c r="B14080" s="1" t="s">
        <v>25434</v>
      </c>
      <c r="C14080" s="1" t="s">
        <v>13884</v>
      </c>
      <c r="D14080" s="3">
        <v>10000</v>
      </c>
    </row>
    <row r="14081" spans="1:4" s="9" customFormat="1" x14ac:dyDescent="0.2">
      <c r="A14081" s="2" t="s">
        <v>25436</v>
      </c>
      <c r="B14081" s="1" t="s">
        <v>25437</v>
      </c>
      <c r="C14081" s="1" t="s">
        <v>13416</v>
      </c>
      <c r="D14081" s="3">
        <v>10000</v>
      </c>
    </row>
    <row r="14082" spans="1:4" s="9" customFormat="1" x14ac:dyDescent="0.2">
      <c r="A14082" s="2" t="s">
        <v>25438</v>
      </c>
      <c r="B14082" s="1" t="s">
        <v>25439</v>
      </c>
      <c r="C14082" s="1" t="s">
        <v>2752</v>
      </c>
      <c r="D14082" s="10" t="s">
        <v>5270</v>
      </c>
    </row>
    <row r="14083" spans="1:4" s="9" customFormat="1" x14ac:dyDescent="0.2">
      <c r="A14083" s="2" t="s">
        <v>25440</v>
      </c>
      <c r="B14083" s="1" t="s">
        <v>25439</v>
      </c>
      <c r="C14083" s="1" t="s">
        <v>13884</v>
      </c>
      <c r="D14083" s="3">
        <v>10000</v>
      </c>
    </row>
    <row r="14084" spans="1:4" s="9" customFormat="1" x14ac:dyDescent="0.2">
      <c r="A14084" s="2" t="s">
        <v>25441</v>
      </c>
      <c r="B14084" s="1" t="s">
        <v>25442</v>
      </c>
      <c r="C14084" s="1" t="s">
        <v>13884</v>
      </c>
      <c r="D14084" s="3">
        <v>10000</v>
      </c>
    </row>
    <row r="14085" spans="1:4" s="9" customFormat="1" x14ac:dyDescent="0.2">
      <c r="A14085" s="2" t="s">
        <v>25443</v>
      </c>
      <c r="B14085" s="1" t="s">
        <v>25444</v>
      </c>
      <c r="C14085" s="1" t="s">
        <v>13884</v>
      </c>
      <c r="D14085" s="3">
        <v>10000</v>
      </c>
    </row>
    <row r="14086" spans="1:4" s="9" customFormat="1" x14ac:dyDescent="0.2">
      <c r="A14086" s="2" t="s">
        <v>25445</v>
      </c>
      <c r="B14086" s="1" t="s">
        <v>25446</v>
      </c>
      <c r="C14086" s="1" t="s">
        <v>39</v>
      </c>
      <c r="D14086" s="3">
        <v>100</v>
      </c>
    </row>
    <row r="14087" spans="1:4" s="9" customFormat="1" x14ac:dyDescent="0.2">
      <c r="A14087" s="2" t="s">
        <v>25447</v>
      </c>
      <c r="B14087" s="1" t="s">
        <v>25448</v>
      </c>
      <c r="C14087" s="1" t="s">
        <v>39</v>
      </c>
      <c r="D14087" s="3">
        <v>10000</v>
      </c>
    </row>
    <row r="14088" spans="1:4" s="9" customFormat="1" x14ac:dyDescent="0.2">
      <c r="A14088" s="2" t="s">
        <v>25449</v>
      </c>
      <c r="B14088" s="1" t="s">
        <v>25448</v>
      </c>
      <c r="C14088" s="1" t="s">
        <v>13884</v>
      </c>
      <c r="D14088" s="3">
        <v>10000</v>
      </c>
    </row>
    <row r="14089" spans="1:4" s="9" customFormat="1" x14ac:dyDescent="0.2">
      <c r="A14089" s="2" t="s">
        <v>25450</v>
      </c>
      <c r="B14089" s="1" t="s">
        <v>25451</v>
      </c>
      <c r="C14089" s="1" t="s">
        <v>25452</v>
      </c>
      <c r="D14089" s="3">
        <v>10000</v>
      </c>
    </row>
    <row r="14090" spans="1:4" s="9" customFormat="1" x14ac:dyDescent="0.2">
      <c r="A14090" s="2" t="s">
        <v>25453</v>
      </c>
      <c r="B14090" s="1" t="s">
        <v>25454</v>
      </c>
      <c r="C14090" s="1" t="s">
        <v>2752</v>
      </c>
      <c r="D14090" s="3">
        <v>10000</v>
      </c>
    </row>
    <row r="14091" spans="1:4" s="9" customFormat="1" x14ac:dyDescent="0.2">
      <c r="A14091" s="2" t="s">
        <v>25455</v>
      </c>
      <c r="B14091" s="1" t="s">
        <v>25456</v>
      </c>
      <c r="C14091" s="1" t="s">
        <v>13884</v>
      </c>
      <c r="D14091" s="3">
        <v>10000</v>
      </c>
    </row>
    <row r="14092" spans="1:4" s="9" customFormat="1" x14ac:dyDescent="0.2">
      <c r="A14092" s="2" t="s">
        <v>25457</v>
      </c>
      <c r="B14092" s="1" t="s">
        <v>25458</v>
      </c>
      <c r="C14092" s="1" t="s">
        <v>23924</v>
      </c>
      <c r="D14092" s="3">
        <v>100</v>
      </c>
    </row>
    <row r="14093" spans="1:4" s="9" customFormat="1" x14ac:dyDescent="0.2">
      <c r="A14093" s="2" t="s">
        <v>25459</v>
      </c>
      <c r="B14093" s="1" t="s">
        <v>25460</v>
      </c>
      <c r="C14093" s="1" t="s">
        <v>13884</v>
      </c>
      <c r="D14093" s="3">
        <v>10000</v>
      </c>
    </row>
    <row r="14094" spans="1:4" s="9" customFormat="1" x14ac:dyDescent="0.2">
      <c r="A14094" s="2" t="s">
        <v>25461</v>
      </c>
      <c r="B14094" s="1" t="s">
        <v>25462</v>
      </c>
      <c r="C14094" s="1" t="s">
        <v>2752</v>
      </c>
      <c r="D14094" s="3">
        <v>100</v>
      </c>
    </row>
    <row r="14095" spans="1:4" s="9" customFormat="1" x14ac:dyDescent="0.2">
      <c r="A14095" s="2" t="s">
        <v>25463</v>
      </c>
      <c r="B14095" s="1" t="s">
        <v>25464</v>
      </c>
      <c r="C14095" s="1" t="s">
        <v>2752</v>
      </c>
      <c r="D14095" s="3">
        <v>100</v>
      </c>
    </row>
    <row r="14096" spans="1:4" s="9" customFormat="1" x14ac:dyDescent="0.2">
      <c r="A14096" s="2" t="s">
        <v>25465</v>
      </c>
      <c r="B14096" s="1" t="s">
        <v>25466</v>
      </c>
      <c r="C14096" s="1" t="s">
        <v>13884</v>
      </c>
      <c r="D14096" s="3">
        <v>10000</v>
      </c>
    </row>
    <row r="14097" spans="1:4" s="9" customFormat="1" x14ac:dyDescent="0.2">
      <c r="A14097" s="2" t="s">
        <v>25467</v>
      </c>
      <c r="B14097" s="1" t="s">
        <v>25468</v>
      </c>
      <c r="C14097" s="1" t="s">
        <v>13884</v>
      </c>
      <c r="D14097" s="3">
        <v>10000</v>
      </c>
    </row>
    <row r="14098" spans="1:4" s="9" customFormat="1" x14ac:dyDescent="0.2">
      <c r="A14098" s="2" t="s">
        <v>25469</v>
      </c>
      <c r="B14098" s="1" t="s">
        <v>25470</v>
      </c>
      <c r="C14098" s="1" t="s">
        <v>39</v>
      </c>
      <c r="D14098" s="3">
        <v>100</v>
      </c>
    </row>
    <row r="14099" spans="1:4" s="9" customFormat="1" x14ac:dyDescent="0.2">
      <c r="A14099" s="2" t="s">
        <v>25471</v>
      </c>
      <c r="B14099" s="1" t="s">
        <v>25470</v>
      </c>
      <c r="C14099" s="1" t="s">
        <v>13884</v>
      </c>
      <c r="D14099" s="3">
        <v>10000</v>
      </c>
    </row>
    <row r="14100" spans="1:4" s="9" customFormat="1" x14ac:dyDescent="0.2">
      <c r="A14100" s="2" t="s">
        <v>25472</v>
      </c>
      <c r="B14100" s="1" t="s">
        <v>25473</v>
      </c>
      <c r="C14100" s="1" t="s">
        <v>2752</v>
      </c>
      <c r="D14100" s="3">
        <v>100</v>
      </c>
    </row>
    <row r="14101" spans="1:4" s="9" customFormat="1" x14ac:dyDescent="0.2">
      <c r="A14101" s="2" t="s">
        <v>25474</v>
      </c>
      <c r="B14101" s="1" t="s">
        <v>25475</v>
      </c>
      <c r="C14101" s="1" t="s">
        <v>13884</v>
      </c>
      <c r="D14101" s="3">
        <v>10000</v>
      </c>
    </row>
    <row r="14102" spans="1:4" s="9" customFormat="1" x14ac:dyDescent="0.2">
      <c r="A14102" s="2" t="s">
        <v>25476</v>
      </c>
      <c r="B14102" s="1" t="s">
        <v>25477</v>
      </c>
      <c r="C14102" s="1" t="s">
        <v>13884</v>
      </c>
      <c r="D14102" s="3">
        <v>10000</v>
      </c>
    </row>
    <row r="14103" spans="1:4" s="9" customFormat="1" x14ac:dyDescent="0.2">
      <c r="A14103" s="2" t="s">
        <v>25478</v>
      </c>
      <c r="B14103" s="1" t="s">
        <v>25479</v>
      </c>
      <c r="C14103" s="1" t="s">
        <v>13884</v>
      </c>
      <c r="D14103" s="3">
        <v>10000</v>
      </c>
    </row>
    <row r="14104" spans="1:4" s="9" customFormat="1" x14ac:dyDescent="0.2">
      <c r="A14104" s="2" t="s">
        <v>25480</v>
      </c>
      <c r="B14104" s="1" t="s">
        <v>25481</v>
      </c>
      <c r="C14104" s="1" t="s">
        <v>13884</v>
      </c>
      <c r="D14104" s="3">
        <v>10000</v>
      </c>
    </row>
    <row r="14105" spans="1:4" s="9" customFormat="1" x14ac:dyDescent="0.2">
      <c r="A14105" s="2" t="s">
        <v>25482</v>
      </c>
      <c r="B14105" s="1" t="s">
        <v>25483</v>
      </c>
      <c r="C14105" s="1" t="s">
        <v>39</v>
      </c>
      <c r="D14105" s="3">
        <v>10000</v>
      </c>
    </row>
    <row r="14106" spans="1:4" s="9" customFormat="1" x14ac:dyDescent="0.2">
      <c r="A14106" s="2" t="s">
        <v>25484</v>
      </c>
      <c r="B14106" s="1" t="s">
        <v>25485</v>
      </c>
      <c r="C14106" s="1" t="s">
        <v>13884</v>
      </c>
      <c r="D14106" s="3">
        <v>10000</v>
      </c>
    </row>
    <row r="14107" spans="1:4" s="9" customFormat="1" x14ac:dyDescent="0.2">
      <c r="A14107" s="2" t="s">
        <v>25486</v>
      </c>
      <c r="B14107" s="1" t="s">
        <v>25487</v>
      </c>
      <c r="C14107" s="1" t="s">
        <v>13884</v>
      </c>
      <c r="D14107" s="10" t="s">
        <v>5270</v>
      </c>
    </row>
    <row r="14108" spans="1:4" s="9" customFormat="1" x14ac:dyDescent="0.2">
      <c r="A14108" s="2" t="s">
        <v>25488</v>
      </c>
      <c r="B14108" s="1" t="s">
        <v>25489</v>
      </c>
      <c r="C14108" s="1" t="s">
        <v>13956</v>
      </c>
      <c r="D14108" s="3">
        <v>100</v>
      </c>
    </row>
    <row r="14109" spans="1:4" s="9" customFormat="1" x14ac:dyDescent="0.2">
      <c r="A14109" s="2" t="s">
        <v>25490</v>
      </c>
      <c r="B14109" s="1" t="s">
        <v>25491</v>
      </c>
      <c r="C14109" s="1" t="s">
        <v>39</v>
      </c>
      <c r="D14109" s="3">
        <v>10000</v>
      </c>
    </row>
    <row r="14110" spans="1:4" s="9" customFormat="1" x14ac:dyDescent="0.2">
      <c r="A14110" s="2" t="s">
        <v>25492</v>
      </c>
      <c r="B14110" s="1" t="s">
        <v>25493</v>
      </c>
      <c r="C14110" s="1" t="s">
        <v>39</v>
      </c>
      <c r="D14110" s="3">
        <v>10000</v>
      </c>
    </row>
    <row r="14111" spans="1:4" s="9" customFormat="1" x14ac:dyDescent="0.2">
      <c r="A14111" s="2" t="s">
        <v>25494</v>
      </c>
      <c r="B14111" s="1" t="s">
        <v>25495</v>
      </c>
      <c r="C14111" s="1" t="s">
        <v>39</v>
      </c>
      <c r="D14111" s="3">
        <v>10000</v>
      </c>
    </row>
    <row r="14112" spans="1:4" s="9" customFormat="1" x14ac:dyDescent="0.2">
      <c r="A14112" s="2" t="s">
        <v>25496</v>
      </c>
      <c r="B14112" s="1" t="s">
        <v>25497</v>
      </c>
      <c r="C14112" s="1" t="s">
        <v>13884</v>
      </c>
      <c r="D14112" s="3">
        <v>10000</v>
      </c>
    </row>
    <row r="14113" spans="1:57" s="9" customFormat="1" x14ac:dyDescent="0.2">
      <c r="A14113" s="2" t="s">
        <v>25498</v>
      </c>
      <c r="B14113" s="1" t="s">
        <v>25499</v>
      </c>
      <c r="C14113" s="1" t="s">
        <v>25452</v>
      </c>
      <c r="D14113" s="3">
        <v>5000</v>
      </c>
    </row>
    <row r="14114" spans="1:57" s="9" customFormat="1" x14ac:dyDescent="0.2">
      <c r="A14114" s="2" t="s">
        <v>25500</v>
      </c>
      <c r="B14114" s="1" t="s">
        <v>25501</v>
      </c>
      <c r="C14114" s="1" t="s">
        <v>13416</v>
      </c>
      <c r="D14114" s="3">
        <v>10000</v>
      </c>
    </row>
    <row r="14115" spans="1:57" s="9" customFormat="1" x14ac:dyDescent="0.2">
      <c r="A14115" s="2" t="s">
        <v>25502</v>
      </c>
      <c r="B14115" s="1" t="s">
        <v>25501</v>
      </c>
      <c r="C14115" s="1" t="s">
        <v>13884</v>
      </c>
      <c r="D14115" s="3">
        <v>10000</v>
      </c>
    </row>
    <row r="14116" spans="1:57" s="11" customFormat="1" ht="18.75" x14ac:dyDescent="0.2">
      <c r="A14116" s="16" t="str">
        <f>HYPERLINK("#Indice","Voltar ao inicio")</f>
        <v>Voltar ao inicio</v>
      </c>
      <c r="B14116" s="17"/>
      <c r="C14116" s="17"/>
      <c r="D14116" s="17"/>
      <c r="E14116" s="9"/>
      <c r="F14116" s="9"/>
      <c r="G14116" s="9"/>
      <c r="H14116" s="9"/>
      <c r="I14116" s="9"/>
      <c r="J14116" s="9"/>
      <c r="K14116" s="9"/>
      <c r="L14116" s="9"/>
      <c r="M14116" s="9"/>
      <c r="N14116" s="9"/>
      <c r="O14116" s="9"/>
      <c r="P14116" s="9"/>
      <c r="Q14116" s="9"/>
      <c r="R14116" s="9"/>
      <c r="S14116" s="9"/>
      <c r="T14116" s="9"/>
      <c r="U14116" s="9"/>
      <c r="V14116" s="9"/>
      <c r="W14116" s="9"/>
      <c r="X14116" s="9"/>
      <c r="Y14116" s="9"/>
      <c r="Z14116" s="9"/>
      <c r="AA14116" s="9"/>
      <c r="AB14116" s="9"/>
      <c r="AC14116" s="9"/>
      <c r="AD14116" s="9"/>
      <c r="AE14116" s="9"/>
      <c r="AF14116" s="9"/>
      <c r="AG14116" s="9"/>
      <c r="AH14116" s="9"/>
      <c r="AI14116" s="9"/>
      <c r="AJ14116" s="9"/>
      <c r="AK14116" s="9"/>
      <c r="AL14116" s="9"/>
      <c r="AM14116" s="9"/>
      <c r="AN14116" s="9"/>
      <c r="AO14116" s="9"/>
      <c r="AP14116" s="9"/>
      <c r="AQ14116" s="9"/>
      <c r="AR14116" s="9"/>
      <c r="AS14116" s="9"/>
      <c r="AT14116" s="9"/>
      <c r="AU14116" s="9"/>
      <c r="AV14116" s="9"/>
      <c r="AW14116" s="9"/>
      <c r="AX14116" s="9"/>
      <c r="AY14116" s="9"/>
      <c r="AZ14116" s="9"/>
      <c r="BA14116" s="9"/>
      <c r="BB14116" s="9"/>
      <c r="BC14116" s="9"/>
      <c r="BD14116" s="9"/>
      <c r="BE14116" s="9"/>
    </row>
    <row r="14117" spans="1:57" s="11" customFormat="1" ht="10.5" customHeight="1" x14ac:dyDescent="0.2">
      <c r="A14117" s="12"/>
      <c r="B14117" s="13"/>
      <c r="C14117" s="13"/>
      <c r="D14117" s="13"/>
      <c r="E14117" s="9"/>
      <c r="F14117" s="9"/>
      <c r="G14117" s="9"/>
      <c r="H14117" s="9"/>
      <c r="I14117" s="9"/>
      <c r="J14117" s="9"/>
      <c r="K14117" s="9"/>
      <c r="L14117" s="9"/>
      <c r="M14117" s="9"/>
      <c r="N14117" s="9"/>
      <c r="O14117" s="9"/>
      <c r="P14117" s="9"/>
      <c r="Q14117" s="9"/>
      <c r="R14117" s="9"/>
      <c r="S14117" s="9"/>
      <c r="T14117" s="9"/>
      <c r="U14117" s="9"/>
      <c r="V14117" s="9"/>
      <c r="W14117" s="9"/>
      <c r="X14117" s="9"/>
      <c r="Y14117" s="9"/>
      <c r="Z14117" s="9"/>
      <c r="AA14117" s="9"/>
      <c r="AB14117" s="9"/>
      <c r="AC14117" s="9"/>
      <c r="AD14117" s="9"/>
      <c r="AE14117" s="9"/>
      <c r="AF14117" s="9"/>
      <c r="AG14117" s="9"/>
      <c r="AH14117" s="9"/>
      <c r="AI14117" s="9"/>
      <c r="AJ14117" s="9"/>
      <c r="AK14117" s="9"/>
      <c r="AL14117" s="9"/>
      <c r="AM14117" s="9"/>
      <c r="AN14117" s="9"/>
      <c r="AO14117" s="9"/>
      <c r="AP14117" s="9"/>
      <c r="AQ14117" s="9"/>
      <c r="AR14117" s="9"/>
      <c r="AS14117" s="9"/>
      <c r="AT14117" s="9"/>
      <c r="AU14117" s="9"/>
      <c r="AV14117" s="9"/>
      <c r="AW14117" s="9"/>
      <c r="AX14117" s="9"/>
      <c r="AY14117" s="9"/>
      <c r="AZ14117" s="9"/>
      <c r="BA14117" s="9"/>
      <c r="BB14117" s="9"/>
      <c r="BC14117" s="9"/>
      <c r="BD14117" s="9"/>
      <c r="BE14117" s="9"/>
    </row>
    <row r="14118" spans="1:57" s="9" customFormat="1" ht="26.25" customHeight="1" x14ac:dyDescent="0.2">
      <c r="A14118" s="18" t="s">
        <v>25988</v>
      </c>
      <c r="B14118" s="19"/>
      <c r="C14118" s="19"/>
      <c r="D14118" s="19"/>
    </row>
    <row r="14119" spans="1:57" s="9" customFormat="1" ht="14.25" x14ac:dyDescent="0.2">
      <c r="A14119" s="20" t="s">
        <v>0</v>
      </c>
      <c r="B14119" s="21" t="s">
        <v>1</v>
      </c>
      <c r="C14119" s="21" t="s">
        <v>2</v>
      </c>
      <c r="D14119" s="22" t="s">
        <v>3</v>
      </c>
    </row>
    <row r="14120" spans="1:57" s="9" customFormat="1" ht="14.25" x14ac:dyDescent="0.2">
      <c r="A14120" s="20"/>
      <c r="B14120" s="21"/>
      <c r="C14120" s="21"/>
      <c r="D14120" s="22"/>
    </row>
    <row r="14121" spans="1:57" s="9" customFormat="1" x14ac:dyDescent="0.2">
      <c r="A14121" s="2" t="s">
        <v>25503</v>
      </c>
      <c r="B14121" s="1" t="s">
        <v>25504</v>
      </c>
      <c r="C14121" s="1" t="s">
        <v>13884</v>
      </c>
      <c r="D14121" s="10" t="s">
        <v>5270</v>
      </c>
    </row>
    <row r="14122" spans="1:57" s="9" customFormat="1" x14ac:dyDescent="0.2">
      <c r="A14122" s="2" t="s">
        <v>25508</v>
      </c>
      <c r="B14122" s="1" t="s">
        <v>25506</v>
      </c>
      <c r="C14122" s="1" t="s">
        <v>13416</v>
      </c>
      <c r="D14122" s="3">
        <v>100</v>
      </c>
    </row>
    <row r="14123" spans="1:57" s="9" customFormat="1" x14ac:dyDescent="0.2">
      <c r="A14123" s="2" t="s">
        <v>25509</v>
      </c>
      <c r="B14123" s="1" t="s">
        <v>25506</v>
      </c>
      <c r="C14123" s="1" t="s">
        <v>14192</v>
      </c>
      <c r="D14123" s="3">
        <v>5000</v>
      </c>
    </row>
    <row r="14124" spans="1:57" s="9" customFormat="1" x14ac:dyDescent="0.2">
      <c r="A14124" s="2" t="s">
        <v>25510</v>
      </c>
      <c r="B14124" s="1" t="s">
        <v>25506</v>
      </c>
      <c r="C14124" s="1" t="s">
        <v>13884</v>
      </c>
      <c r="D14124" s="3">
        <v>5000</v>
      </c>
    </row>
    <row r="14125" spans="1:57" s="9" customFormat="1" x14ac:dyDescent="0.2">
      <c r="A14125" s="2" t="s">
        <v>25505</v>
      </c>
      <c r="B14125" s="1" t="s">
        <v>25506</v>
      </c>
      <c r="C14125" s="1" t="s">
        <v>39</v>
      </c>
      <c r="D14125" s="10" t="s">
        <v>5270</v>
      </c>
    </row>
    <row r="14126" spans="1:57" s="9" customFormat="1" x14ac:dyDescent="0.2">
      <c r="A14126" s="2" t="s">
        <v>25507</v>
      </c>
      <c r="B14126" s="1" t="s">
        <v>25506</v>
      </c>
      <c r="C14126" s="1" t="s">
        <v>39</v>
      </c>
      <c r="D14126" s="10" t="s">
        <v>5270</v>
      </c>
    </row>
    <row r="14127" spans="1:57" s="9" customFormat="1" x14ac:dyDescent="0.2">
      <c r="A14127" s="2" t="s">
        <v>25511</v>
      </c>
      <c r="B14127" s="1" t="s">
        <v>25512</v>
      </c>
      <c r="C14127" s="1" t="s">
        <v>11329</v>
      </c>
      <c r="D14127" s="3">
        <v>100</v>
      </c>
    </row>
    <row r="14128" spans="1:57" s="9" customFormat="1" x14ac:dyDescent="0.2">
      <c r="A14128" s="2" t="s">
        <v>25513</v>
      </c>
      <c r="B14128" s="1" t="s">
        <v>25512</v>
      </c>
      <c r="C14128" s="1" t="s">
        <v>2752</v>
      </c>
      <c r="D14128" s="3">
        <v>5000</v>
      </c>
    </row>
    <row r="14129" spans="1:4" s="9" customFormat="1" x14ac:dyDescent="0.2">
      <c r="A14129" s="2" t="s">
        <v>25514</v>
      </c>
      <c r="B14129" s="1" t="s">
        <v>25512</v>
      </c>
      <c r="C14129" s="1" t="s">
        <v>13884</v>
      </c>
      <c r="D14129" s="10" t="s">
        <v>5270</v>
      </c>
    </row>
    <row r="14130" spans="1:4" s="9" customFormat="1" x14ac:dyDescent="0.2">
      <c r="A14130" s="2" t="s">
        <v>25515</v>
      </c>
      <c r="B14130" s="1" t="s">
        <v>25516</v>
      </c>
      <c r="C14130" s="1" t="s">
        <v>13884</v>
      </c>
      <c r="D14130" s="3">
        <v>5000</v>
      </c>
    </row>
    <row r="14131" spans="1:4" s="9" customFormat="1" x14ac:dyDescent="0.2">
      <c r="A14131" s="2" t="s">
        <v>25519</v>
      </c>
      <c r="B14131" s="1" t="s">
        <v>25518</v>
      </c>
      <c r="C14131" s="1" t="s">
        <v>39</v>
      </c>
      <c r="D14131" s="3">
        <v>100</v>
      </c>
    </row>
    <row r="14132" spans="1:4" s="9" customFormat="1" x14ac:dyDescent="0.2">
      <c r="A14132" s="2" t="s">
        <v>25517</v>
      </c>
      <c r="B14132" s="1" t="s">
        <v>25518</v>
      </c>
      <c r="C14132" s="1" t="s">
        <v>7487</v>
      </c>
      <c r="D14132" s="3">
        <v>5000</v>
      </c>
    </row>
    <row r="14133" spans="1:4" s="9" customFormat="1" x14ac:dyDescent="0.2">
      <c r="A14133" s="2" t="s">
        <v>25520</v>
      </c>
      <c r="B14133" s="1" t="s">
        <v>25518</v>
      </c>
      <c r="C14133" s="1" t="s">
        <v>13416</v>
      </c>
      <c r="D14133" s="10" t="s">
        <v>5270</v>
      </c>
    </row>
    <row r="14134" spans="1:4" s="9" customFormat="1" x14ac:dyDescent="0.2">
      <c r="A14134" s="2" t="s">
        <v>25521</v>
      </c>
      <c r="B14134" s="1" t="s">
        <v>25522</v>
      </c>
      <c r="C14134" s="1" t="s">
        <v>13884</v>
      </c>
      <c r="D14134" s="3">
        <v>100</v>
      </c>
    </row>
    <row r="14135" spans="1:4" s="9" customFormat="1" x14ac:dyDescent="0.2">
      <c r="A14135" s="2" t="s">
        <v>25523</v>
      </c>
      <c r="B14135" s="1" t="s">
        <v>25524</v>
      </c>
      <c r="C14135" s="1" t="s">
        <v>89</v>
      </c>
      <c r="D14135" s="3">
        <v>100</v>
      </c>
    </row>
    <row r="14136" spans="1:4" s="9" customFormat="1" x14ac:dyDescent="0.2">
      <c r="A14136" s="2" t="s">
        <v>25525</v>
      </c>
      <c r="B14136" s="1" t="s">
        <v>25524</v>
      </c>
      <c r="C14136" s="1" t="s">
        <v>23924</v>
      </c>
      <c r="D14136" s="3">
        <v>5000</v>
      </c>
    </row>
    <row r="14137" spans="1:4" s="9" customFormat="1" x14ac:dyDescent="0.2">
      <c r="A14137" s="2" t="s">
        <v>25526</v>
      </c>
      <c r="B14137" s="1" t="s">
        <v>25524</v>
      </c>
      <c r="C14137" s="1" t="s">
        <v>14158</v>
      </c>
      <c r="D14137" s="3">
        <v>5000</v>
      </c>
    </row>
    <row r="14138" spans="1:4" s="9" customFormat="1" x14ac:dyDescent="0.2">
      <c r="A14138" s="2" t="s">
        <v>25527</v>
      </c>
      <c r="B14138" s="1" t="s">
        <v>25528</v>
      </c>
      <c r="C14138" s="1" t="s">
        <v>23924</v>
      </c>
      <c r="D14138" s="3">
        <v>100</v>
      </c>
    </row>
    <row r="14139" spans="1:4" s="9" customFormat="1" x14ac:dyDescent="0.2">
      <c r="A14139" s="2" t="s">
        <v>25531</v>
      </c>
      <c r="B14139" s="1" t="s">
        <v>25530</v>
      </c>
      <c r="C14139" s="1" t="s">
        <v>13884</v>
      </c>
      <c r="D14139" s="3">
        <v>100</v>
      </c>
    </row>
    <row r="14140" spans="1:4" s="9" customFormat="1" x14ac:dyDescent="0.2">
      <c r="A14140" s="2" t="s">
        <v>25529</v>
      </c>
      <c r="B14140" s="1" t="s">
        <v>25530</v>
      </c>
      <c r="C14140" s="1" t="s">
        <v>39</v>
      </c>
      <c r="D14140" s="3">
        <v>100</v>
      </c>
    </row>
    <row r="14141" spans="1:4" s="9" customFormat="1" x14ac:dyDescent="0.2">
      <c r="A14141" s="2" t="s">
        <v>25532</v>
      </c>
      <c r="B14141" s="1" t="s">
        <v>25530</v>
      </c>
      <c r="C14141" s="1" t="s">
        <v>13884</v>
      </c>
      <c r="D14141" s="3">
        <v>5000</v>
      </c>
    </row>
    <row r="14142" spans="1:4" s="9" customFormat="1" x14ac:dyDescent="0.2">
      <c r="A14142" s="2" t="s">
        <v>25533</v>
      </c>
      <c r="B14142" s="1" t="s">
        <v>25534</v>
      </c>
      <c r="C14142" s="1" t="s">
        <v>39</v>
      </c>
      <c r="D14142" s="3">
        <v>100</v>
      </c>
    </row>
    <row r="14143" spans="1:4" s="9" customFormat="1" x14ac:dyDescent="0.2">
      <c r="A14143" s="2" t="s">
        <v>25535</v>
      </c>
      <c r="B14143" s="1" t="s">
        <v>25534</v>
      </c>
      <c r="C14143" s="1" t="s">
        <v>377</v>
      </c>
      <c r="D14143" s="3">
        <v>100</v>
      </c>
    </row>
    <row r="14144" spans="1:4" s="9" customFormat="1" x14ac:dyDescent="0.2">
      <c r="A14144" s="2" t="s">
        <v>25538</v>
      </c>
      <c r="B14144" s="1" t="s">
        <v>25534</v>
      </c>
      <c r="C14144" s="1" t="s">
        <v>13884</v>
      </c>
      <c r="D14144" s="3">
        <v>100</v>
      </c>
    </row>
    <row r="14145" spans="1:4" s="9" customFormat="1" x14ac:dyDescent="0.2">
      <c r="A14145" s="2" t="s">
        <v>25536</v>
      </c>
      <c r="B14145" s="1" t="s">
        <v>25534</v>
      </c>
      <c r="C14145" s="1" t="s">
        <v>25537</v>
      </c>
      <c r="D14145" s="3">
        <v>5000</v>
      </c>
    </row>
    <row r="14146" spans="1:4" s="9" customFormat="1" x14ac:dyDescent="0.2">
      <c r="A14146" s="2" t="s">
        <v>25539</v>
      </c>
      <c r="B14146" s="1" t="s">
        <v>25540</v>
      </c>
      <c r="C14146" s="1" t="s">
        <v>13884</v>
      </c>
      <c r="D14146" s="3">
        <v>100</v>
      </c>
    </row>
    <row r="14147" spans="1:4" s="9" customFormat="1" x14ac:dyDescent="0.2">
      <c r="A14147" s="2" t="s">
        <v>25541</v>
      </c>
      <c r="B14147" s="1" t="s">
        <v>25542</v>
      </c>
      <c r="C14147" s="1" t="s">
        <v>13884</v>
      </c>
      <c r="D14147" s="3">
        <v>5000</v>
      </c>
    </row>
    <row r="14148" spans="1:4" s="9" customFormat="1" x14ac:dyDescent="0.2">
      <c r="A14148" s="2" t="s">
        <v>25543</v>
      </c>
      <c r="B14148" s="1" t="s">
        <v>25544</v>
      </c>
      <c r="C14148" s="1" t="s">
        <v>25406</v>
      </c>
      <c r="D14148" s="3">
        <v>5000</v>
      </c>
    </row>
    <row r="14149" spans="1:4" s="9" customFormat="1" x14ac:dyDescent="0.2">
      <c r="A14149" s="2" t="s">
        <v>25545</v>
      </c>
      <c r="B14149" s="1" t="s">
        <v>25546</v>
      </c>
      <c r="C14149" s="1" t="s">
        <v>24404</v>
      </c>
      <c r="D14149" s="3">
        <v>5000</v>
      </c>
    </row>
    <row r="14150" spans="1:4" s="9" customFormat="1" x14ac:dyDescent="0.2">
      <c r="A14150" s="2" t="s">
        <v>25547</v>
      </c>
      <c r="B14150" s="1" t="s">
        <v>25548</v>
      </c>
      <c r="C14150" s="1" t="s">
        <v>39</v>
      </c>
      <c r="D14150" s="3">
        <v>100</v>
      </c>
    </row>
    <row r="14151" spans="1:4" s="9" customFormat="1" x14ac:dyDescent="0.2">
      <c r="A14151" s="2" t="s">
        <v>25549</v>
      </c>
      <c r="B14151" s="1" t="s">
        <v>25548</v>
      </c>
      <c r="C14151" s="1" t="s">
        <v>23924</v>
      </c>
      <c r="D14151" s="3">
        <v>5000</v>
      </c>
    </row>
    <row r="14152" spans="1:4" s="9" customFormat="1" x14ac:dyDescent="0.2">
      <c r="A14152" s="2" t="s">
        <v>25550</v>
      </c>
      <c r="B14152" s="1" t="s">
        <v>25548</v>
      </c>
      <c r="C14152" s="1" t="s">
        <v>13884</v>
      </c>
      <c r="D14152" s="3">
        <v>5000</v>
      </c>
    </row>
    <row r="14153" spans="1:4" s="9" customFormat="1" x14ac:dyDescent="0.2">
      <c r="A14153" s="2" t="s">
        <v>25551</v>
      </c>
      <c r="B14153" s="1" t="s">
        <v>25552</v>
      </c>
      <c r="C14153" s="1" t="s">
        <v>39</v>
      </c>
      <c r="D14153" s="3">
        <v>5000</v>
      </c>
    </row>
    <row r="14154" spans="1:4" s="9" customFormat="1" x14ac:dyDescent="0.2">
      <c r="A14154" s="2" t="s">
        <v>25553</v>
      </c>
      <c r="B14154" s="1" t="s">
        <v>25552</v>
      </c>
      <c r="C14154" s="1" t="s">
        <v>13416</v>
      </c>
      <c r="D14154" s="3">
        <v>5000</v>
      </c>
    </row>
    <row r="14155" spans="1:4" s="9" customFormat="1" x14ac:dyDescent="0.2">
      <c r="A14155" s="2" t="s">
        <v>25555</v>
      </c>
      <c r="B14155" s="1" t="s">
        <v>25552</v>
      </c>
      <c r="C14155" s="1" t="s">
        <v>377</v>
      </c>
      <c r="D14155" s="3">
        <v>5000</v>
      </c>
    </row>
    <row r="14156" spans="1:4" s="9" customFormat="1" x14ac:dyDescent="0.2">
      <c r="A14156" s="2" t="s">
        <v>25556</v>
      </c>
      <c r="B14156" s="1" t="s">
        <v>25552</v>
      </c>
      <c r="C14156" s="1" t="s">
        <v>377</v>
      </c>
      <c r="D14156" s="3">
        <v>5000</v>
      </c>
    </row>
    <row r="14157" spans="1:4" s="9" customFormat="1" x14ac:dyDescent="0.2">
      <c r="A14157" s="2" t="s">
        <v>25554</v>
      </c>
      <c r="B14157" s="1" t="s">
        <v>25552</v>
      </c>
      <c r="C14157" s="1" t="s">
        <v>89</v>
      </c>
      <c r="D14157" s="10" t="s">
        <v>5270</v>
      </c>
    </row>
    <row r="14158" spans="1:4" s="9" customFormat="1" x14ac:dyDescent="0.2">
      <c r="A14158" s="2" t="s">
        <v>25557</v>
      </c>
      <c r="B14158" s="1" t="s">
        <v>25558</v>
      </c>
      <c r="C14158" s="1" t="s">
        <v>39</v>
      </c>
      <c r="D14158" s="3">
        <v>100</v>
      </c>
    </row>
    <row r="14159" spans="1:4" s="9" customFormat="1" x14ac:dyDescent="0.2">
      <c r="A14159" s="2" t="s">
        <v>25559</v>
      </c>
      <c r="B14159" s="1" t="s">
        <v>25560</v>
      </c>
      <c r="C14159" s="1" t="s">
        <v>13977</v>
      </c>
      <c r="D14159" s="3">
        <v>100</v>
      </c>
    </row>
    <row r="14160" spans="1:4" s="9" customFormat="1" x14ac:dyDescent="0.2">
      <c r="A14160" s="2" t="s">
        <v>25561</v>
      </c>
      <c r="B14160" s="1" t="s">
        <v>25560</v>
      </c>
      <c r="C14160" s="1" t="s">
        <v>377</v>
      </c>
      <c r="D14160" s="3">
        <v>5000</v>
      </c>
    </row>
    <row r="14161" spans="1:4" s="9" customFormat="1" x14ac:dyDescent="0.2">
      <c r="A14161" s="2" t="s">
        <v>25562</v>
      </c>
      <c r="B14161" s="1" t="s">
        <v>25563</v>
      </c>
      <c r="C14161" s="1" t="s">
        <v>39</v>
      </c>
      <c r="D14161" s="10" t="s">
        <v>5270</v>
      </c>
    </row>
    <row r="14162" spans="1:4" s="9" customFormat="1" x14ac:dyDescent="0.2">
      <c r="A14162" s="2" t="s">
        <v>25564</v>
      </c>
      <c r="B14162" s="1" t="s">
        <v>25565</v>
      </c>
      <c r="C14162" s="1" t="s">
        <v>39</v>
      </c>
      <c r="D14162" s="3">
        <v>5000</v>
      </c>
    </row>
    <row r="14163" spans="1:4" s="9" customFormat="1" x14ac:dyDescent="0.2">
      <c r="A14163" s="2" t="s">
        <v>25566</v>
      </c>
      <c r="B14163" s="1" t="s">
        <v>25567</v>
      </c>
      <c r="C14163" s="1" t="s">
        <v>13416</v>
      </c>
      <c r="D14163" s="3">
        <v>5000</v>
      </c>
    </row>
    <row r="14164" spans="1:4" s="9" customFormat="1" x14ac:dyDescent="0.2">
      <c r="A14164" s="2" t="s">
        <v>25568</v>
      </c>
      <c r="B14164" s="1" t="s">
        <v>25569</v>
      </c>
      <c r="C14164" s="1" t="s">
        <v>13884</v>
      </c>
      <c r="D14164" s="3">
        <v>100</v>
      </c>
    </row>
    <row r="14165" spans="1:4" s="9" customFormat="1" x14ac:dyDescent="0.2">
      <c r="A14165" s="2" t="s">
        <v>25570</v>
      </c>
      <c r="B14165" s="1" t="s">
        <v>25571</v>
      </c>
      <c r="C14165" s="1" t="s">
        <v>13884</v>
      </c>
      <c r="D14165" s="3">
        <v>5000</v>
      </c>
    </row>
    <row r="14166" spans="1:4" s="9" customFormat="1" x14ac:dyDescent="0.2">
      <c r="A14166" s="2" t="s">
        <v>25572</v>
      </c>
      <c r="B14166" s="1" t="s">
        <v>25573</v>
      </c>
      <c r="C14166" s="1" t="s">
        <v>13884</v>
      </c>
      <c r="D14166" s="3">
        <v>5000</v>
      </c>
    </row>
    <row r="14167" spans="1:4" s="9" customFormat="1" x14ac:dyDescent="0.2">
      <c r="A14167" s="2" t="s">
        <v>25574</v>
      </c>
      <c r="B14167" s="1" t="s">
        <v>25575</v>
      </c>
      <c r="C14167" s="1" t="s">
        <v>14267</v>
      </c>
      <c r="D14167" s="3">
        <v>5000</v>
      </c>
    </row>
    <row r="14168" spans="1:4" s="9" customFormat="1" x14ac:dyDescent="0.2">
      <c r="A14168" s="2" t="s">
        <v>25576</v>
      </c>
      <c r="B14168" s="1" t="s">
        <v>25577</v>
      </c>
      <c r="C14168" s="1" t="s">
        <v>13884</v>
      </c>
      <c r="D14168" s="3">
        <v>5000</v>
      </c>
    </row>
    <row r="14169" spans="1:4" s="9" customFormat="1" x14ac:dyDescent="0.2">
      <c r="A14169" s="2" t="s">
        <v>25578</v>
      </c>
      <c r="B14169" s="1" t="s">
        <v>25579</v>
      </c>
      <c r="C14169" s="1" t="s">
        <v>2345</v>
      </c>
      <c r="D14169" s="3">
        <v>5000</v>
      </c>
    </row>
    <row r="14170" spans="1:4" s="9" customFormat="1" x14ac:dyDescent="0.2">
      <c r="A14170" s="2" t="s">
        <v>25580</v>
      </c>
      <c r="B14170" s="1" t="s">
        <v>25579</v>
      </c>
      <c r="C14170" s="1" t="s">
        <v>13884</v>
      </c>
      <c r="D14170" s="3">
        <v>5000</v>
      </c>
    </row>
    <row r="14171" spans="1:4" s="9" customFormat="1" x14ac:dyDescent="0.2">
      <c r="A14171" s="2" t="s">
        <v>25581</v>
      </c>
      <c r="B14171" s="1" t="s">
        <v>25582</v>
      </c>
      <c r="C14171" s="1" t="s">
        <v>13416</v>
      </c>
      <c r="D14171" s="3">
        <v>5000</v>
      </c>
    </row>
    <row r="14172" spans="1:4" s="9" customFormat="1" x14ac:dyDescent="0.2">
      <c r="A14172" s="2" t="s">
        <v>25583</v>
      </c>
      <c r="B14172" s="1" t="s">
        <v>25582</v>
      </c>
      <c r="C14172" s="1" t="s">
        <v>13884</v>
      </c>
      <c r="D14172" s="3">
        <v>5000</v>
      </c>
    </row>
    <row r="14173" spans="1:4" s="9" customFormat="1" x14ac:dyDescent="0.2">
      <c r="A14173" s="2" t="s">
        <v>25587</v>
      </c>
      <c r="B14173" s="1" t="s">
        <v>25585</v>
      </c>
      <c r="C14173" s="1" t="s">
        <v>13884</v>
      </c>
      <c r="D14173" s="3">
        <v>100</v>
      </c>
    </row>
    <row r="14174" spans="1:4" s="9" customFormat="1" x14ac:dyDescent="0.2">
      <c r="A14174" s="2" t="s">
        <v>25584</v>
      </c>
      <c r="B14174" s="1" t="s">
        <v>25585</v>
      </c>
      <c r="C14174" s="1" t="s">
        <v>24404</v>
      </c>
      <c r="D14174" s="3">
        <v>5000</v>
      </c>
    </row>
    <row r="14175" spans="1:4" s="9" customFormat="1" x14ac:dyDescent="0.2">
      <c r="A14175" s="2" t="s">
        <v>25586</v>
      </c>
      <c r="B14175" s="1" t="s">
        <v>25585</v>
      </c>
      <c r="C14175" s="1" t="s">
        <v>89</v>
      </c>
      <c r="D14175" s="10" t="s">
        <v>5270</v>
      </c>
    </row>
    <row r="14176" spans="1:4" s="9" customFormat="1" x14ac:dyDescent="0.2">
      <c r="A14176" s="2" t="s">
        <v>25588</v>
      </c>
      <c r="B14176" s="1" t="s">
        <v>25589</v>
      </c>
      <c r="C14176" s="1" t="s">
        <v>13884</v>
      </c>
      <c r="D14176" s="3">
        <v>5000</v>
      </c>
    </row>
    <row r="14177" spans="1:4" s="9" customFormat="1" x14ac:dyDescent="0.2">
      <c r="A14177" s="2" t="s">
        <v>25590</v>
      </c>
      <c r="B14177" s="1" t="s">
        <v>25591</v>
      </c>
      <c r="C14177" s="1" t="s">
        <v>13884</v>
      </c>
      <c r="D14177" s="3">
        <v>5000</v>
      </c>
    </row>
    <row r="14178" spans="1:4" s="9" customFormat="1" x14ac:dyDescent="0.2">
      <c r="A14178" s="2" t="s">
        <v>25592</v>
      </c>
      <c r="B14178" s="1" t="s">
        <v>25593</v>
      </c>
      <c r="C14178" s="1" t="s">
        <v>13884</v>
      </c>
      <c r="D14178" s="3">
        <v>100</v>
      </c>
    </row>
    <row r="14179" spans="1:4" s="9" customFormat="1" x14ac:dyDescent="0.2">
      <c r="A14179" s="2" t="s">
        <v>25597</v>
      </c>
      <c r="B14179" s="1" t="s">
        <v>25595</v>
      </c>
      <c r="C14179" s="1" t="s">
        <v>13884</v>
      </c>
      <c r="D14179" s="3">
        <v>100</v>
      </c>
    </row>
    <row r="14180" spans="1:4" s="9" customFormat="1" x14ac:dyDescent="0.2">
      <c r="A14180" s="2" t="s">
        <v>25594</v>
      </c>
      <c r="B14180" s="1" t="s">
        <v>25595</v>
      </c>
      <c r="C14180" s="1" t="s">
        <v>7487</v>
      </c>
      <c r="D14180" s="3">
        <v>5000</v>
      </c>
    </row>
    <row r="14181" spans="1:4" s="9" customFormat="1" x14ac:dyDescent="0.2">
      <c r="A14181" s="2" t="s">
        <v>25596</v>
      </c>
      <c r="B14181" s="1" t="s">
        <v>25595</v>
      </c>
      <c r="C14181" s="1" t="s">
        <v>377</v>
      </c>
      <c r="D14181" s="3">
        <v>5000</v>
      </c>
    </row>
    <row r="14182" spans="1:4" s="9" customFormat="1" x14ac:dyDescent="0.2">
      <c r="A14182" s="2" t="s">
        <v>25598</v>
      </c>
      <c r="B14182" s="1" t="s">
        <v>25599</v>
      </c>
      <c r="C14182" s="1" t="s">
        <v>13884</v>
      </c>
      <c r="D14182" s="3">
        <v>5000</v>
      </c>
    </row>
    <row r="14183" spans="1:4" s="9" customFormat="1" x14ac:dyDescent="0.2">
      <c r="A14183" s="2" t="s">
        <v>25600</v>
      </c>
      <c r="B14183" s="1" t="s">
        <v>25601</v>
      </c>
      <c r="C14183" s="1" t="s">
        <v>39</v>
      </c>
      <c r="D14183" s="3">
        <v>100</v>
      </c>
    </row>
    <row r="14184" spans="1:4" s="9" customFormat="1" x14ac:dyDescent="0.2">
      <c r="A14184" s="2" t="s">
        <v>25602</v>
      </c>
      <c r="B14184" s="1" t="s">
        <v>25603</v>
      </c>
      <c r="C14184" s="1" t="s">
        <v>89</v>
      </c>
      <c r="D14184" s="3">
        <v>5000</v>
      </c>
    </row>
    <row r="14185" spans="1:4" s="9" customFormat="1" x14ac:dyDescent="0.2">
      <c r="A14185" s="2" t="s">
        <v>25604</v>
      </c>
      <c r="B14185" s="1" t="s">
        <v>25605</v>
      </c>
      <c r="C14185" s="1" t="s">
        <v>39</v>
      </c>
      <c r="D14185" s="3">
        <v>100</v>
      </c>
    </row>
    <row r="14186" spans="1:4" s="9" customFormat="1" x14ac:dyDescent="0.2">
      <c r="A14186" s="2" t="s">
        <v>25606</v>
      </c>
      <c r="B14186" s="1" t="s">
        <v>25605</v>
      </c>
      <c r="C14186" s="1" t="s">
        <v>13884</v>
      </c>
      <c r="D14186" s="10" t="s">
        <v>5270</v>
      </c>
    </row>
    <row r="14187" spans="1:4" s="9" customFormat="1" x14ac:dyDescent="0.2">
      <c r="A14187" s="2" t="s">
        <v>25609</v>
      </c>
      <c r="B14187" s="1" t="s">
        <v>25608</v>
      </c>
      <c r="C14187" s="1" t="s">
        <v>13884</v>
      </c>
      <c r="D14187" s="3">
        <v>100</v>
      </c>
    </row>
    <row r="14188" spans="1:4" s="9" customFormat="1" x14ac:dyDescent="0.2">
      <c r="A14188" s="2" t="s">
        <v>25607</v>
      </c>
      <c r="B14188" s="1" t="s">
        <v>25608</v>
      </c>
      <c r="C14188" s="1" t="s">
        <v>89</v>
      </c>
      <c r="D14188" s="10" t="s">
        <v>5270</v>
      </c>
    </row>
    <row r="14189" spans="1:4" s="9" customFormat="1" x14ac:dyDescent="0.2">
      <c r="A14189" s="2" t="s">
        <v>25610</v>
      </c>
      <c r="B14189" s="1" t="s">
        <v>25611</v>
      </c>
      <c r="C14189" s="1" t="s">
        <v>39</v>
      </c>
      <c r="D14189" s="3">
        <v>5000</v>
      </c>
    </row>
    <row r="14190" spans="1:4" s="9" customFormat="1" x14ac:dyDescent="0.2">
      <c r="A14190" s="2" t="s">
        <v>25612</v>
      </c>
      <c r="B14190" s="1" t="s">
        <v>25611</v>
      </c>
      <c r="C14190" s="1" t="s">
        <v>25537</v>
      </c>
      <c r="D14190" s="3">
        <v>5000</v>
      </c>
    </row>
    <row r="14191" spans="1:4" s="9" customFormat="1" x14ac:dyDescent="0.2">
      <c r="A14191" s="2" t="s">
        <v>25613</v>
      </c>
      <c r="B14191" s="1" t="s">
        <v>25614</v>
      </c>
      <c r="C14191" s="1" t="s">
        <v>13884</v>
      </c>
      <c r="D14191" s="3">
        <v>5000</v>
      </c>
    </row>
    <row r="14192" spans="1:4" s="9" customFormat="1" x14ac:dyDescent="0.2">
      <c r="A14192" s="2" t="s">
        <v>25615</v>
      </c>
      <c r="B14192" s="1" t="s">
        <v>25616</v>
      </c>
      <c r="C14192" s="1" t="s">
        <v>25617</v>
      </c>
      <c r="D14192" s="10" t="s">
        <v>5270</v>
      </c>
    </row>
    <row r="14193" spans="1:4" s="9" customFormat="1" x14ac:dyDescent="0.2">
      <c r="A14193" s="2" t="s">
        <v>25618</v>
      </c>
      <c r="B14193" s="1" t="s">
        <v>25619</v>
      </c>
      <c r="C14193" s="1" t="s">
        <v>13884</v>
      </c>
      <c r="D14193" s="3">
        <v>100</v>
      </c>
    </row>
    <row r="14194" spans="1:4" s="9" customFormat="1" x14ac:dyDescent="0.2">
      <c r="A14194" s="2" t="s">
        <v>25620</v>
      </c>
      <c r="B14194" s="1" t="s">
        <v>25621</v>
      </c>
      <c r="C14194" s="1" t="s">
        <v>39</v>
      </c>
      <c r="D14194" s="3">
        <v>5000</v>
      </c>
    </row>
    <row r="14195" spans="1:4" s="9" customFormat="1" x14ac:dyDescent="0.2">
      <c r="A14195" s="2" t="s">
        <v>25622</v>
      </c>
      <c r="B14195" s="1" t="s">
        <v>25621</v>
      </c>
      <c r="C14195" s="1" t="s">
        <v>14192</v>
      </c>
      <c r="D14195" s="3">
        <v>5000</v>
      </c>
    </row>
    <row r="14196" spans="1:4" s="9" customFormat="1" x14ac:dyDescent="0.2">
      <c r="A14196" s="2" t="s">
        <v>25623</v>
      </c>
      <c r="B14196" s="1" t="s">
        <v>25621</v>
      </c>
      <c r="C14196" s="1" t="s">
        <v>13884</v>
      </c>
      <c r="D14196" s="3">
        <v>5000</v>
      </c>
    </row>
    <row r="14197" spans="1:4" s="9" customFormat="1" x14ac:dyDescent="0.2">
      <c r="A14197" s="2" t="s">
        <v>25624</v>
      </c>
      <c r="B14197" s="1" t="s">
        <v>25625</v>
      </c>
      <c r="C14197" s="1" t="s">
        <v>377</v>
      </c>
      <c r="D14197" s="3">
        <v>5000</v>
      </c>
    </row>
    <row r="14198" spans="1:4" s="9" customFormat="1" x14ac:dyDescent="0.2">
      <c r="A14198" s="2" t="s">
        <v>25629</v>
      </c>
      <c r="B14198" s="1" t="s">
        <v>25627</v>
      </c>
      <c r="C14198" s="1" t="s">
        <v>13884</v>
      </c>
      <c r="D14198" s="3">
        <v>5000</v>
      </c>
    </row>
    <row r="14199" spans="1:4" s="9" customFormat="1" x14ac:dyDescent="0.2">
      <c r="A14199" s="2" t="s">
        <v>25628</v>
      </c>
      <c r="B14199" s="1" t="s">
        <v>25627</v>
      </c>
      <c r="C14199" s="1" t="s">
        <v>14267</v>
      </c>
      <c r="D14199" s="3">
        <v>5000</v>
      </c>
    </row>
    <row r="14200" spans="1:4" s="9" customFormat="1" x14ac:dyDescent="0.2">
      <c r="A14200" s="2" t="s">
        <v>25626</v>
      </c>
      <c r="B14200" s="1" t="s">
        <v>25627</v>
      </c>
      <c r="C14200" s="1" t="s">
        <v>14212</v>
      </c>
      <c r="D14200" s="10" t="s">
        <v>5270</v>
      </c>
    </row>
    <row r="14201" spans="1:4" s="9" customFormat="1" x14ac:dyDescent="0.2">
      <c r="A14201" s="2" t="s">
        <v>25630</v>
      </c>
      <c r="B14201" s="1" t="s">
        <v>25631</v>
      </c>
      <c r="C14201" s="1" t="s">
        <v>14060</v>
      </c>
      <c r="D14201" s="3">
        <v>100</v>
      </c>
    </row>
    <row r="14202" spans="1:4" s="9" customFormat="1" x14ac:dyDescent="0.2">
      <c r="A14202" s="2" t="s">
        <v>25632</v>
      </c>
      <c r="B14202" s="1" t="s">
        <v>25633</v>
      </c>
      <c r="C14202" s="1" t="s">
        <v>39</v>
      </c>
      <c r="D14202" s="3">
        <v>5000</v>
      </c>
    </row>
    <row r="14203" spans="1:4" s="9" customFormat="1" x14ac:dyDescent="0.2">
      <c r="A14203" s="2" t="s">
        <v>25634</v>
      </c>
      <c r="B14203" s="1" t="s">
        <v>25635</v>
      </c>
      <c r="C14203" s="1" t="s">
        <v>14267</v>
      </c>
      <c r="D14203" s="3">
        <v>5000</v>
      </c>
    </row>
    <row r="14204" spans="1:4" s="9" customFormat="1" x14ac:dyDescent="0.2">
      <c r="A14204" s="2" t="s">
        <v>25636</v>
      </c>
      <c r="B14204" s="1" t="s">
        <v>25637</v>
      </c>
      <c r="C14204" s="1" t="s">
        <v>2345</v>
      </c>
      <c r="D14204" s="3">
        <v>5000</v>
      </c>
    </row>
    <row r="14205" spans="1:4" s="9" customFormat="1" x14ac:dyDescent="0.2">
      <c r="A14205" s="2" t="s">
        <v>25638</v>
      </c>
      <c r="B14205" s="1" t="s">
        <v>25639</v>
      </c>
      <c r="C14205" s="1" t="s">
        <v>377</v>
      </c>
      <c r="D14205" s="3">
        <v>100</v>
      </c>
    </row>
    <row r="14206" spans="1:4" s="9" customFormat="1" x14ac:dyDescent="0.2">
      <c r="A14206" s="2" t="s">
        <v>25643</v>
      </c>
      <c r="B14206" s="1" t="s">
        <v>25641</v>
      </c>
      <c r="C14206" s="1" t="s">
        <v>13884</v>
      </c>
      <c r="D14206" s="3">
        <v>100</v>
      </c>
    </row>
    <row r="14207" spans="1:4" s="9" customFormat="1" x14ac:dyDescent="0.2">
      <c r="A14207" s="2" t="s">
        <v>25640</v>
      </c>
      <c r="B14207" s="1" t="s">
        <v>25641</v>
      </c>
      <c r="C14207" s="1" t="s">
        <v>24404</v>
      </c>
      <c r="D14207" s="3">
        <v>5000</v>
      </c>
    </row>
    <row r="14208" spans="1:4" s="9" customFormat="1" x14ac:dyDescent="0.2">
      <c r="A14208" s="2" t="s">
        <v>25642</v>
      </c>
      <c r="B14208" s="1" t="s">
        <v>25641</v>
      </c>
      <c r="C14208" s="1" t="s">
        <v>24404</v>
      </c>
      <c r="D14208" s="3">
        <v>5000</v>
      </c>
    </row>
    <row r="14209" spans="1:4" s="9" customFormat="1" x14ac:dyDescent="0.2">
      <c r="A14209" s="2" t="s">
        <v>25644</v>
      </c>
      <c r="B14209" s="1" t="s">
        <v>25645</v>
      </c>
      <c r="C14209" s="1" t="s">
        <v>377</v>
      </c>
      <c r="D14209" s="3">
        <v>5000</v>
      </c>
    </row>
    <row r="14210" spans="1:4" s="9" customFormat="1" x14ac:dyDescent="0.2">
      <c r="A14210" s="2" t="s">
        <v>25646</v>
      </c>
      <c r="B14210" s="1" t="s">
        <v>25647</v>
      </c>
      <c r="C14210" s="1" t="s">
        <v>13884</v>
      </c>
      <c r="D14210" s="3">
        <v>5000</v>
      </c>
    </row>
    <row r="14211" spans="1:4" s="9" customFormat="1" x14ac:dyDescent="0.2">
      <c r="A14211" s="2" t="s">
        <v>25648</v>
      </c>
      <c r="B14211" s="1" t="s">
        <v>25649</v>
      </c>
      <c r="C14211" s="1" t="s">
        <v>377</v>
      </c>
      <c r="D14211" s="3">
        <v>5000</v>
      </c>
    </row>
    <row r="14212" spans="1:4" s="9" customFormat="1" x14ac:dyDescent="0.2">
      <c r="A14212" s="2" t="s">
        <v>25652</v>
      </c>
      <c r="B14212" s="1" t="s">
        <v>25651</v>
      </c>
      <c r="C14212" s="1" t="s">
        <v>14192</v>
      </c>
      <c r="D14212" s="3">
        <v>100</v>
      </c>
    </row>
    <row r="14213" spans="1:4" s="9" customFormat="1" x14ac:dyDescent="0.2">
      <c r="A14213" s="2" t="s">
        <v>25654</v>
      </c>
      <c r="B14213" s="1" t="s">
        <v>25651</v>
      </c>
      <c r="C14213" s="1" t="s">
        <v>13884</v>
      </c>
      <c r="D14213" s="3">
        <v>5000</v>
      </c>
    </row>
    <row r="14214" spans="1:4" s="9" customFormat="1" x14ac:dyDescent="0.2">
      <c r="A14214" s="2" t="s">
        <v>25650</v>
      </c>
      <c r="B14214" s="1" t="s">
        <v>25651</v>
      </c>
      <c r="C14214" s="1" t="s">
        <v>39</v>
      </c>
      <c r="D14214" s="3">
        <v>5000</v>
      </c>
    </row>
    <row r="14215" spans="1:4" s="9" customFormat="1" x14ac:dyDescent="0.2">
      <c r="A14215" s="2" t="s">
        <v>25653</v>
      </c>
      <c r="B14215" s="1" t="s">
        <v>25651</v>
      </c>
      <c r="C14215" s="1" t="s">
        <v>13884</v>
      </c>
      <c r="D14215" s="3">
        <v>5000</v>
      </c>
    </row>
    <row r="14216" spans="1:4" s="9" customFormat="1" x14ac:dyDescent="0.2">
      <c r="A14216" s="2" t="s">
        <v>25655</v>
      </c>
      <c r="B14216" s="1" t="s">
        <v>25656</v>
      </c>
      <c r="C14216" s="1" t="s">
        <v>39</v>
      </c>
      <c r="D14216" s="3">
        <v>100</v>
      </c>
    </row>
    <row r="14217" spans="1:4" s="9" customFormat="1" x14ac:dyDescent="0.2">
      <c r="A14217" s="2" t="s">
        <v>25657</v>
      </c>
      <c r="B14217" s="1" t="s">
        <v>25656</v>
      </c>
      <c r="C14217" s="1" t="s">
        <v>2752</v>
      </c>
      <c r="D14217" s="3">
        <v>100</v>
      </c>
    </row>
    <row r="14218" spans="1:4" s="9" customFormat="1" x14ac:dyDescent="0.2">
      <c r="A14218" s="2" t="s">
        <v>25658</v>
      </c>
      <c r="B14218" s="1" t="s">
        <v>25659</v>
      </c>
      <c r="C14218" s="1" t="s">
        <v>24404</v>
      </c>
      <c r="D14218" s="3">
        <v>5000</v>
      </c>
    </row>
    <row r="14219" spans="1:4" s="9" customFormat="1" x14ac:dyDescent="0.2">
      <c r="A14219" s="2" t="s">
        <v>25660</v>
      </c>
      <c r="B14219" s="1" t="s">
        <v>25659</v>
      </c>
      <c r="C14219" s="1" t="s">
        <v>13884</v>
      </c>
      <c r="D14219" s="3">
        <v>5000</v>
      </c>
    </row>
    <row r="14220" spans="1:4" s="9" customFormat="1" x14ac:dyDescent="0.2">
      <c r="A14220" s="2" t="s">
        <v>25661</v>
      </c>
      <c r="B14220" s="1" t="s">
        <v>25662</v>
      </c>
      <c r="C14220" s="1" t="s">
        <v>13416</v>
      </c>
      <c r="D14220" s="3">
        <v>5000</v>
      </c>
    </row>
    <row r="14221" spans="1:4" s="9" customFormat="1" x14ac:dyDescent="0.2">
      <c r="A14221" s="2" t="s">
        <v>25663</v>
      </c>
      <c r="B14221" s="1" t="s">
        <v>25664</v>
      </c>
      <c r="C14221" s="1" t="s">
        <v>39</v>
      </c>
      <c r="D14221" s="3">
        <v>100</v>
      </c>
    </row>
    <row r="14222" spans="1:4" s="9" customFormat="1" x14ac:dyDescent="0.2">
      <c r="A14222" s="2" t="s">
        <v>25665</v>
      </c>
      <c r="B14222" s="1" t="s">
        <v>25666</v>
      </c>
      <c r="C14222" s="1" t="s">
        <v>13416</v>
      </c>
      <c r="D14222" s="3">
        <v>100</v>
      </c>
    </row>
    <row r="14223" spans="1:4" s="9" customFormat="1" x14ac:dyDescent="0.2">
      <c r="A14223" s="2" t="s">
        <v>25667</v>
      </c>
      <c r="B14223" s="1" t="s">
        <v>25666</v>
      </c>
      <c r="C14223" s="1" t="s">
        <v>23924</v>
      </c>
      <c r="D14223" s="3">
        <v>100</v>
      </c>
    </row>
    <row r="14224" spans="1:4" s="9" customFormat="1" x14ac:dyDescent="0.2">
      <c r="A14224" s="2" t="s">
        <v>25668</v>
      </c>
      <c r="B14224" s="1" t="s">
        <v>25669</v>
      </c>
      <c r="C14224" s="1" t="s">
        <v>13884</v>
      </c>
      <c r="D14224" s="3">
        <v>5000</v>
      </c>
    </row>
    <row r="14225" spans="1:4" s="9" customFormat="1" x14ac:dyDescent="0.2">
      <c r="A14225" s="2" t="s">
        <v>25670</v>
      </c>
      <c r="B14225" s="1" t="s">
        <v>25671</v>
      </c>
      <c r="C14225" s="1" t="s">
        <v>39</v>
      </c>
      <c r="D14225" s="3">
        <v>100</v>
      </c>
    </row>
    <row r="14226" spans="1:4" s="9" customFormat="1" x14ac:dyDescent="0.2">
      <c r="A14226" s="2" t="s">
        <v>25672</v>
      </c>
      <c r="B14226" s="1" t="s">
        <v>25673</v>
      </c>
      <c r="C14226" s="1" t="s">
        <v>24404</v>
      </c>
      <c r="D14226" s="3">
        <v>5000</v>
      </c>
    </row>
    <row r="14227" spans="1:4" s="9" customFormat="1" x14ac:dyDescent="0.2">
      <c r="A14227" s="2" t="s">
        <v>25674</v>
      </c>
      <c r="B14227" s="1" t="s">
        <v>25675</v>
      </c>
      <c r="C14227" s="1" t="s">
        <v>13884</v>
      </c>
      <c r="D14227" s="3">
        <v>5000</v>
      </c>
    </row>
    <row r="14228" spans="1:4" s="9" customFormat="1" x14ac:dyDescent="0.2">
      <c r="A14228" s="2" t="s">
        <v>25676</v>
      </c>
      <c r="B14228" s="1" t="s">
        <v>25677</v>
      </c>
      <c r="C14228" s="1" t="s">
        <v>377</v>
      </c>
      <c r="D14228" s="3">
        <v>5000</v>
      </c>
    </row>
    <row r="14229" spans="1:4" s="9" customFormat="1" x14ac:dyDescent="0.2">
      <c r="A14229" s="2" t="s">
        <v>25678</v>
      </c>
      <c r="B14229" s="1" t="s">
        <v>25679</v>
      </c>
      <c r="C14229" s="1" t="s">
        <v>24404</v>
      </c>
      <c r="D14229" s="3">
        <v>100</v>
      </c>
    </row>
    <row r="14230" spans="1:4" s="9" customFormat="1" x14ac:dyDescent="0.2">
      <c r="A14230" s="2" t="s">
        <v>25680</v>
      </c>
      <c r="B14230" s="1" t="s">
        <v>25681</v>
      </c>
      <c r="C14230" s="1" t="s">
        <v>89</v>
      </c>
      <c r="D14230" s="3">
        <v>5000</v>
      </c>
    </row>
    <row r="14231" spans="1:4" s="9" customFormat="1" x14ac:dyDescent="0.2">
      <c r="A14231" s="2" t="s">
        <v>25682</v>
      </c>
      <c r="B14231" s="1" t="s">
        <v>25681</v>
      </c>
      <c r="C14231" s="1" t="s">
        <v>2752</v>
      </c>
      <c r="D14231" s="3">
        <v>5000</v>
      </c>
    </row>
    <row r="14232" spans="1:4" s="9" customFormat="1" x14ac:dyDescent="0.2">
      <c r="A14232" s="2" t="s">
        <v>25683</v>
      </c>
      <c r="B14232" s="1" t="s">
        <v>25684</v>
      </c>
      <c r="C14232" s="1" t="s">
        <v>39</v>
      </c>
      <c r="D14232" s="3">
        <v>5000</v>
      </c>
    </row>
    <row r="14233" spans="1:4" s="9" customFormat="1" x14ac:dyDescent="0.2">
      <c r="A14233" s="2" t="s">
        <v>25685</v>
      </c>
      <c r="B14233" s="1" t="s">
        <v>25684</v>
      </c>
      <c r="C14233" s="1" t="s">
        <v>24404</v>
      </c>
      <c r="D14233" s="3">
        <v>5000</v>
      </c>
    </row>
    <row r="14234" spans="1:4" s="9" customFormat="1" x14ac:dyDescent="0.2">
      <c r="A14234" s="2" t="s">
        <v>25686</v>
      </c>
      <c r="B14234" s="1" t="s">
        <v>25687</v>
      </c>
      <c r="C14234" s="1" t="s">
        <v>13884</v>
      </c>
      <c r="D14234" s="3">
        <v>100</v>
      </c>
    </row>
    <row r="14235" spans="1:4" s="9" customFormat="1" x14ac:dyDescent="0.2">
      <c r="A14235" s="2" t="s">
        <v>25688</v>
      </c>
      <c r="B14235" s="1" t="s">
        <v>25689</v>
      </c>
      <c r="C14235" s="1" t="s">
        <v>377</v>
      </c>
      <c r="D14235" s="3">
        <v>5000</v>
      </c>
    </row>
    <row r="14236" spans="1:4" s="9" customFormat="1" x14ac:dyDescent="0.2">
      <c r="A14236" s="2" t="s">
        <v>25690</v>
      </c>
      <c r="B14236" s="1" t="s">
        <v>25691</v>
      </c>
      <c r="C14236" s="1" t="s">
        <v>24404</v>
      </c>
      <c r="D14236" s="3">
        <v>5000</v>
      </c>
    </row>
    <row r="14237" spans="1:4" s="9" customFormat="1" x14ac:dyDescent="0.2">
      <c r="A14237" s="2" t="s">
        <v>25692</v>
      </c>
      <c r="B14237" s="1" t="s">
        <v>25693</v>
      </c>
      <c r="C14237" s="1" t="s">
        <v>13884</v>
      </c>
      <c r="D14237" s="3">
        <v>5000</v>
      </c>
    </row>
    <row r="14238" spans="1:4" s="9" customFormat="1" x14ac:dyDescent="0.2">
      <c r="A14238" s="2" t="s">
        <v>25694</v>
      </c>
      <c r="B14238" s="1" t="s">
        <v>25695</v>
      </c>
      <c r="C14238" s="1" t="s">
        <v>13884</v>
      </c>
      <c r="D14238" s="3">
        <v>100</v>
      </c>
    </row>
    <row r="14239" spans="1:4" s="9" customFormat="1" x14ac:dyDescent="0.2">
      <c r="A14239" s="2" t="s">
        <v>25696</v>
      </c>
      <c r="B14239" s="1" t="s">
        <v>25697</v>
      </c>
      <c r="C14239" s="1" t="s">
        <v>23924</v>
      </c>
      <c r="D14239" s="3">
        <v>5000</v>
      </c>
    </row>
    <row r="14240" spans="1:4" s="9" customFormat="1" x14ac:dyDescent="0.2">
      <c r="A14240" s="2" t="s">
        <v>25700</v>
      </c>
      <c r="B14240" s="1" t="s">
        <v>25699</v>
      </c>
      <c r="C14240" s="1" t="s">
        <v>377</v>
      </c>
      <c r="D14240" s="3">
        <v>100</v>
      </c>
    </row>
    <row r="14241" spans="1:4" s="9" customFormat="1" x14ac:dyDescent="0.2">
      <c r="A14241" s="2" t="s">
        <v>25701</v>
      </c>
      <c r="B14241" s="1" t="s">
        <v>25699</v>
      </c>
      <c r="C14241" s="1" t="s">
        <v>14060</v>
      </c>
      <c r="D14241" s="3">
        <v>5000</v>
      </c>
    </row>
    <row r="14242" spans="1:4" s="9" customFormat="1" x14ac:dyDescent="0.2">
      <c r="A14242" s="2" t="s">
        <v>25698</v>
      </c>
      <c r="B14242" s="1" t="s">
        <v>25699</v>
      </c>
      <c r="C14242" s="1" t="s">
        <v>39</v>
      </c>
      <c r="D14242" s="3">
        <v>5000</v>
      </c>
    </row>
    <row r="14243" spans="1:4" s="9" customFormat="1" x14ac:dyDescent="0.2">
      <c r="A14243" s="2" t="s">
        <v>25702</v>
      </c>
      <c r="B14243" s="1" t="s">
        <v>25703</v>
      </c>
      <c r="C14243" s="1" t="s">
        <v>2752</v>
      </c>
      <c r="D14243" s="3">
        <v>5000</v>
      </c>
    </row>
    <row r="14244" spans="1:4" s="9" customFormat="1" x14ac:dyDescent="0.2">
      <c r="A14244" s="2" t="s">
        <v>25704</v>
      </c>
      <c r="B14244" s="1" t="s">
        <v>25705</v>
      </c>
      <c r="C14244" s="1" t="s">
        <v>23924</v>
      </c>
      <c r="D14244" s="3">
        <v>5000</v>
      </c>
    </row>
    <row r="14245" spans="1:4" s="9" customFormat="1" x14ac:dyDescent="0.2">
      <c r="A14245" s="2" t="s">
        <v>25706</v>
      </c>
      <c r="B14245" s="1" t="s">
        <v>25707</v>
      </c>
      <c r="C14245" s="1" t="s">
        <v>39</v>
      </c>
      <c r="D14245" s="10" t="s">
        <v>5270</v>
      </c>
    </row>
    <row r="14246" spans="1:4" s="9" customFormat="1" x14ac:dyDescent="0.2">
      <c r="A14246" s="2" t="s">
        <v>25710</v>
      </c>
      <c r="B14246" s="1" t="s">
        <v>25709</v>
      </c>
      <c r="C14246" s="1" t="s">
        <v>23924</v>
      </c>
      <c r="D14246" s="3">
        <v>100</v>
      </c>
    </row>
    <row r="14247" spans="1:4" s="9" customFormat="1" x14ac:dyDescent="0.2">
      <c r="A14247" s="2" t="s">
        <v>25708</v>
      </c>
      <c r="B14247" s="1" t="s">
        <v>25709</v>
      </c>
      <c r="C14247" s="1" t="s">
        <v>39</v>
      </c>
      <c r="D14247" s="3">
        <v>100</v>
      </c>
    </row>
    <row r="14248" spans="1:4" s="9" customFormat="1" x14ac:dyDescent="0.2">
      <c r="A14248" s="2" t="s">
        <v>25711</v>
      </c>
      <c r="B14248" s="1" t="s">
        <v>25709</v>
      </c>
      <c r="C14248" s="1" t="s">
        <v>13884</v>
      </c>
      <c r="D14248" s="3">
        <v>5000</v>
      </c>
    </row>
    <row r="14249" spans="1:4" s="9" customFormat="1" x14ac:dyDescent="0.2">
      <c r="A14249" s="2" t="s">
        <v>25714</v>
      </c>
      <c r="B14249" s="1" t="s">
        <v>25713</v>
      </c>
      <c r="C14249" s="1" t="s">
        <v>23924</v>
      </c>
      <c r="D14249" s="3">
        <v>100</v>
      </c>
    </row>
    <row r="14250" spans="1:4" s="9" customFormat="1" x14ac:dyDescent="0.2">
      <c r="A14250" s="2" t="s">
        <v>25712</v>
      </c>
      <c r="B14250" s="1" t="s">
        <v>25713</v>
      </c>
      <c r="C14250" s="1" t="s">
        <v>89</v>
      </c>
      <c r="D14250" s="3">
        <v>5000</v>
      </c>
    </row>
    <row r="14251" spans="1:4" s="9" customFormat="1" x14ac:dyDescent="0.2">
      <c r="A14251" s="2" t="s">
        <v>25715</v>
      </c>
      <c r="B14251" s="1" t="s">
        <v>25716</v>
      </c>
      <c r="C14251" s="1" t="s">
        <v>13884</v>
      </c>
      <c r="D14251" s="10" t="s">
        <v>5270</v>
      </c>
    </row>
    <row r="14252" spans="1:4" s="9" customFormat="1" x14ac:dyDescent="0.2">
      <c r="A14252" s="2" t="s">
        <v>25717</v>
      </c>
      <c r="B14252" s="1" t="s">
        <v>25718</v>
      </c>
      <c r="C14252" s="1" t="s">
        <v>13884</v>
      </c>
      <c r="D14252" s="3">
        <v>5000</v>
      </c>
    </row>
    <row r="14253" spans="1:4" s="9" customFormat="1" x14ac:dyDescent="0.2">
      <c r="A14253" s="2" t="s">
        <v>25719</v>
      </c>
      <c r="B14253" s="1" t="s">
        <v>25720</v>
      </c>
      <c r="C14253" s="1" t="s">
        <v>13884</v>
      </c>
      <c r="D14253" s="3">
        <v>5000</v>
      </c>
    </row>
    <row r="14254" spans="1:4" s="9" customFormat="1" x14ac:dyDescent="0.2">
      <c r="A14254" s="2" t="s">
        <v>25721</v>
      </c>
      <c r="B14254" s="1" t="s">
        <v>25722</v>
      </c>
      <c r="C14254" s="1" t="s">
        <v>14192</v>
      </c>
      <c r="D14254" s="3">
        <v>100</v>
      </c>
    </row>
    <row r="14255" spans="1:4" s="9" customFormat="1" x14ac:dyDescent="0.2">
      <c r="A14255" s="2" t="s">
        <v>25723</v>
      </c>
      <c r="B14255" s="1" t="s">
        <v>25724</v>
      </c>
      <c r="C14255" s="1" t="s">
        <v>377</v>
      </c>
      <c r="D14255" s="3">
        <v>100</v>
      </c>
    </row>
    <row r="14256" spans="1:4" s="9" customFormat="1" x14ac:dyDescent="0.2">
      <c r="A14256" s="2" t="s">
        <v>25725</v>
      </c>
      <c r="B14256" s="1" t="s">
        <v>25724</v>
      </c>
      <c r="C14256" s="1" t="s">
        <v>13884</v>
      </c>
      <c r="D14256" s="3">
        <v>5000</v>
      </c>
    </row>
    <row r="14257" spans="1:4" s="9" customFormat="1" x14ac:dyDescent="0.2">
      <c r="A14257" s="2" t="s">
        <v>25726</v>
      </c>
      <c r="B14257" s="1" t="s">
        <v>25727</v>
      </c>
      <c r="C14257" s="1" t="s">
        <v>39</v>
      </c>
      <c r="D14257" s="3">
        <v>5000</v>
      </c>
    </row>
    <row r="14258" spans="1:4" s="9" customFormat="1" x14ac:dyDescent="0.2">
      <c r="A14258" s="2" t="s">
        <v>25728</v>
      </c>
      <c r="B14258" s="1" t="s">
        <v>25729</v>
      </c>
      <c r="C14258" s="1" t="s">
        <v>13884</v>
      </c>
      <c r="D14258" s="3">
        <v>5000</v>
      </c>
    </row>
    <row r="14259" spans="1:4" s="9" customFormat="1" x14ac:dyDescent="0.2">
      <c r="A14259" s="2" t="s">
        <v>25730</v>
      </c>
      <c r="B14259" s="1" t="s">
        <v>25731</v>
      </c>
      <c r="C14259" s="1" t="s">
        <v>14267</v>
      </c>
      <c r="D14259" s="3">
        <v>5000</v>
      </c>
    </row>
    <row r="14260" spans="1:4" s="9" customFormat="1" x14ac:dyDescent="0.2">
      <c r="A14260" s="2" t="s">
        <v>25732</v>
      </c>
      <c r="B14260" s="1" t="s">
        <v>25733</v>
      </c>
      <c r="C14260" s="1" t="s">
        <v>13884</v>
      </c>
      <c r="D14260" s="3">
        <v>5000</v>
      </c>
    </row>
    <row r="14261" spans="1:4" s="9" customFormat="1" x14ac:dyDescent="0.2">
      <c r="A14261" s="2" t="s">
        <v>25734</v>
      </c>
      <c r="B14261" s="1" t="s">
        <v>25735</v>
      </c>
      <c r="C14261" s="1" t="s">
        <v>13416</v>
      </c>
      <c r="D14261" s="3">
        <v>5000</v>
      </c>
    </row>
    <row r="14262" spans="1:4" s="9" customFormat="1" x14ac:dyDescent="0.2">
      <c r="A14262" s="2" t="s">
        <v>25736</v>
      </c>
      <c r="B14262" s="1" t="s">
        <v>25737</v>
      </c>
      <c r="C14262" s="1" t="s">
        <v>23924</v>
      </c>
      <c r="D14262" s="3">
        <v>5000</v>
      </c>
    </row>
    <row r="14263" spans="1:4" s="9" customFormat="1" x14ac:dyDescent="0.2">
      <c r="A14263" s="2" t="s">
        <v>25738</v>
      </c>
      <c r="B14263" s="1" t="s">
        <v>25739</v>
      </c>
      <c r="C14263" s="1" t="s">
        <v>13884</v>
      </c>
      <c r="D14263" s="3">
        <v>5000</v>
      </c>
    </row>
    <row r="14264" spans="1:4" s="9" customFormat="1" x14ac:dyDescent="0.2">
      <c r="A14264" s="2" t="s">
        <v>25740</v>
      </c>
      <c r="B14264" s="1" t="s">
        <v>25741</v>
      </c>
      <c r="C14264" s="1" t="s">
        <v>13884</v>
      </c>
      <c r="D14264" s="3">
        <v>5000</v>
      </c>
    </row>
    <row r="14265" spans="1:4" s="9" customFormat="1" x14ac:dyDescent="0.2">
      <c r="A14265" s="2" t="s">
        <v>25742</v>
      </c>
      <c r="B14265" s="1" t="s">
        <v>25743</v>
      </c>
      <c r="C14265" s="1" t="s">
        <v>13884</v>
      </c>
      <c r="D14265" s="3">
        <v>100</v>
      </c>
    </row>
    <row r="14266" spans="1:4" s="9" customFormat="1" x14ac:dyDescent="0.2">
      <c r="A14266" s="2" t="s">
        <v>25744</v>
      </c>
      <c r="B14266" s="1" t="s">
        <v>25745</v>
      </c>
      <c r="C14266" s="1" t="s">
        <v>13884</v>
      </c>
      <c r="D14266" s="3">
        <v>5000</v>
      </c>
    </row>
    <row r="14267" spans="1:4" s="9" customFormat="1" x14ac:dyDescent="0.2">
      <c r="A14267" s="2" t="s">
        <v>25746</v>
      </c>
      <c r="B14267" s="1" t="s">
        <v>25747</v>
      </c>
      <c r="C14267" s="1" t="s">
        <v>23924</v>
      </c>
      <c r="D14267" s="10" t="s">
        <v>5270</v>
      </c>
    </row>
    <row r="14268" spans="1:4" s="9" customFormat="1" x14ac:dyDescent="0.2">
      <c r="A14268" s="2" t="s">
        <v>25748</v>
      </c>
      <c r="B14268" s="1" t="s">
        <v>25749</v>
      </c>
      <c r="C14268" s="1" t="s">
        <v>89</v>
      </c>
      <c r="D14268" s="3">
        <v>5000</v>
      </c>
    </row>
    <row r="14269" spans="1:4" s="9" customFormat="1" x14ac:dyDescent="0.2">
      <c r="A14269" s="2" t="s">
        <v>25750</v>
      </c>
      <c r="B14269" s="1" t="s">
        <v>25749</v>
      </c>
      <c r="C14269" s="1" t="s">
        <v>89</v>
      </c>
      <c r="D14269" s="3">
        <v>5000</v>
      </c>
    </row>
    <row r="14270" spans="1:4" s="9" customFormat="1" x14ac:dyDescent="0.2">
      <c r="A14270" s="2" t="s">
        <v>25754</v>
      </c>
      <c r="B14270" s="1" t="s">
        <v>25752</v>
      </c>
      <c r="C14270" s="1" t="s">
        <v>13884</v>
      </c>
      <c r="D14270" s="3">
        <v>100</v>
      </c>
    </row>
    <row r="14271" spans="1:4" s="9" customFormat="1" x14ac:dyDescent="0.2">
      <c r="A14271" s="2" t="s">
        <v>25751</v>
      </c>
      <c r="B14271" s="1" t="s">
        <v>25752</v>
      </c>
      <c r="C14271" s="1" t="s">
        <v>25753</v>
      </c>
      <c r="D14271" s="3">
        <v>5000</v>
      </c>
    </row>
    <row r="14272" spans="1:4" s="9" customFormat="1" x14ac:dyDescent="0.2">
      <c r="A14272" s="2" t="s">
        <v>25755</v>
      </c>
      <c r="B14272" s="1" t="s">
        <v>25756</v>
      </c>
      <c r="C14272" s="1" t="s">
        <v>2345</v>
      </c>
      <c r="D14272" s="10" t="s">
        <v>5270</v>
      </c>
    </row>
    <row r="14273" spans="1:4" s="9" customFormat="1" x14ac:dyDescent="0.2">
      <c r="A14273" s="2" t="s">
        <v>25757</v>
      </c>
      <c r="B14273" s="1" t="s">
        <v>25758</v>
      </c>
      <c r="C14273" s="1" t="s">
        <v>23924</v>
      </c>
      <c r="D14273" s="3">
        <v>100</v>
      </c>
    </row>
    <row r="14274" spans="1:4" s="9" customFormat="1" x14ac:dyDescent="0.2">
      <c r="A14274" s="2" t="s">
        <v>25759</v>
      </c>
      <c r="B14274" s="1" t="s">
        <v>25758</v>
      </c>
      <c r="C14274" s="1" t="s">
        <v>13884</v>
      </c>
      <c r="D14274" s="3">
        <v>5000</v>
      </c>
    </row>
    <row r="14275" spans="1:4" s="9" customFormat="1" x14ac:dyDescent="0.2">
      <c r="A14275" s="2" t="s">
        <v>25763</v>
      </c>
      <c r="B14275" s="1" t="s">
        <v>25761</v>
      </c>
      <c r="C14275" s="1" t="s">
        <v>377</v>
      </c>
      <c r="D14275" s="3">
        <v>100</v>
      </c>
    </row>
    <row r="14276" spans="1:4" s="9" customFormat="1" x14ac:dyDescent="0.2">
      <c r="A14276" s="2" t="s">
        <v>25760</v>
      </c>
      <c r="B14276" s="1" t="s">
        <v>25761</v>
      </c>
      <c r="C14276" s="1" t="s">
        <v>13977</v>
      </c>
      <c r="D14276" s="3">
        <v>5000</v>
      </c>
    </row>
    <row r="14277" spans="1:4" s="9" customFormat="1" x14ac:dyDescent="0.2">
      <c r="A14277" s="2" t="s">
        <v>25762</v>
      </c>
      <c r="B14277" s="1" t="s">
        <v>25761</v>
      </c>
      <c r="C14277" s="1" t="s">
        <v>23924</v>
      </c>
      <c r="D14277" s="3">
        <v>5000</v>
      </c>
    </row>
    <row r="14278" spans="1:4" s="9" customFormat="1" x14ac:dyDescent="0.2">
      <c r="A14278" s="2" t="s">
        <v>25767</v>
      </c>
      <c r="B14278" s="1" t="s">
        <v>25765</v>
      </c>
      <c r="C14278" s="1" t="s">
        <v>13884</v>
      </c>
      <c r="D14278" s="3">
        <v>5000</v>
      </c>
    </row>
    <row r="14279" spans="1:4" s="9" customFormat="1" x14ac:dyDescent="0.2">
      <c r="A14279" s="2" t="s">
        <v>25764</v>
      </c>
      <c r="B14279" s="1" t="s">
        <v>25765</v>
      </c>
      <c r="C14279" s="1" t="s">
        <v>14192</v>
      </c>
      <c r="D14279" s="3">
        <v>5000</v>
      </c>
    </row>
    <row r="14280" spans="1:4" s="9" customFormat="1" x14ac:dyDescent="0.2">
      <c r="A14280" s="2" t="s">
        <v>25766</v>
      </c>
      <c r="B14280" s="1" t="s">
        <v>25765</v>
      </c>
      <c r="C14280" s="1" t="s">
        <v>23924</v>
      </c>
      <c r="D14280" s="3">
        <v>5000</v>
      </c>
    </row>
    <row r="14281" spans="1:4" s="9" customFormat="1" x14ac:dyDescent="0.2">
      <c r="A14281" s="2" t="s">
        <v>25768</v>
      </c>
      <c r="B14281" s="1" t="s">
        <v>25769</v>
      </c>
      <c r="C14281" s="1" t="s">
        <v>24404</v>
      </c>
      <c r="D14281" s="3">
        <v>5000</v>
      </c>
    </row>
    <row r="14282" spans="1:4" s="9" customFormat="1" x14ac:dyDescent="0.2">
      <c r="A14282" s="2" t="s">
        <v>25770</v>
      </c>
      <c r="B14282" s="1" t="s">
        <v>25769</v>
      </c>
      <c r="C14282" s="1" t="s">
        <v>13884</v>
      </c>
      <c r="D14282" s="3">
        <v>5000</v>
      </c>
    </row>
    <row r="14283" spans="1:4" s="9" customFormat="1" x14ac:dyDescent="0.2">
      <c r="A14283" s="2" t="s">
        <v>25771</v>
      </c>
      <c r="B14283" s="1" t="s">
        <v>25772</v>
      </c>
      <c r="C14283" s="1" t="s">
        <v>13884</v>
      </c>
      <c r="D14283" s="3">
        <v>100</v>
      </c>
    </row>
    <row r="14284" spans="1:4" s="9" customFormat="1" x14ac:dyDescent="0.2">
      <c r="A14284" s="2" t="s">
        <v>25773</v>
      </c>
      <c r="B14284" s="1" t="s">
        <v>25774</v>
      </c>
      <c r="C14284" s="1" t="s">
        <v>24404</v>
      </c>
      <c r="D14284" s="3">
        <v>5000</v>
      </c>
    </row>
    <row r="14285" spans="1:4" s="9" customFormat="1" x14ac:dyDescent="0.2">
      <c r="A14285" s="2" t="s">
        <v>25775</v>
      </c>
      <c r="B14285" s="1" t="s">
        <v>25774</v>
      </c>
      <c r="C14285" s="1" t="s">
        <v>13884</v>
      </c>
      <c r="D14285" s="3">
        <v>5000</v>
      </c>
    </row>
    <row r="14286" spans="1:4" s="9" customFormat="1" x14ac:dyDescent="0.2">
      <c r="A14286" s="2" t="s">
        <v>25776</v>
      </c>
      <c r="B14286" s="1" t="s">
        <v>25777</v>
      </c>
      <c r="C14286" s="1" t="s">
        <v>13884</v>
      </c>
      <c r="D14286" s="3">
        <v>5000</v>
      </c>
    </row>
    <row r="14287" spans="1:4" s="9" customFormat="1" x14ac:dyDescent="0.2">
      <c r="A14287" s="2" t="s">
        <v>25778</v>
      </c>
      <c r="B14287" s="1" t="s">
        <v>25779</v>
      </c>
      <c r="C14287" s="1" t="s">
        <v>89</v>
      </c>
      <c r="D14287" s="3">
        <v>5000</v>
      </c>
    </row>
    <row r="14288" spans="1:4" s="9" customFormat="1" x14ac:dyDescent="0.2">
      <c r="A14288" s="2" t="s">
        <v>25780</v>
      </c>
      <c r="B14288" s="1" t="s">
        <v>25779</v>
      </c>
      <c r="C14288" s="1" t="s">
        <v>89</v>
      </c>
      <c r="D14288" s="3">
        <v>5000</v>
      </c>
    </row>
    <row r="14289" spans="1:4" s="9" customFormat="1" x14ac:dyDescent="0.2">
      <c r="A14289" s="2" t="s">
        <v>25781</v>
      </c>
      <c r="B14289" s="1" t="s">
        <v>25779</v>
      </c>
      <c r="C14289" s="1" t="s">
        <v>23924</v>
      </c>
      <c r="D14289" s="3">
        <v>5000</v>
      </c>
    </row>
    <row r="14290" spans="1:4" s="9" customFormat="1" x14ac:dyDescent="0.2">
      <c r="A14290" s="2" t="s">
        <v>25782</v>
      </c>
      <c r="B14290" s="1" t="s">
        <v>25783</v>
      </c>
      <c r="C14290" s="1" t="s">
        <v>377</v>
      </c>
      <c r="D14290" s="3">
        <v>5000</v>
      </c>
    </row>
    <row r="14291" spans="1:4" s="9" customFormat="1" x14ac:dyDescent="0.2">
      <c r="A14291" s="2" t="s">
        <v>25784</v>
      </c>
      <c r="B14291" s="1" t="s">
        <v>25783</v>
      </c>
      <c r="C14291" s="1" t="s">
        <v>13884</v>
      </c>
      <c r="D14291" s="3">
        <v>5000</v>
      </c>
    </row>
    <row r="14292" spans="1:4" s="9" customFormat="1" x14ac:dyDescent="0.2">
      <c r="A14292" s="2" t="s">
        <v>25785</v>
      </c>
      <c r="B14292" s="1" t="s">
        <v>25786</v>
      </c>
      <c r="C14292" s="1" t="s">
        <v>13884</v>
      </c>
      <c r="D14292" s="3">
        <v>100</v>
      </c>
    </row>
    <row r="14293" spans="1:4" s="9" customFormat="1" x14ac:dyDescent="0.2">
      <c r="A14293" s="2" t="s">
        <v>25787</v>
      </c>
      <c r="B14293" s="1" t="s">
        <v>25788</v>
      </c>
      <c r="C14293" s="1" t="s">
        <v>13884</v>
      </c>
      <c r="D14293" s="3">
        <v>100</v>
      </c>
    </row>
    <row r="14294" spans="1:4" s="9" customFormat="1" x14ac:dyDescent="0.2">
      <c r="A14294" s="2" t="s">
        <v>25789</v>
      </c>
      <c r="B14294" s="1" t="s">
        <v>25790</v>
      </c>
      <c r="C14294" s="1" t="s">
        <v>13884</v>
      </c>
      <c r="D14294" s="3">
        <v>5000</v>
      </c>
    </row>
    <row r="14295" spans="1:4" s="9" customFormat="1" x14ac:dyDescent="0.2">
      <c r="A14295" s="2" t="s">
        <v>25791</v>
      </c>
      <c r="B14295" s="1" t="s">
        <v>25792</v>
      </c>
      <c r="C14295" s="1" t="s">
        <v>13884</v>
      </c>
      <c r="D14295" s="3">
        <v>5000</v>
      </c>
    </row>
    <row r="14296" spans="1:4" s="9" customFormat="1" x14ac:dyDescent="0.2">
      <c r="A14296" s="2" t="s">
        <v>25795</v>
      </c>
      <c r="B14296" s="1" t="s">
        <v>25794</v>
      </c>
      <c r="C14296" s="1" t="s">
        <v>377</v>
      </c>
      <c r="D14296" s="3">
        <v>100</v>
      </c>
    </row>
    <row r="14297" spans="1:4" s="9" customFormat="1" x14ac:dyDescent="0.2">
      <c r="A14297" s="2" t="s">
        <v>25793</v>
      </c>
      <c r="B14297" s="1" t="s">
        <v>25794</v>
      </c>
      <c r="C14297" s="1" t="s">
        <v>13416</v>
      </c>
      <c r="D14297" s="3">
        <v>5000</v>
      </c>
    </row>
    <row r="14298" spans="1:4" s="9" customFormat="1" x14ac:dyDescent="0.2">
      <c r="A14298" s="2" t="s">
        <v>25796</v>
      </c>
      <c r="B14298" s="1" t="s">
        <v>25797</v>
      </c>
      <c r="C14298" s="1" t="s">
        <v>13884</v>
      </c>
      <c r="D14298" s="3">
        <v>100</v>
      </c>
    </row>
    <row r="14299" spans="1:4" s="9" customFormat="1" x14ac:dyDescent="0.2">
      <c r="A14299" s="2" t="s">
        <v>25798</v>
      </c>
      <c r="B14299" s="1" t="s">
        <v>25799</v>
      </c>
      <c r="C14299" s="1" t="s">
        <v>13884</v>
      </c>
      <c r="D14299" s="3">
        <v>100</v>
      </c>
    </row>
    <row r="14300" spans="1:4" s="9" customFormat="1" x14ac:dyDescent="0.2">
      <c r="A14300" s="2" t="s">
        <v>25800</v>
      </c>
      <c r="B14300" s="1" t="s">
        <v>25801</v>
      </c>
      <c r="C14300" s="1" t="s">
        <v>287</v>
      </c>
      <c r="D14300" s="10" t="s">
        <v>5270</v>
      </c>
    </row>
    <row r="14301" spans="1:4" s="9" customFormat="1" x14ac:dyDescent="0.2">
      <c r="A14301" s="2" t="s">
        <v>25802</v>
      </c>
      <c r="B14301" s="1" t="s">
        <v>25803</v>
      </c>
      <c r="C14301" s="1" t="s">
        <v>13884</v>
      </c>
      <c r="D14301" s="3">
        <v>100</v>
      </c>
    </row>
    <row r="14302" spans="1:4" s="9" customFormat="1" x14ac:dyDescent="0.2">
      <c r="A14302" s="2" t="s">
        <v>25804</v>
      </c>
      <c r="B14302" s="1" t="s">
        <v>25805</v>
      </c>
      <c r="C14302" s="1" t="s">
        <v>377</v>
      </c>
      <c r="D14302" s="3">
        <v>100</v>
      </c>
    </row>
    <row r="14303" spans="1:4" s="9" customFormat="1" x14ac:dyDescent="0.2">
      <c r="A14303" s="2" t="s">
        <v>25806</v>
      </c>
      <c r="B14303" s="1" t="s">
        <v>25805</v>
      </c>
      <c r="C14303" s="1" t="s">
        <v>2752</v>
      </c>
      <c r="D14303" s="3">
        <v>5000</v>
      </c>
    </row>
    <row r="14304" spans="1:4" s="9" customFormat="1" x14ac:dyDescent="0.2">
      <c r="A14304" s="2" t="s">
        <v>25809</v>
      </c>
      <c r="B14304" s="1" t="s">
        <v>25808</v>
      </c>
      <c r="C14304" s="1" t="s">
        <v>377</v>
      </c>
      <c r="D14304" s="3">
        <v>5000</v>
      </c>
    </row>
    <row r="14305" spans="1:4" s="9" customFormat="1" x14ac:dyDescent="0.2">
      <c r="A14305" s="2" t="s">
        <v>25807</v>
      </c>
      <c r="B14305" s="1" t="s">
        <v>25808</v>
      </c>
      <c r="C14305" s="1" t="s">
        <v>23924</v>
      </c>
      <c r="D14305" s="3">
        <v>5000</v>
      </c>
    </row>
    <row r="14306" spans="1:4" s="9" customFormat="1" x14ac:dyDescent="0.2">
      <c r="A14306" s="2" t="s">
        <v>25810</v>
      </c>
      <c r="B14306" s="1" t="s">
        <v>25811</v>
      </c>
      <c r="C14306" s="1" t="s">
        <v>2345</v>
      </c>
      <c r="D14306" s="3">
        <v>5000</v>
      </c>
    </row>
    <row r="14307" spans="1:4" s="9" customFormat="1" x14ac:dyDescent="0.2">
      <c r="A14307" s="2" t="s">
        <v>25812</v>
      </c>
      <c r="B14307" s="1" t="s">
        <v>25813</v>
      </c>
      <c r="C14307" s="1" t="s">
        <v>13884</v>
      </c>
      <c r="D14307" s="3">
        <v>5000</v>
      </c>
    </row>
    <row r="14308" spans="1:4" s="9" customFormat="1" x14ac:dyDescent="0.2">
      <c r="A14308" s="2" t="s">
        <v>25814</v>
      </c>
      <c r="B14308" s="1" t="s">
        <v>25815</v>
      </c>
      <c r="C14308" s="1" t="s">
        <v>13977</v>
      </c>
      <c r="D14308" s="3">
        <v>100</v>
      </c>
    </row>
    <row r="14309" spans="1:4" s="9" customFormat="1" x14ac:dyDescent="0.2">
      <c r="A14309" s="2" t="s">
        <v>25816</v>
      </c>
      <c r="B14309" s="1" t="s">
        <v>25815</v>
      </c>
      <c r="C14309" s="1" t="s">
        <v>39</v>
      </c>
      <c r="D14309" s="3">
        <v>5000</v>
      </c>
    </row>
    <row r="14310" spans="1:4" s="9" customFormat="1" x14ac:dyDescent="0.2">
      <c r="A14310" s="2" t="s">
        <v>25817</v>
      </c>
      <c r="B14310" s="1" t="s">
        <v>25815</v>
      </c>
      <c r="C14310" s="1" t="s">
        <v>377</v>
      </c>
      <c r="D14310" s="10" t="s">
        <v>5270</v>
      </c>
    </row>
    <row r="14311" spans="1:4" s="9" customFormat="1" x14ac:dyDescent="0.2">
      <c r="A14311" s="2" t="s">
        <v>25818</v>
      </c>
      <c r="B14311" s="1" t="s">
        <v>25819</v>
      </c>
      <c r="C14311" s="1" t="s">
        <v>39</v>
      </c>
      <c r="D14311" s="3">
        <v>5000</v>
      </c>
    </row>
    <row r="14312" spans="1:4" s="9" customFormat="1" x14ac:dyDescent="0.2">
      <c r="A14312" s="2" t="s">
        <v>25820</v>
      </c>
      <c r="B14312" s="1" t="s">
        <v>25821</v>
      </c>
      <c r="C14312" s="1" t="s">
        <v>13884</v>
      </c>
      <c r="D14312" s="3">
        <v>100</v>
      </c>
    </row>
    <row r="14313" spans="1:4" s="9" customFormat="1" x14ac:dyDescent="0.2">
      <c r="A14313" s="2" t="s">
        <v>25822</v>
      </c>
      <c r="B14313" s="1" t="s">
        <v>25823</v>
      </c>
      <c r="C14313" s="1" t="s">
        <v>24404</v>
      </c>
      <c r="D14313" s="3">
        <v>5000</v>
      </c>
    </row>
    <row r="14314" spans="1:4" s="9" customFormat="1" x14ac:dyDescent="0.2">
      <c r="A14314" s="2" t="s">
        <v>25824</v>
      </c>
      <c r="B14314" s="1" t="s">
        <v>25825</v>
      </c>
      <c r="C14314" s="1" t="s">
        <v>336</v>
      </c>
      <c r="D14314" s="3">
        <v>5000</v>
      </c>
    </row>
    <row r="14315" spans="1:4" s="9" customFormat="1" x14ac:dyDescent="0.2">
      <c r="A14315" s="2" t="s">
        <v>25829</v>
      </c>
      <c r="B14315" s="1" t="s">
        <v>25827</v>
      </c>
      <c r="C14315" s="1" t="s">
        <v>13884</v>
      </c>
      <c r="D14315" s="3">
        <v>100</v>
      </c>
    </row>
    <row r="14316" spans="1:4" s="9" customFormat="1" x14ac:dyDescent="0.2">
      <c r="A14316" s="2" t="s">
        <v>25826</v>
      </c>
      <c r="B14316" s="1" t="s">
        <v>25827</v>
      </c>
      <c r="C14316" s="1" t="s">
        <v>39</v>
      </c>
      <c r="D14316" s="3">
        <v>5000</v>
      </c>
    </row>
    <row r="14317" spans="1:4" s="9" customFormat="1" x14ac:dyDescent="0.2">
      <c r="A14317" s="2" t="s">
        <v>25828</v>
      </c>
      <c r="B14317" s="1" t="s">
        <v>25827</v>
      </c>
      <c r="C14317" s="1" t="s">
        <v>287</v>
      </c>
      <c r="D14317" s="3">
        <v>5000</v>
      </c>
    </row>
    <row r="14318" spans="1:4" s="9" customFormat="1" x14ac:dyDescent="0.2">
      <c r="A14318" s="2" t="s">
        <v>25830</v>
      </c>
      <c r="B14318" s="1" t="s">
        <v>25831</v>
      </c>
      <c r="C14318" s="1" t="s">
        <v>13884</v>
      </c>
      <c r="D14318" s="3">
        <v>5000</v>
      </c>
    </row>
    <row r="14319" spans="1:4" s="9" customFormat="1" x14ac:dyDescent="0.2">
      <c r="A14319" s="2" t="s">
        <v>25832</v>
      </c>
      <c r="B14319" s="1" t="s">
        <v>25833</v>
      </c>
      <c r="C14319" s="1" t="s">
        <v>13884</v>
      </c>
      <c r="D14319" s="3">
        <v>100</v>
      </c>
    </row>
    <row r="14320" spans="1:4" s="9" customFormat="1" x14ac:dyDescent="0.2">
      <c r="A14320" s="2" t="s">
        <v>25834</v>
      </c>
      <c r="B14320" s="1" t="s">
        <v>25835</v>
      </c>
      <c r="C14320" s="1" t="s">
        <v>13977</v>
      </c>
      <c r="D14320" s="3">
        <v>5000</v>
      </c>
    </row>
    <row r="14321" spans="1:4" s="9" customFormat="1" x14ac:dyDescent="0.2">
      <c r="A14321" s="2" t="s">
        <v>25836</v>
      </c>
      <c r="B14321" s="1" t="s">
        <v>25837</v>
      </c>
      <c r="C14321" s="1" t="s">
        <v>39</v>
      </c>
      <c r="D14321" s="3">
        <v>5000</v>
      </c>
    </row>
    <row r="14322" spans="1:4" s="9" customFormat="1" x14ac:dyDescent="0.2">
      <c r="A14322" s="2" t="s">
        <v>25838</v>
      </c>
      <c r="B14322" s="1" t="s">
        <v>25837</v>
      </c>
      <c r="C14322" s="1" t="s">
        <v>13884</v>
      </c>
      <c r="D14322" s="10" t="s">
        <v>5270</v>
      </c>
    </row>
    <row r="14323" spans="1:4" s="9" customFormat="1" x14ac:dyDescent="0.2">
      <c r="A14323" s="2" t="s">
        <v>25841</v>
      </c>
      <c r="B14323" s="1" t="s">
        <v>25840</v>
      </c>
      <c r="C14323" s="1" t="s">
        <v>377</v>
      </c>
      <c r="D14323" s="3">
        <v>5000</v>
      </c>
    </row>
    <row r="14324" spans="1:4" s="9" customFormat="1" x14ac:dyDescent="0.2">
      <c r="A14324" s="2" t="s">
        <v>25839</v>
      </c>
      <c r="B14324" s="1" t="s">
        <v>25840</v>
      </c>
      <c r="C14324" s="1" t="s">
        <v>14987</v>
      </c>
      <c r="D14324" s="3">
        <v>5000</v>
      </c>
    </row>
    <row r="14325" spans="1:4" s="9" customFormat="1" x14ac:dyDescent="0.2">
      <c r="A14325" s="2" t="s">
        <v>25842</v>
      </c>
      <c r="B14325" s="1" t="s">
        <v>25843</v>
      </c>
      <c r="C14325" s="1" t="s">
        <v>13977</v>
      </c>
      <c r="D14325" s="3">
        <v>100</v>
      </c>
    </row>
    <row r="14326" spans="1:4" s="9" customFormat="1" x14ac:dyDescent="0.2">
      <c r="A14326" s="2" t="s">
        <v>25845</v>
      </c>
      <c r="B14326" s="1" t="s">
        <v>25843</v>
      </c>
      <c r="C14326" s="1" t="s">
        <v>24404</v>
      </c>
      <c r="D14326" s="3">
        <v>5000</v>
      </c>
    </row>
    <row r="14327" spans="1:4" s="9" customFormat="1" x14ac:dyDescent="0.2">
      <c r="A14327" s="2" t="s">
        <v>25844</v>
      </c>
      <c r="B14327" s="1" t="s">
        <v>25843</v>
      </c>
      <c r="C14327" s="1" t="s">
        <v>39</v>
      </c>
      <c r="D14327" s="10" t="s">
        <v>5270</v>
      </c>
    </row>
    <row r="14328" spans="1:4" s="9" customFormat="1" x14ac:dyDescent="0.2">
      <c r="A14328" s="2" t="s">
        <v>25846</v>
      </c>
      <c r="B14328" s="1" t="s">
        <v>25847</v>
      </c>
      <c r="C14328" s="1" t="s">
        <v>13884</v>
      </c>
      <c r="D14328" s="10" t="s">
        <v>5270</v>
      </c>
    </row>
    <row r="14329" spans="1:4" s="9" customFormat="1" x14ac:dyDescent="0.2">
      <c r="A14329" s="2" t="s">
        <v>25851</v>
      </c>
      <c r="B14329" s="1" t="s">
        <v>25849</v>
      </c>
      <c r="C14329" s="1" t="s">
        <v>14078</v>
      </c>
      <c r="D14329" s="3">
        <v>100</v>
      </c>
    </row>
    <row r="14330" spans="1:4" s="9" customFormat="1" x14ac:dyDescent="0.2">
      <c r="A14330" s="2" t="s">
        <v>25848</v>
      </c>
      <c r="B14330" s="1" t="s">
        <v>25849</v>
      </c>
      <c r="C14330" s="1" t="s">
        <v>13416</v>
      </c>
      <c r="D14330" s="3">
        <v>5000</v>
      </c>
    </row>
    <row r="14331" spans="1:4" s="9" customFormat="1" x14ac:dyDescent="0.2">
      <c r="A14331" s="2" t="s">
        <v>25850</v>
      </c>
      <c r="B14331" s="1" t="s">
        <v>25849</v>
      </c>
      <c r="C14331" s="1" t="s">
        <v>377</v>
      </c>
      <c r="D14331" s="3">
        <v>5000</v>
      </c>
    </row>
    <row r="14332" spans="1:4" s="9" customFormat="1" x14ac:dyDescent="0.2">
      <c r="A14332" s="2" t="s">
        <v>25852</v>
      </c>
      <c r="B14332" s="1" t="s">
        <v>25849</v>
      </c>
      <c r="C14332" s="1" t="s">
        <v>15725</v>
      </c>
      <c r="D14332" s="3">
        <v>5000</v>
      </c>
    </row>
    <row r="14333" spans="1:4" s="9" customFormat="1" x14ac:dyDescent="0.2">
      <c r="A14333" s="2" t="s">
        <v>25853</v>
      </c>
      <c r="B14333" s="1" t="s">
        <v>25849</v>
      </c>
      <c r="C14333" s="1" t="s">
        <v>25854</v>
      </c>
      <c r="D14333" s="10" t="s">
        <v>5270</v>
      </c>
    </row>
    <row r="14334" spans="1:4" s="9" customFormat="1" x14ac:dyDescent="0.2">
      <c r="A14334" s="2" t="s">
        <v>25855</v>
      </c>
      <c r="B14334" s="1" t="s">
        <v>25856</v>
      </c>
      <c r="C14334" s="1" t="s">
        <v>23924</v>
      </c>
      <c r="D14334" s="3">
        <v>5000</v>
      </c>
    </row>
    <row r="14335" spans="1:4" s="9" customFormat="1" x14ac:dyDescent="0.2">
      <c r="A14335" s="2" t="s">
        <v>25857</v>
      </c>
      <c r="B14335" s="1" t="s">
        <v>25856</v>
      </c>
      <c r="C14335" s="1" t="s">
        <v>13884</v>
      </c>
      <c r="D14335" s="3">
        <v>5000</v>
      </c>
    </row>
    <row r="14336" spans="1:4" s="9" customFormat="1" x14ac:dyDescent="0.2">
      <c r="A14336" s="2" t="s">
        <v>25860</v>
      </c>
      <c r="B14336" s="1" t="s">
        <v>25859</v>
      </c>
      <c r="C14336" s="1" t="s">
        <v>23924</v>
      </c>
      <c r="D14336" s="3">
        <v>100</v>
      </c>
    </row>
    <row r="14337" spans="1:4" s="9" customFormat="1" x14ac:dyDescent="0.2">
      <c r="A14337" s="2" t="s">
        <v>25858</v>
      </c>
      <c r="B14337" s="1" t="s">
        <v>25859</v>
      </c>
      <c r="C14337" s="1" t="s">
        <v>39</v>
      </c>
      <c r="D14337" s="3">
        <v>5000</v>
      </c>
    </row>
    <row r="14338" spans="1:4" s="9" customFormat="1" x14ac:dyDescent="0.2">
      <c r="A14338" s="2" t="s">
        <v>25861</v>
      </c>
      <c r="B14338" s="1" t="s">
        <v>25862</v>
      </c>
      <c r="C14338" s="1" t="s">
        <v>13884</v>
      </c>
      <c r="D14338" s="3">
        <v>100</v>
      </c>
    </row>
    <row r="14339" spans="1:4" s="9" customFormat="1" x14ac:dyDescent="0.2">
      <c r="A14339" s="2" t="s">
        <v>25863</v>
      </c>
      <c r="B14339" s="1" t="s">
        <v>25864</v>
      </c>
      <c r="C14339" s="1" t="s">
        <v>377</v>
      </c>
      <c r="D14339" s="3">
        <v>5000</v>
      </c>
    </row>
    <row r="14340" spans="1:4" s="9" customFormat="1" x14ac:dyDescent="0.2">
      <c r="A14340" s="2" t="s">
        <v>25865</v>
      </c>
      <c r="B14340" s="1" t="s">
        <v>25864</v>
      </c>
      <c r="C14340" s="1" t="s">
        <v>13884</v>
      </c>
      <c r="D14340" s="10" t="s">
        <v>5270</v>
      </c>
    </row>
    <row r="14341" spans="1:4" s="9" customFormat="1" x14ac:dyDescent="0.2">
      <c r="A14341" s="2" t="s">
        <v>25866</v>
      </c>
      <c r="B14341" s="1" t="s">
        <v>25867</v>
      </c>
      <c r="C14341" s="1" t="s">
        <v>2345</v>
      </c>
      <c r="D14341" s="3">
        <v>100</v>
      </c>
    </row>
    <row r="14342" spans="1:4" s="9" customFormat="1" x14ac:dyDescent="0.2">
      <c r="A14342" s="2" t="s">
        <v>25868</v>
      </c>
      <c r="B14342" s="1" t="s">
        <v>25869</v>
      </c>
      <c r="C14342" s="1" t="s">
        <v>89</v>
      </c>
      <c r="D14342" s="3">
        <v>5000</v>
      </c>
    </row>
    <row r="14343" spans="1:4" s="9" customFormat="1" x14ac:dyDescent="0.2">
      <c r="A14343" s="2" t="s">
        <v>25870</v>
      </c>
      <c r="B14343" s="1" t="s">
        <v>25869</v>
      </c>
      <c r="C14343" s="1" t="s">
        <v>13884</v>
      </c>
      <c r="D14343" s="3">
        <v>5000</v>
      </c>
    </row>
    <row r="14344" spans="1:4" s="9" customFormat="1" x14ac:dyDescent="0.2">
      <c r="A14344" s="2" t="s">
        <v>25871</v>
      </c>
      <c r="B14344" s="1" t="s">
        <v>25872</v>
      </c>
      <c r="C14344" s="1" t="s">
        <v>13884</v>
      </c>
      <c r="D14344" s="3">
        <v>100</v>
      </c>
    </row>
    <row r="14345" spans="1:4" s="9" customFormat="1" x14ac:dyDescent="0.2">
      <c r="A14345" s="2" t="s">
        <v>25873</v>
      </c>
      <c r="B14345" s="1" t="s">
        <v>25874</v>
      </c>
      <c r="C14345" s="1" t="s">
        <v>2752</v>
      </c>
      <c r="D14345" s="3">
        <v>5000</v>
      </c>
    </row>
    <row r="14346" spans="1:4" s="9" customFormat="1" x14ac:dyDescent="0.2">
      <c r="A14346" s="2" t="s">
        <v>25878</v>
      </c>
      <c r="B14346" s="1" t="s">
        <v>25876</v>
      </c>
      <c r="C14346" s="1" t="s">
        <v>13884</v>
      </c>
      <c r="D14346" s="3">
        <v>100</v>
      </c>
    </row>
    <row r="14347" spans="1:4" s="9" customFormat="1" x14ac:dyDescent="0.2">
      <c r="A14347" s="2" t="s">
        <v>25875</v>
      </c>
      <c r="B14347" s="1" t="s">
        <v>25876</v>
      </c>
      <c r="C14347" s="1" t="s">
        <v>377</v>
      </c>
      <c r="D14347" s="3">
        <v>5000</v>
      </c>
    </row>
    <row r="14348" spans="1:4" s="9" customFormat="1" x14ac:dyDescent="0.2">
      <c r="A14348" s="2" t="s">
        <v>25877</v>
      </c>
      <c r="B14348" s="1" t="s">
        <v>25876</v>
      </c>
      <c r="C14348" s="1" t="s">
        <v>2752</v>
      </c>
      <c r="D14348" s="3">
        <v>5000</v>
      </c>
    </row>
    <row r="14349" spans="1:4" s="9" customFormat="1" x14ac:dyDescent="0.2">
      <c r="A14349" s="2" t="s">
        <v>25879</v>
      </c>
      <c r="B14349" s="1" t="s">
        <v>25880</v>
      </c>
      <c r="C14349" s="1" t="s">
        <v>13884</v>
      </c>
      <c r="D14349" s="3">
        <v>5000</v>
      </c>
    </row>
    <row r="14350" spans="1:4" s="9" customFormat="1" x14ac:dyDescent="0.2">
      <c r="A14350" s="2" t="s">
        <v>25881</v>
      </c>
      <c r="B14350" s="1" t="s">
        <v>25882</v>
      </c>
      <c r="C14350" s="1" t="s">
        <v>15030</v>
      </c>
      <c r="D14350" s="3">
        <v>5000</v>
      </c>
    </row>
    <row r="14351" spans="1:4" s="9" customFormat="1" x14ac:dyDescent="0.2">
      <c r="A14351" s="2" t="s">
        <v>25883</v>
      </c>
      <c r="B14351" s="1" t="s">
        <v>25884</v>
      </c>
      <c r="C14351" s="1" t="s">
        <v>13977</v>
      </c>
      <c r="D14351" s="3">
        <v>5000</v>
      </c>
    </row>
    <row r="14352" spans="1:4" s="9" customFormat="1" x14ac:dyDescent="0.2">
      <c r="A14352" s="2" t="s">
        <v>25885</v>
      </c>
      <c r="B14352" s="1" t="s">
        <v>25886</v>
      </c>
      <c r="C14352" s="1" t="s">
        <v>39</v>
      </c>
      <c r="D14352" s="3">
        <v>5000</v>
      </c>
    </row>
    <row r="14353" spans="1:4" s="9" customFormat="1" x14ac:dyDescent="0.2">
      <c r="A14353" s="2" t="s">
        <v>25887</v>
      </c>
      <c r="B14353" s="1" t="s">
        <v>25888</v>
      </c>
      <c r="C14353" s="1" t="s">
        <v>377</v>
      </c>
      <c r="D14353" s="3">
        <v>100</v>
      </c>
    </row>
    <row r="14354" spans="1:4" s="9" customFormat="1" x14ac:dyDescent="0.2">
      <c r="A14354" s="2" t="s">
        <v>25889</v>
      </c>
      <c r="B14354" s="1" t="s">
        <v>25890</v>
      </c>
      <c r="C14354" s="1" t="s">
        <v>13884</v>
      </c>
      <c r="D14354" s="3">
        <v>5000</v>
      </c>
    </row>
    <row r="14355" spans="1:4" s="9" customFormat="1" x14ac:dyDescent="0.2">
      <c r="A14355" s="2" t="s">
        <v>25893</v>
      </c>
      <c r="B14355" s="1" t="s">
        <v>25892</v>
      </c>
      <c r="C14355" s="1" t="s">
        <v>23924</v>
      </c>
      <c r="D14355" s="3">
        <v>100</v>
      </c>
    </row>
    <row r="14356" spans="1:4" s="9" customFormat="1" x14ac:dyDescent="0.2">
      <c r="A14356" s="2" t="s">
        <v>25891</v>
      </c>
      <c r="B14356" s="1" t="s">
        <v>25892</v>
      </c>
      <c r="C14356" s="1" t="s">
        <v>39</v>
      </c>
      <c r="D14356" s="3">
        <v>5000</v>
      </c>
    </row>
    <row r="14357" spans="1:4" s="9" customFormat="1" x14ac:dyDescent="0.2">
      <c r="A14357" s="2" t="s">
        <v>25894</v>
      </c>
      <c r="B14357" s="1" t="s">
        <v>25895</v>
      </c>
      <c r="C14357" s="1" t="s">
        <v>23924</v>
      </c>
      <c r="D14357" s="3">
        <v>5000</v>
      </c>
    </row>
    <row r="14358" spans="1:4" s="9" customFormat="1" x14ac:dyDescent="0.2">
      <c r="A14358" s="2" t="s">
        <v>25896</v>
      </c>
      <c r="B14358" s="1" t="s">
        <v>25897</v>
      </c>
      <c r="C14358" s="1" t="s">
        <v>25854</v>
      </c>
      <c r="D14358" s="10" t="s">
        <v>5270</v>
      </c>
    </row>
    <row r="14359" spans="1:4" s="9" customFormat="1" x14ac:dyDescent="0.2">
      <c r="A14359" s="2" t="s">
        <v>25898</v>
      </c>
      <c r="B14359" s="1" t="s">
        <v>25897</v>
      </c>
      <c r="C14359" s="1" t="s">
        <v>13884</v>
      </c>
      <c r="D14359" s="10" t="s">
        <v>5270</v>
      </c>
    </row>
    <row r="14360" spans="1:4" s="9" customFormat="1" x14ac:dyDescent="0.2">
      <c r="A14360" s="2" t="s">
        <v>25899</v>
      </c>
      <c r="B14360" s="1" t="s">
        <v>25900</v>
      </c>
      <c r="C14360" s="1" t="s">
        <v>13884</v>
      </c>
      <c r="D14360" s="3">
        <v>5000</v>
      </c>
    </row>
    <row r="14361" spans="1:4" s="9" customFormat="1" x14ac:dyDescent="0.2">
      <c r="A14361" s="2" t="s">
        <v>25901</v>
      </c>
      <c r="B14361" s="1" t="s">
        <v>25902</v>
      </c>
      <c r="C14361" s="1" t="s">
        <v>24404</v>
      </c>
      <c r="D14361" s="3">
        <v>5000</v>
      </c>
    </row>
    <row r="14362" spans="1:4" s="9" customFormat="1" x14ac:dyDescent="0.2">
      <c r="A14362" s="2" t="s">
        <v>25903</v>
      </c>
      <c r="B14362" s="1" t="s">
        <v>25902</v>
      </c>
      <c r="C14362" s="1" t="s">
        <v>2345</v>
      </c>
      <c r="D14362" s="3">
        <v>5000</v>
      </c>
    </row>
    <row r="14363" spans="1:4" s="9" customFormat="1" x14ac:dyDescent="0.2">
      <c r="A14363" s="2" t="s">
        <v>25904</v>
      </c>
      <c r="B14363" s="1" t="s">
        <v>25902</v>
      </c>
      <c r="C14363" s="1" t="s">
        <v>13884</v>
      </c>
      <c r="D14363" s="3">
        <v>5000</v>
      </c>
    </row>
    <row r="14364" spans="1:4" s="9" customFormat="1" x14ac:dyDescent="0.2">
      <c r="A14364" s="2" t="s">
        <v>25905</v>
      </c>
      <c r="B14364" s="1" t="s">
        <v>25906</v>
      </c>
      <c r="C14364" s="1" t="s">
        <v>13977</v>
      </c>
      <c r="D14364" s="3">
        <v>100</v>
      </c>
    </row>
    <row r="14365" spans="1:4" s="9" customFormat="1" x14ac:dyDescent="0.2">
      <c r="A14365" s="2" t="s">
        <v>25907</v>
      </c>
      <c r="B14365" s="1" t="s">
        <v>25906</v>
      </c>
      <c r="C14365" s="1" t="s">
        <v>24404</v>
      </c>
      <c r="D14365" s="3">
        <v>5000</v>
      </c>
    </row>
    <row r="14366" spans="1:4" s="9" customFormat="1" x14ac:dyDescent="0.2">
      <c r="A14366" s="2" t="s">
        <v>25909</v>
      </c>
      <c r="B14366" s="1" t="s">
        <v>25906</v>
      </c>
      <c r="C14366" s="1" t="s">
        <v>377</v>
      </c>
      <c r="D14366" s="3">
        <v>5000</v>
      </c>
    </row>
    <row r="14367" spans="1:4" s="9" customFormat="1" x14ac:dyDescent="0.2">
      <c r="A14367" s="2" t="s">
        <v>25908</v>
      </c>
      <c r="B14367" s="1" t="s">
        <v>25906</v>
      </c>
      <c r="C14367" s="1" t="s">
        <v>89</v>
      </c>
      <c r="D14367" s="10" t="s">
        <v>5270</v>
      </c>
    </row>
    <row r="14368" spans="1:4" s="9" customFormat="1" x14ac:dyDescent="0.2">
      <c r="A14368" s="2" t="s">
        <v>25910</v>
      </c>
      <c r="B14368" s="1" t="s">
        <v>25911</v>
      </c>
      <c r="C14368" s="1" t="s">
        <v>39</v>
      </c>
      <c r="D14368" s="3">
        <v>100</v>
      </c>
    </row>
    <row r="14369" spans="1:4" s="9" customFormat="1" x14ac:dyDescent="0.2">
      <c r="A14369" s="2" t="s">
        <v>25914</v>
      </c>
      <c r="B14369" s="1" t="s">
        <v>25913</v>
      </c>
      <c r="C14369" s="1" t="s">
        <v>377</v>
      </c>
      <c r="D14369" s="3">
        <v>100</v>
      </c>
    </row>
    <row r="14370" spans="1:4" s="9" customFormat="1" x14ac:dyDescent="0.2">
      <c r="A14370" s="2" t="s">
        <v>25912</v>
      </c>
      <c r="B14370" s="1" t="s">
        <v>25913</v>
      </c>
      <c r="C14370" s="1" t="s">
        <v>39</v>
      </c>
      <c r="D14370" s="3">
        <v>5000</v>
      </c>
    </row>
    <row r="14371" spans="1:4" s="9" customFormat="1" x14ac:dyDescent="0.2">
      <c r="A14371" s="2" t="s">
        <v>25915</v>
      </c>
      <c r="B14371" s="1" t="s">
        <v>25916</v>
      </c>
      <c r="C14371" s="1" t="s">
        <v>13884</v>
      </c>
      <c r="D14371" s="3">
        <v>100</v>
      </c>
    </row>
    <row r="14372" spans="1:4" s="9" customFormat="1" x14ac:dyDescent="0.2">
      <c r="A14372" s="2" t="s">
        <v>25917</v>
      </c>
      <c r="B14372" s="1" t="s">
        <v>25918</v>
      </c>
      <c r="C14372" s="1" t="s">
        <v>13884</v>
      </c>
      <c r="D14372" s="10" t="s">
        <v>5270</v>
      </c>
    </row>
    <row r="14373" spans="1:4" s="9" customFormat="1" x14ac:dyDescent="0.2">
      <c r="A14373" s="2" t="s">
        <v>25919</v>
      </c>
      <c r="B14373" s="1" t="s">
        <v>25920</v>
      </c>
      <c r="C14373" s="1" t="s">
        <v>13884</v>
      </c>
      <c r="D14373" s="3">
        <v>5000</v>
      </c>
    </row>
    <row r="14374" spans="1:4" s="9" customFormat="1" x14ac:dyDescent="0.2">
      <c r="A14374" s="2" t="s">
        <v>25921</v>
      </c>
      <c r="B14374" s="1" t="s">
        <v>25922</v>
      </c>
      <c r="C14374" s="1" t="s">
        <v>39</v>
      </c>
      <c r="D14374" s="3">
        <v>5000</v>
      </c>
    </row>
    <row r="14375" spans="1:4" s="9" customFormat="1" x14ac:dyDescent="0.2">
      <c r="A14375" s="2" t="s">
        <v>25923</v>
      </c>
      <c r="B14375" s="1" t="s">
        <v>25924</v>
      </c>
      <c r="C14375" s="1" t="s">
        <v>13884</v>
      </c>
      <c r="D14375" s="3">
        <v>100</v>
      </c>
    </row>
    <row r="14376" spans="1:4" s="9" customFormat="1" x14ac:dyDescent="0.2">
      <c r="A14376" s="2" t="s">
        <v>25925</v>
      </c>
      <c r="B14376" s="1" t="s">
        <v>25926</v>
      </c>
      <c r="C14376" s="1" t="s">
        <v>13884</v>
      </c>
      <c r="D14376" s="3">
        <v>5000</v>
      </c>
    </row>
    <row r="14377" spans="1:4" s="9" customFormat="1" x14ac:dyDescent="0.2">
      <c r="A14377" s="2" t="s">
        <v>25927</v>
      </c>
      <c r="B14377" s="1" t="s">
        <v>25928</v>
      </c>
      <c r="C14377" s="1" t="s">
        <v>39</v>
      </c>
      <c r="D14377" s="3">
        <v>100</v>
      </c>
    </row>
    <row r="14378" spans="1:4" s="9" customFormat="1" x14ac:dyDescent="0.2">
      <c r="A14378" s="2" t="s">
        <v>25929</v>
      </c>
      <c r="B14378" s="1" t="s">
        <v>25928</v>
      </c>
      <c r="C14378" s="1" t="s">
        <v>377</v>
      </c>
      <c r="D14378" s="3">
        <v>100</v>
      </c>
    </row>
    <row r="14379" spans="1:4" s="9" customFormat="1" x14ac:dyDescent="0.2">
      <c r="A14379" s="2" t="s">
        <v>25930</v>
      </c>
      <c r="B14379" s="1" t="s">
        <v>25931</v>
      </c>
      <c r="C14379" s="1" t="s">
        <v>39</v>
      </c>
      <c r="D14379" s="3">
        <v>5000</v>
      </c>
    </row>
    <row r="14380" spans="1:4" s="9" customFormat="1" x14ac:dyDescent="0.2">
      <c r="A14380" s="2" t="s">
        <v>25932</v>
      </c>
      <c r="B14380" s="1" t="s">
        <v>25933</v>
      </c>
      <c r="C14380" s="1" t="s">
        <v>39</v>
      </c>
      <c r="D14380" s="10" t="s">
        <v>5270</v>
      </c>
    </row>
    <row r="14381" spans="1:4" s="9" customFormat="1" x14ac:dyDescent="0.2">
      <c r="A14381" s="2" t="s">
        <v>25934</v>
      </c>
      <c r="B14381" s="1" t="s">
        <v>25935</v>
      </c>
      <c r="C14381" s="1" t="s">
        <v>336</v>
      </c>
      <c r="D14381" s="3">
        <v>5000</v>
      </c>
    </row>
    <row r="14382" spans="1:4" s="9" customFormat="1" x14ac:dyDescent="0.2">
      <c r="A14382" s="2" t="s">
        <v>25936</v>
      </c>
      <c r="B14382" s="1" t="s">
        <v>25937</v>
      </c>
      <c r="C14382" s="1" t="s">
        <v>13416</v>
      </c>
      <c r="D14382" s="3">
        <v>5000</v>
      </c>
    </row>
    <row r="14383" spans="1:4" s="9" customFormat="1" x14ac:dyDescent="0.2">
      <c r="A14383" s="2" t="s">
        <v>25938</v>
      </c>
      <c r="B14383" s="1" t="s">
        <v>25939</v>
      </c>
      <c r="C14383" s="1" t="s">
        <v>89</v>
      </c>
      <c r="D14383" s="3">
        <v>5000</v>
      </c>
    </row>
    <row r="14384" spans="1:4" s="9" customFormat="1" x14ac:dyDescent="0.2">
      <c r="A14384" s="2" t="s">
        <v>25942</v>
      </c>
      <c r="B14384" s="1" t="s">
        <v>25941</v>
      </c>
      <c r="C14384" s="1" t="s">
        <v>14192</v>
      </c>
      <c r="D14384" s="3">
        <v>100</v>
      </c>
    </row>
    <row r="14385" spans="1:4" s="9" customFormat="1" x14ac:dyDescent="0.2">
      <c r="A14385" s="2" t="s">
        <v>25940</v>
      </c>
      <c r="B14385" s="1" t="s">
        <v>25941</v>
      </c>
      <c r="C14385" s="1" t="s">
        <v>13416</v>
      </c>
      <c r="D14385" s="3">
        <v>5000</v>
      </c>
    </row>
    <row r="14386" spans="1:4" s="9" customFormat="1" x14ac:dyDescent="0.2">
      <c r="A14386" s="2" t="s">
        <v>25944</v>
      </c>
      <c r="B14386" s="1" t="s">
        <v>25941</v>
      </c>
      <c r="C14386" s="1" t="s">
        <v>377</v>
      </c>
      <c r="D14386" s="3">
        <v>5000</v>
      </c>
    </row>
    <row r="14387" spans="1:4" s="9" customFormat="1" x14ac:dyDescent="0.2">
      <c r="A14387" s="2" t="s">
        <v>25943</v>
      </c>
      <c r="B14387" s="1" t="s">
        <v>25941</v>
      </c>
      <c r="C14387" s="1" t="s">
        <v>23924</v>
      </c>
      <c r="D14387" s="3">
        <v>5000</v>
      </c>
    </row>
    <row r="14388" spans="1:4" s="9" customFormat="1" x14ac:dyDescent="0.2">
      <c r="A14388" s="2" t="s">
        <v>25945</v>
      </c>
      <c r="B14388" s="1" t="s">
        <v>25946</v>
      </c>
      <c r="C14388" s="1" t="s">
        <v>15030</v>
      </c>
      <c r="D14388" s="3">
        <v>5000</v>
      </c>
    </row>
    <row r="14389" spans="1:4" s="9" customFormat="1" x14ac:dyDescent="0.2">
      <c r="A14389" s="2" t="s">
        <v>25947</v>
      </c>
      <c r="B14389" s="1" t="s">
        <v>25946</v>
      </c>
      <c r="C14389" s="1" t="s">
        <v>13884</v>
      </c>
      <c r="D14389" s="3">
        <v>5000</v>
      </c>
    </row>
    <row r="14390" spans="1:4" s="9" customFormat="1" x14ac:dyDescent="0.2">
      <c r="A14390" s="2" t="s">
        <v>25948</v>
      </c>
      <c r="B14390" s="1" t="s">
        <v>25949</v>
      </c>
      <c r="C14390" s="1" t="s">
        <v>23924</v>
      </c>
      <c r="D14390" s="3">
        <v>5000</v>
      </c>
    </row>
    <row r="14391" spans="1:4" s="9" customFormat="1" x14ac:dyDescent="0.2">
      <c r="A14391" s="2" t="s">
        <v>25954</v>
      </c>
      <c r="B14391" s="1" t="s">
        <v>25951</v>
      </c>
      <c r="C14391" s="1" t="s">
        <v>13884</v>
      </c>
      <c r="D14391" s="3">
        <v>100</v>
      </c>
    </row>
    <row r="14392" spans="1:4" s="9" customFormat="1" x14ac:dyDescent="0.2">
      <c r="A14392" s="2" t="s">
        <v>25953</v>
      </c>
      <c r="B14392" s="1" t="s">
        <v>25951</v>
      </c>
      <c r="C14392" s="1" t="s">
        <v>377</v>
      </c>
      <c r="D14392" s="3">
        <v>5000</v>
      </c>
    </row>
    <row r="14393" spans="1:4" s="9" customFormat="1" x14ac:dyDescent="0.2">
      <c r="A14393" s="2" t="s">
        <v>25952</v>
      </c>
      <c r="B14393" s="1" t="s">
        <v>25951</v>
      </c>
      <c r="C14393" s="1" t="s">
        <v>23924</v>
      </c>
      <c r="D14393" s="3">
        <v>5000</v>
      </c>
    </row>
    <row r="14394" spans="1:4" s="9" customFormat="1" x14ac:dyDescent="0.2">
      <c r="A14394" s="2" t="s">
        <v>25950</v>
      </c>
      <c r="B14394" s="1" t="s">
        <v>25951</v>
      </c>
      <c r="C14394" s="1" t="s">
        <v>39</v>
      </c>
      <c r="D14394" s="10" t="s">
        <v>5270</v>
      </c>
    </row>
    <row r="14395" spans="1:4" s="9" customFormat="1" x14ac:dyDescent="0.2">
      <c r="A14395" s="2" t="s">
        <v>25955</v>
      </c>
      <c r="B14395" s="1" t="s">
        <v>25956</v>
      </c>
      <c r="C14395" s="1" t="s">
        <v>13884</v>
      </c>
      <c r="D14395" s="3">
        <v>5000</v>
      </c>
    </row>
    <row r="14396" spans="1:4" s="9" customFormat="1" x14ac:dyDescent="0.2">
      <c r="A14396" s="2" t="s">
        <v>25957</v>
      </c>
      <c r="B14396" s="1" t="s">
        <v>25958</v>
      </c>
      <c r="C14396" s="1" t="s">
        <v>39</v>
      </c>
      <c r="D14396" s="3">
        <v>5000</v>
      </c>
    </row>
    <row r="14397" spans="1:4" s="9" customFormat="1" x14ac:dyDescent="0.2">
      <c r="A14397" s="2" t="s">
        <v>25959</v>
      </c>
      <c r="B14397" s="1" t="s">
        <v>25960</v>
      </c>
      <c r="C14397" s="1" t="s">
        <v>14192</v>
      </c>
      <c r="D14397" s="3">
        <v>5000</v>
      </c>
    </row>
    <row r="14398" spans="1:4" s="9" customFormat="1" x14ac:dyDescent="0.2">
      <c r="A14398" s="2" t="s">
        <v>25961</v>
      </c>
      <c r="B14398" s="1" t="s">
        <v>25962</v>
      </c>
      <c r="C14398" s="1" t="s">
        <v>13884</v>
      </c>
      <c r="D14398" s="3">
        <v>5000</v>
      </c>
    </row>
    <row r="14399" spans="1:4" s="9" customFormat="1" x14ac:dyDescent="0.2">
      <c r="A14399" s="2" t="s">
        <v>25965</v>
      </c>
      <c r="B14399" s="1" t="s">
        <v>25964</v>
      </c>
      <c r="C14399" s="1" t="s">
        <v>377</v>
      </c>
      <c r="D14399" s="3">
        <v>5000</v>
      </c>
    </row>
    <row r="14400" spans="1:4" s="9" customFormat="1" x14ac:dyDescent="0.2">
      <c r="A14400" s="2" t="s">
        <v>25963</v>
      </c>
      <c r="B14400" s="1" t="s">
        <v>25964</v>
      </c>
      <c r="C14400" s="1" t="s">
        <v>13977</v>
      </c>
      <c r="D14400" s="3">
        <v>5000</v>
      </c>
    </row>
    <row r="14401" spans="1:57" s="9" customFormat="1" x14ac:dyDescent="0.2">
      <c r="A14401" s="2" t="s">
        <v>25968</v>
      </c>
      <c r="B14401" s="1" t="s">
        <v>25967</v>
      </c>
      <c r="C14401" s="1" t="s">
        <v>14192</v>
      </c>
      <c r="D14401" s="3">
        <v>100</v>
      </c>
    </row>
    <row r="14402" spans="1:57" s="9" customFormat="1" x14ac:dyDescent="0.2">
      <c r="A14402" s="2" t="s">
        <v>25969</v>
      </c>
      <c r="B14402" s="1" t="s">
        <v>25967</v>
      </c>
      <c r="C14402" s="1" t="s">
        <v>25257</v>
      </c>
      <c r="D14402" s="3">
        <v>5000</v>
      </c>
    </row>
    <row r="14403" spans="1:57" s="9" customFormat="1" x14ac:dyDescent="0.2">
      <c r="A14403" s="2" t="s">
        <v>25966</v>
      </c>
      <c r="B14403" s="1" t="s">
        <v>25967</v>
      </c>
      <c r="C14403" s="1" t="s">
        <v>13416</v>
      </c>
      <c r="D14403" s="3">
        <v>5000</v>
      </c>
    </row>
    <row r="14404" spans="1:57" s="9" customFormat="1" x14ac:dyDescent="0.2">
      <c r="A14404" s="2" t="s">
        <v>25970</v>
      </c>
      <c r="B14404" s="1" t="s">
        <v>25971</v>
      </c>
      <c r="C14404" s="1" t="s">
        <v>24404</v>
      </c>
      <c r="D14404" s="3">
        <v>5000</v>
      </c>
    </row>
    <row r="14405" spans="1:57" s="9" customFormat="1" x14ac:dyDescent="0.2">
      <c r="A14405" s="2" t="s">
        <v>25972</v>
      </c>
      <c r="B14405" s="1" t="s">
        <v>25973</v>
      </c>
      <c r="C14405" s="1" t="s">
        <v>24404</v>
      </c>
      <c r="D14405" s="3">
        <v>5000</v>
      </c>
    </row>
    <row r="14406" spans="1:57" s="9" customFormat="1" x14ac:dyDescent="0.2">
      <c r="A14406" s="2" t="s">
        <v>25974</v>
      </c>
      <c r="B14406" s="1" t="s">
        <v>25975</v>
      </c>
      <c r="C14406" s="1" t="s">
        <v>13884</v>
      </c>
      <c r="D14406" s="3">
        <v>5000</v>
      </c>
    </row>
    <row r="14407" spans="1:57" s="9" customFormat="1" x14ac:dyDescent="0.2">
      <c r="A14407" s="2" t="s">
        <v>25976</v>
      </c>
      <c r="B14407" s="1" t="s">
        <v>25977</v>
      </c>
      <c r="C14407" s="1" t="s">
        <v>13884</v>
      </c>
      <c r="D14407" s="3">
        <v>5000</v>
      </c>
    </row>
    <row r="14408" spans="1:57" s="9" customFormat="1" x14ac:dyDescent="0.2">
      <c r="A14408" s="2" t="s">
        <v>25978</v>
      </c>
      <c r="B14408" s="1" t="s">
        <v>25979</v>
      </c>
      <c r="C14408" s="1" t="s">
        <v>89</v>
      </c>
      <c r="D14408" s="3">
        <v>5000</v>
      </c>
    </row>
    <row r="14409" spans="1:57" s="9" customFormat="1" x14ac:dyDescent="0.2">
      <c r="A14409" s="2" t="s">
        <v>25980</v>
      </c>
      <c r="B14409" s="1" t="s">
        <v>25981</v>
      </c>
      <c r="C14409" s="1" t="s">
        <v>14192</v>
      </c>
      <c r="D14409" s="3">
        <v>100</v>
      </c>
    </row>
    <row r="14410" spans="1:57" s="9" customFormat="1" x14ac:dyDescent="0.2">
      <c r="A14410" s="2" t="s">
        <v>25982</v>
      </c>
      <c r="B14410" s="1" t="s">
        <v>25983</v>
      </c>
      <c r="C14410" s="1" t="s">
        <v>13977</v>
      </c>
      <c r="D14410" s="3">
        <v>5000</v>
      </c>
    </row>
    <row r="14411" spans="1:57" s="9" customFormat="1" x14ac:dyDescent="0.2">
      <c r="A14411" s="2" t="s">
        <v>25984</v>
      </c>
      <c r="B14411" s="1" t="s">
        <v>25985</v>
      </c>
      <c r="C14411" s="1" t="s">
        <v>25406</v>
      </c>
      <c r="D14411" s="3">
        <v>5000</v>
      </c>
    </row>
    <row r="14412" spans="1:57" s="9" customFormat="1" x14ac:dyDescent="0.2">
      <c r="A14412" s="2" t="s">
        <v>25986</v>
      </c>
      <c r="B14412" s="1" t="s">
        <v>25987</v>
      </c>
      <c r="C14412" s="1" t="s">
        <v>13884</v>
      </c>
      <c r="D14412" s="3">
        <v>100</v>
      </c>
    </row>
    <row r="14413" spans="1:57" s="11" customFormat="1" ht="18.75" x14ac:dyDescent="0.2">
      <c r="A14413" s="16" t="str">
        <f>HYPERLINK("#Indice","Voltar ao inicio")</f>
        <v>Voltar ao inicio</v>
      </c>
      <c r="B14413" s="17"/>
      <c r="C14413" s="17"/>
      <c r="D14413" s="17"/>
      <c r="E14413" s="9"/>
      <c r="F14413" s="9"/>
      <c r="G14413" s="9"/>
      <c r="H14413" s="9"/>
      <c r="I14413" s="9"/>
      <c r="J14413" s="9"/>
      <c r="K14413" s="9"/>
      <c r="L14413" s="9"/>
      <c r="M14413" s="9"/>
      <c r="N14413" s="9"/>
      <c r="O14413" s="9"/>
      <c r="P14413" s="9"/>
      <c r="Q14413" s="9"/>
      <c r="R14413" s="9"/>
      <c r="S14413" s="9"/>
      <c r="T14413" s="9"/>
      <c r="U14413" s="9"/>
      <c r="V14413" s="9"/>
      <c r="W14413" s="9"/>
      <c r="X14413" s="9"/>
      <c r="Y14413" s="9"/>
      <c r="Z14413" s="9"/>
      <c r="AA14413" s="9"/>
      <c r="AB14413" s="9"/>
      <c r="AC14413" s="9"/>
      <c r="AD14413" s="9"/>
      <c r="AE14413" s="9"/>
      <c r="AF14413" s="9"/>
      <c r="AG14413" s="9"/>
      <c r="AH14413" s="9"/>
      <c r="AI14413" s="9"/>
      <c r="AJ14413" s="9"/>
      <c r="AK14413" s="9"/>
      <c r="AL14413" s="9"/>
      <c r="AM14413" s="9"/>
      <c r="AN14413" s="9"/>
      <c r="AO14413" s="9"/>
      <c r="AP14413" s="9"/>
      <c r="AQ14413" s="9"/>
      <c r="AR14413" s="9"/>
      <c r="AS14413" s="9"/>
      <c r="AT14413" s="9"/>
      <c r="AU14413" s="9"/>
      <c r="AV14413" s="9"/>
      <c r="AW14413" s="9"/>
      <c r="AX14413" s="9"/>
      <c r="AY14413" s="9"/>
      <c r="AZ14413" s="9"/>
      <c r="BA14413" s="9"/>
      <c r="BB14413" s="9"/>
      <c r="BC14413" s="9"/>
      <c r="BD14413" s="9"/>
      <c r="BE14413" s="9"/>
    </row>
    <row r="14414" spans="1:57" s="11" customFormat="1" ht="10.5" customHeight="1" x14ac:dyDescent="0.2">
      <c r="A14414" s="12"/>
      <c r="B14414" s="13"/>
      <c r="C14414" s="13"/>
      <c r="D14414" s="13"/>
      <c r="E14414" s="9"/>
      <c r="F14414" s="9"/>
      <c r="G14414" s="9"/>
      <c r="H14414" s="9"/>
      <c r="I14414" s="9"/>
      <c r="J14414" s="9"/>
      <c r="K14414" s="9"/>
      <c r="L14414" s="9"/>
      <c r="M14414" s="9"/>
      <c r="N14414" s="9"/>
      <c r="O14414" s="9"/>
      <c r="P14414" s="9"/>
      <c r="Q14414" s="9"/>
      <c r="R14414" s="9"/>
      <c r="S14414" s="9"/>
      <c r="T14414" s="9"/>
      <c r="U14414" s="9"/>
      <c r="V14414" s="9"/>
      <c r="W14414" s="9"/>
      <c r="X14414" s="9"/>
      <c r="Y14414" s="9"/>
      <c r="Z14414" s="9"/>
      <c r="AA14414" s="9"/>
      <c r="AB14414" s="9"/>
      <c r="AC14414" s="9"/>
      <c r="AD14414" s="9"/>
      <c r="AE14414" s="9"/>
      <c r="AF14414" s="9"/>
      <c r="AG14414" s="9"/>
      <c r="AH14414" s="9"/>
      <c r="AI14414" s="9"/>
      <c r="AJ14414" s="9"/>
      <c r="AK14414" s="9"/>
      <c r="AL14414" s="9"/>
      <c r="AM14414" s="9"/>
      <c r="AN14414" s="9"/>
      <c r="AO14414" s="9"/>
      <c r="AP14414" s="9"/>
      <c r="AQ14414" s="9"/>
      <c r="AR14414" s="9"/>
      <c r="AS14414" s="9"/>
      <c r="AT14414" s="9"/>
      <c r="AU14414" s="9"/>
      <c r="AV14414" s="9"/>
      <c r="AW14414" s="9"/>
      <c r="AX14414" s="9"/>
      <c r="AY14414" s="9"/>
      <c r="AZ14414" s="9"/>
      <c r="BA14414" s="9"/>
      <c r="BB14414" s="9"/>
      <c r="BC14414" s="9"/>
      <c r="BD14414" s="9"/>
      <c r="BE14414" s="9"/>
    </row>
    <row r="14415" spans="1:57" s="9" customFormat="1" ht="26.25" customHeight="1" x14ac:dyDescent="0.2">
      <c r="A14415" s="18" t="s">
        <v>26533</v>
      </c>
      <c r="B14415" s="19"/>
      <c r="C14415" s="19"/>
      <c r="D14415" s="19"/>
    </row>
    <row r="14416" spans="1:57" s="9" customFormat="1" ht="14.25" x14ac:dyDescent="0.2">
      <c r="A14416" s="20" t="s">
        <v>0</v>
      </c>
      <c r="B14416" s="21" t="s">
        <v>1</v>
      </c>
      <c r="C14416" s="21" t="s">
        <v>2</v>
      </c>
      <c r="D14416" s="22" t="s">
        <v>3</v>
      </c>
    </row>
    <row r="14417" spans="1:4" s="9" customFormat="1" ht="14.25" x14ac:dyDescent="0.2">
      <c r="A14417" s="20"/>
      <c r="B14417" s="21"/>
      <c r="C14417" s="21"/>
      <c r="D14417" s="22"/>
    </row>
    <row r="14418" spans="1:4" s="9" customFormat="1" x14ac:dyDescent="0.2">
      <c r="A14418" s="2" t="s">
        <v>25989</v>
      </c>
      <c r="B14418" s="1" t="s">
        <v>25990</v>
      </c>
      <c r="C14418" s="1" t="s">
        <v>39</v>
      </c>
      <c r="D14418" s="10" t="s">
        <v>5270</v>
      </c>
    </row>
    <row r="14419" spans="1:4" s="9" customFormat="1" x14ac:dyDescent="0.2">
      <c r="A14419" s="2" t="s">
        <v>25991</v>
      </c>
      <c r="B14419" s="1" t="s">
        <v>25992</v>
      </c>
      <c r="C14419" s="1" t="s">
        <v>23924</v>
      </c>
      <c r="D14419" s="3">
        <v>100</v>
      </c>
    </row>
    <row r="14420" spans="1:4" s="9" customFormat="1" x14ac:dyDescent="0.2">
      <c r="A14420" s="2" t="s">
        <v>25993</v>
      </c>
      <c r="B14420" s="1" t="s">
        <v>25994</v>
      </c>
      <c r="C14420" s="1" t="s">
        <v>39</v>
      </c>
      <c r="D14420" s="10" t="s">
        <v>5270</v>
      </c>
    </row>
    <row r="14421" spans="1:4" s="9" customFormat="1" x14ac:dyDescent="0.2">
      <c r="A14421" s="2" t="s">
        <v>25995</v>
      </c>
      <c r="B14421" s="1" t="s">
        <v>25996</v>
      </c>
      <c r="C14421" s="1" t="s">
        <v>23924</v>
      </c>
      <c r="D14421" s="3">
        <v>100</v>
      </c>
    </row>
    <row r="14422" spans="1:4" s="9" customFormat="1" x14ac:dyDescent="0.2">
      <c r="A14422" s="2" t="s">
        <v>26000</v>
      </c>
      <c r="B14422" s="1" t="s">
        <v>25998</v>
      </c>
      <c r="C14422" s="1" t="s">
        <v>23924</v>
      </c>
      <c r="D14422" s="3">
        <v>100</v>
      </c>
    </row>
    <row r="14423" spans="1:4" s="9" customFormat="1" x14ac:dyDescent="0.2">
      <c r="A14423" s="2" t="s">
        <v>26001</v>
      </c>
      <c r="B14423" s="1" t="s">
        <v>25998</v>
      </c>
      <c r="C14423" s="1" t="s">
        <v>377</v>
      </c>
      <c r="D14423" s="3">
        <v>5000</v>
      </c>
    </row>
    <row r="14424" spans="1:4" s="9" customFormat="1" x14ac:dyDescent="0.2">
      <c r="A14424" s="2" t="s">
        <v>25999</v>
      </c>
      <c r="B14424" s="1" t="s">
        <v>25998</v>
      </c>
      <c r="C14424" s="1" t="s">
        <v>14192</v>
      </c>
      <c r="D14424" s="10" t="s">
        <v>5270</v>
      </c>
    </row>
    <row r="14425" spans="1:4" s="9" customFormat="1" x14ac:dyDescent="0.2">
      <c r="A14425" s="2" t="s">
        <v>25997</v>
      </c>
      <c r="B14425" s="1" t="s">
        <v>25998</v>
      </c>
      <c r="C14425" s="1" t="s">
        <v>39</v>
      </c>
      <c r="D14425" s="10" t="s">
        <v>5270</v>
      </c>
    </row>
    <row r="14426" spans="1:4" s="9" customFormat="1" x14ac:dyDescent="0.2">
      <c r="A14426" s="2" t="s">
        <v>26002</v>
      </c>
      <c r="B14426" s="1" t="s">
        <v>26003</v>
      </c>
      <c r="C14426" s="1" t="s">
        <v>25257</v>
      </c>
      <c r="D14426" s="10" t="s">
        <v>5270</v>
      </c>
    </row>
    <row r="14427" spans="1:4" s="9" customFormat="1" x14ac:dyDescent="0.2">
      <c r="A14427" s="2" t="s">
        <v>26006</v>
      </c>
      <c r="B14427" s="1" t="s">
        <v>26005</v>
      </c>
      <c r="C14427" s="1" t="s">
        <v>23924</v>
      </c>
      <c r="D14427" s="3">
        <v>100</v>
      </c>
    </row>
    <row r="14428" spans="1:4" s="9" customFormat="1" x14ac:dyDescent="0.2">
      <c r="A14428" s="2" t="s">
        <v>26004</v>
      </c>
      <c r="B14428" s="1" t="s">
        <v>26005</v>
      </c>
      <c r="C14428" s="1" t="s">
        <v>14192</v>
      </c>
      <c r="D14428" s="10" t="s">
        <v>5270</v>
      </c>
    </row>
    <row r="14429" spans="1:4" s="9" customFormat="1" x14ac:dyDescent="0.2">
      <c r="A14429" s="2" t="s">
        <v>26009</v>
      </c>
      <c r="B14429" s="1" t="s">
        <v>26008</v>
      </c>
      <c r="C14429" s="1" t="s">
        <v>89</v>
      </c>
      <c r="D14429" s="3">
        <v>100</v>
      </c>
    </row>
    <row r="14430" spans="1:4" s="9" customFormat="1" x14ac:dyDescent="0.2">
      <c r="A14430" s="2" t="s">
        <v>26007</v>
      </c>
      <c r="B14430" s="1" t="s">
        <v>26008</v>
      </c>
      <c r="C14430" s="1" t="s">
        <v>39</v>
      </c>
      <c r="D14430" s="3">
        <v>100</v>
      </c>
    </row>
    <row r="14431" spans="1:4" s="9" customFormat="1" x14ac:dyDescent="0.2">
      <c r="A14431" s="2" t="s">
        <v>26010</v>
      </c>
      <c r="B14431" s="1" t="s">
        <v>26008</v>
      </c>
      <c r="C14431" s="1" t="s">
        <v>377</v>
      </c>
      <c r="D14431" s="3">
        <v>100</v>
      </c>
    </row>
    <row r="14432" spans="1:4" s="9" customFormat="1" x14ac:dyDescent="0.2">
      <c r="A14432" s="2" t="s">
        <v>26011</v>
      </c>
      <c r="B14432" s="1" t="s">
        <v>26008</v>
      </c>
      <c r="C14432" s="1" t="s">
        <v>13884</v>
      </c>
      <c r="D14432" s="10" t="s">
        <v>5270</v>
      </c>
    </row>
    <row r="14433" spans="1:4" s="9" customFormat="1" x14ac:dyDescent="0.2">
      <c r="A14433" s="2" t="s">
        <v>26012</v>
      </c>
      <c r="B14433" s="1" t="s">
        <v>26013</v>
      </c>
      <c r="C14433" s="1" t="s">
        <v>23924</v>
      </c>
      <c r="D14433" s="3">
        <v>5000</v>
      </c>
    </row>
    <row r="14434" spans="1:4" s="9" customFormat="1" x14ac:dyDescent="0.2">
      <c r="A14434" s="2" t="s">
        <v>26014</v>
      </c>
      <c r="B14434" s="1" t="s">
        <v>26013</v>
      </c>
      <c r="C14434" s="1" t="s">
        <v>25452</v>
      </c>
      <c r="D14434" s="10" t="s">
        <v>5270</v>
      </c>
    </row>
    <row r="14435" spans="1:4" s="9" customFormat="1" x14ac:dyDescent="0.2">
      <c r="A14435" s="2" t="s">
        <v>26015</v>
      </c>
      <c r="B14435" s="1" t="s">
        <v>26016</v>
      </c>
      <c r="C14435" s="1" t="s">
        <v>377</v>
      </c>
      <c r="D14435" s="3">
        <v>5000</v>
      </c>
    </row>
    <row r="14436" spans="1:4" s="9" customFormat="1" x14ac:dyDescent="0.2">
      <c r="A14436" s="2" t="s">
        <v>26019</v>
      </c>
      <c r="B14436" s="1" t="s">
        <v>26018</v>
      </c>
      <c r="C14436" s="1" t="s">
        <v>23924</v>
      </c>
      <c r="D14436" s="3">
        <v>100</v>
      </c>
    </row>
    <row r="14437" spans="1:4" s="9" customFormat="1" x14ac:dyDescent="0.2">
      <c r="A14437" s="2" t="s">
        <v>26017</v>
      </c>
      <c r="B14437" s="1" t="s">
        <v>26018</v>
      </c>
      <c r="C14437" s="1" t="s">
        <v>24404</v>
      </c>
      <c r="D14437" s="3">
        <v>5000</v>
      </c>
    </row>
    <row r="14438" spans="1:4" s="9" customFormat="1" x14ac:dyDescent="0.2">
      <c r="A14438" s="2" t="s">
        <v>26020</v>
      </c>
      <c r="B14438" s="1" t="s">
        <v>26018</v>
      </c>
      <c r="C14438" s="1" t="s">
        <v>377</v>
      </c>
      <c r="D14438" s="3">
        <v>5000</v>
      </c>
    </row>
    <row r="14439" spans="1:4" s="9" customFormat="1" x14ac:dyDescent="0.2">
      <c r="A14439" s="2" t="s">
        <v>26021</v>
      </c>
      <c r="B14439" s="1" t="s">
        <v>26018</v>
      </c>
      <c r="C14439" s="1" t="s">
        <v>2752</v>
      </c>
      <c r="D14439" s="3">
        <v>5000</v>
      </c>
    </row>
    <row r="14440" spans="1:4" s="9" customFormat="1" x14ac:dyDescent="0.2">
      <c r="A14440" s="2" t="s">
        <v>26022</v>
      </c>
      <c r="B14440" s="1" t="s">
        <v>26023</v>
      </c>
      <c r="C14440" s="1" t="s">
        <v>89</v>
      </c>
      <c r="D14440" s="10" t="s">
        <v>5270</v>
      </c>
    </row>
    <row r="14441" spans="1:4" s="9" customFormat="1" x14ac:dyDescent="0.2">
      <c r="A14441" s="2" t="s">
        <v>26024</v>
      </c>
      <c r="B14441" s="1" t="s">
        <v>26025</v>
      </c>
      <c r="C14441" s="1" t="s">
        <v>39</v>
      </c>
      <c r="D14441" s="3">
        <v>5000</v>
      </c>
    </row>
    <row r="14442" spans="1:4" s="9" customFormat="1" x14ac:dyDescent="0.2">
      <c r="A14442" s="2" t="s">
        <v>26026</v>
      </c>
      <c r="B14442" s="1" t="s">
        <v>26025</v>
      </c>
      <c r="C14442" s="1" t="s">
        <v>377</v>
      </c>
      <c r="D14442" s="3">
        <v>5000</v>
      </c>
    </row>
    <row r="14443" spans="1:4" s="9" customFormat="1" x14ac:dyDescent="0.2">
      <c r="A14443" s="2" t="s">
        <v>26027</v>
      </c>
      <c r="B14443" s="1" t="s">
        <v>26028</v>
      </c>
      <c r="C14443" s="1" t="s">
        <v>24404</v>
      </c>
      <c r="D14443" s="3">
        <v>5000</v>
      </c>
    </row>
    <row r="14444" spans="1:4" s="9" customFormat="1" x14ac:dyDescent="0.2">
      <c r="A14444" s="2" t="s">
        <v>26029</v>
      </c>
      <c r="B14444" s="1" t="s">
        <v>26028</v>
      </c>
      <c r="C14444" s="1" t="s">
        <v>13884</v>
      </c>
      <c r="D14444" s="10" t="s">
        <v>5270</v>
      </c>
    </row>
    <row r="14445" spans="1:4" s="9" customFormat="1" x14ac:dyDescent="0.2">
      <c r="A14445" s="2" t="s">
        <v>26030</v>
      </c>
      <c r="B14445" s="1" t="s">
        <v>26031</v>
      </c>
      <c r="C14445" s="1" t="s">
        <v>13977</v>
      </c>
      <c r="D14445" s="3">
        <v>5000</v>
      </c>
    </row>
    <row r="14446" spans="1:4" s="9" customFormat="1" x14ac:dyDescent="0.2">
      <c r="A14446" s="2" t="s">
        <v>26033</v>
      </c>
      <c r="B14446" s="1" t="s">
        <v>26031</v>
      </c>
      <c r="C14446" s="1" t="s">
        <v>14005</v>
      </c>
      <c r="D14446" s="3">
        <v>5000</v>
      </c>
    </row>
    <row r="14447" spans="1:4" s="9" customFormat="1" x14ac:dyDescent="0.2">
      <c r="A14447" s="2" t="s">
        <v>26037</v>
      </c>
      <c r="B14447" s="1" t="s">
        <v>26031</v>
      </c>
      <c r="C14447" s="1" t="s">
        <v>2752</v>
      </c>
      <c r="D14447" s="3">
        <v>5000</v>
      </c>
    </row>
    <row r="14448" spans="1:4" s="9" customFormat="1" x14ac:dyDescent="0.2">
      <c r="A14448" s="2" t="s">
        <v>26032</v>
      </c>
      <c r="B14448" s="1" t="s">
        <v>26031</v>
      </c>
      <c r="C14448" s="1" t="s">
        <v>39</v>
      </c>
      <c r="D14448" s="3">
        <v>5000</v>
      </c>
    </row>
    <row r="14449" spans="1:4" s="9" customFormat="1" x14ac:dyDescent="0.2">
      <c r="A14449" s="2" t="s">
        <v>26034</v>
      </c>
      <c r="B14449" s="1" t="s">
        <v>26031</v>
      </c>
      <c r="C14449" s="1" t="s">
        <v>23924</v>
      </c>
      <c r="D14449" s="3">
        <v>5000</v>
      </c>
    </row>
    <row r="14450" spans="1:4" s="9" customFormat="1" x14ac:dyDescent="0.2">
      <c r="A14450" s="2" t="s">
        <v>26035</v>
      </c>
      <c r="B14450" s="1" t="s">
        <v>26031</v>
      </c>
      <c r="C14450" s="1" t="s">
        <v>377</v>
      </c>
      <c r="D14450" s="3">
        <v>5000</v>
      </c>
    </row>
    <row r="14451" spans="1:4" s="9" customFormat="1" x14ac:dyDescent="0.2">
      <c r="A14451" s="2" t="s">
        <v>26036</v>
      </c>
      <c r="B14451" s="1" t="s">
        <v>26031</v>
      </c>
      <c r="C14451" s="1" t="s">
        <v>25854</v>
      </c>
      <c r="D14451" s="3">
        <v>5000</v>
      </c>
    </row>
    <row r="14452" spans="1:4" s="9" customFormat="1" x14ac:dyDescent="0.2">
      <c r="A14452" s="2" t="s">
        <v>26038</v>
      </c>
      <c r="B14452" s="1" t="s">
        <v>26031</v>
      </c>
      <c r="C14452" s="1" t="s">
        <v>13884</v>
      </c>
      <c r="D14452" s="3">
        <v>5000</v>
      </c>
    </row>
    <row r="14453" spans="1:4" s="9" customFormat="1" x14ac:dyDescent="0.2">
      <c r="A14453" s="2" t="s">
        <v>26039</v>
      </c>
      <c r="B14453" s="1" t="s">
        <v>26040</v>
      </c>
      <c r="C14453" s="1" t="s">
        <v>13884</v>
      </c>
      <c r="D14453" s="10" t="s">
        <v>5270</v>
      </c>
    </row>
    <row r="14454" spans="1:4" s="9" customFormat="1" x14ac:dyDescent="0.2">
      <c r="A14454" s="2" t="s">
        <v>26041</v>
      </c>
      <c r="B14454" s="1" t="s">
        <v>26042</v>
      </c>
      <c r="C14454" s="1" t="s">
        <v>336</v>
      </c>
      <c r="D14454" s="3">
        <v>100</v>
      </c>
    </row>
    <row r="14455" spans="1:4" s="9" customFormat="1" x14ac:dyDescent="0.2">
      <c r="A14455" s="2" t="s">
        <v>26043</v>
      </c>
      <c r="B14455" s="1" t="s">
        <v>26042</v>
      </c>
      <c r="C14455" s="1" t="s">
        <v>23924</v>
      </c>
      <c r="D14455" s="3">
        <v>5000</v>
      </c>
    </row>
    <row r="14456" spans="1:4" s="9" customFormat="1" x14ac:dyDescent="0.2">
      <c r="A14456" s="2" t="s">
        <v>26044</v>
      </c>
      <c r="B14456" s="1" t="s">
        <v>26045</v>
      </c>
      <c r="C14456" s="1" t="s">
        <v>13977</v>
      </c>
      <c r="D14456" s="10" t="s">
        <v>5270</v>
      </c>
    </row>
    <row r="14457" spans="1:4" s="9" customFormat="1" x14ac:dyDescent="0.2">
      <c r="A14457" s="2" t="s">
        <v>26046</v>
      </c>
      <c r="B14457" s="1" t="s">
        <v>26047</v>
      </c>
      <c r="C14457" s="1" t="s">
        <v>39</v>
      </c>
      <c r="D14457" s="3">
        <v>100</v>
      </c>
    </row>
    <row r="14458" spans="1:4" s="9" customFormat="1" x14ac:dyDescent="0.2">
      <c r="A14458" s="2" t="s">
        <v>26048</v>
      </c>
      <c r="B14458" s="1" t="s">
        <v>26049</v>
      </c>
      <c r="C14458" s="1" t="s">
        <v>25406</v>
      </c>
      <c r="D14458" s="3">
        <v>5000</v>
      </c>
    </row>
    <row r="14459" spans="1:4" s="9" customFormat="1" x14ac:dyDescent="0.2">
      <c r="A14459" s="2" t="s">
        <v>26050</v>
      </c>
      <c r="B14459" s="1" t="s">
        <v>26051</v>
      </c>
      <c r="C14459" s="1" t="s">
        <v>89</v>
      </c>
      <c r="D14459" s="10" t="s">
        <v>5270</v>
      </c>
    </row>
    <row r="14460" spans="1:4" s="9" customFormat="1" x14ac:dyDescent="0.2">
      <c r="A14460" s="2" t="s">
        <v>26052</v>
      </c>
      <c r="B14460" s="1" t="s">
        <v>26053</v>
      </c>
      <c r="C14460" s="1" t="s">
        <v>39</v>
      </c>
      <c r="D14460" s="10" t="s">
        <v>5270</v>
      </c>
    </row>
    <row r="14461" spans="1:4" s="9" customFormat="1" x14ac:dyDescent="0.2">
      <c r="A14461" s="2" t="s">
        <v>26056</v>
      </c>
      <c r="B14461" s="1" t="s">
        <v>26055</v>
      </c>
      <c r="C14461" s="1" t="s">
        <v>23924</v>
      </c>
      <c r="D14461" s="3">
        <v>100</v>
      </c>
    </row>
    <row r="14462" spans="1:4" s="9" customFormat="1" x14ac:dyDescent="0.2">
      <c r="A14462" s="2" t="s">
        <v>26054</v>
      </c>
      <c r="B14462" s="1" t="s">
        <v>26055</v>
      </c>
      <c r="C14462" s="1" t="s">
        <v>39</v>
      </c>
      <c r="D14462" s="3">
        <v>100</v>
      </c>
    </row>
    <row r="14463" spans="1:4" s="9" customFormat="1" x14ac:dyDescent="0.2">
      <c r="A14463" s="2" t="s">
        <v>26057</v>
      </c>
      <c r="B14463" s="1" t="s">
        <v>26058</v>
      </c>
      <c r="C14463" s="1" t="s">
        <v>377</v>
      </c>
      <c r="D14463" s="3">
        <v>100</v>
      </c>
    </row>
    <row r="14464" spans="1:4" s="9" customFormat="1" x14ac:dyDescent="0.2">
      <c r="A14464" s="2" t="s">
        <v>26059</v>
      </c>
      <c r="B14464" s="1" t="s">
        <v>26060</v>
      </c>
      <c r="C14464" s="1" t="s">
        <v>377</v>
      </c>
      <c r="D14464" s="3">
        <v>100</v>
      </c>
    </row>
    <row r="14465" spans="1:4" s="9" customFormat="1" x14ac:dyDescent="0.2">
      <c r="A14465" s="2" t="s">
        <v>26066</v>
      </c>
      <c r="B14465" s="1" t="s">
        <v>26062</v>
      </c>
      <c r="C14465" s="1" t="s">
        <v>13884</v>
      </c>
      <c r="D14465" s="3">
        <v>5000</v>
      </c>
    </row>
    <row r="14466" spans="1:4" s="9" customFormat="1" x14ac:dyDescent="0.2">
      <c r="A14466" s="2" t="s">
        <v>26063</v>
      </c>
      <c r="B14466" s="1" t="s">
        <v>26062</v>
      </c>
      <c r="C14466" s="1" t="s">
        <v>26064</v>
      </c>
      <c r="D14466" s="3">
        <v>5000</v>
      </c>
    </row>
    <row r="14467" spans="1:4" s="9" customFormat="1" x14ac:dyDescent="0.2">
      <c r="A14467" s="2" t="s">
        <v>26061</v>
      </c>
      <c r="B14467" s="1" t="s">
        <v>26062</v>
      </c>
      <c r="C14467" s="1" t="s">
        <v>39</v>
      </c>
      <c r="D14467" s="10" t="s">
        <v>5270</v>
      </c>
    </row>
    <row r="14468" spans="1:4" s="9" customFormat="1" x14ac:dyDescent="0.2">
      <c r="A14468" s="2" t="s">
        <v>26065</v>
      </c>
      <c r="B14468" s="1" t="s">
        <v>26062</v>
      </c>
      <c r="C14468" s="1" t="s">
        <v>2752</v>
      </c>
      <c r="D14468" s="10" t="s">
        <v>5270</v>
      </c>
    </row>
    <row r="14469" spans="1:4" s="9" customFormat="1" x14ac:dyDescent="0.2">
      <c r="A14469" s="2" t="s">
        <v>26067</v>
      </c>
      <c r="B14469" s="1" t="s">
        <v>26068</v>
      </c>
      <c r="C14469" s="1" t="s">
        <v>13977</v>
      </c>
      <c r="D14469" s="10" t="s">
        <v>5270</v>
      </c>
    </row>
    <row r="14470" spans="1:4" s="9" customFormat="1" x14ac:dyDescent="0.2">
      <c r="A14470" s="2" t="s">
        <v>26069</v>
      </c>
      <c r="B14470" s="1" t="s">
        <v>26070</v>
      </c>
      <c r="C14470" s="1" t="s">
        <v>13977</v>
      </c>
      <c r="D14470" s="3">
        <v>100</v>
      </c>
    </row>
    <row r="14471" spans="1:4" s="9" customFormat="1" x14ac:dyDescent="0.2">
      <c r="A14471" s="2" t="s">
        <v>26073</v>
      </c>
      <c r="B14471" s="1" t="s">
        <v>26072</v>
      </c>
      <c r="C14471" s="1" t="s">
        <v>377</v>
      </c>
      <c r="D14471" s="3">
        <v>100</v>
      </c>
    </row>
    <row r="14472" spans="1:4" s="9" customFormat="1" x14ac:dyDescent="0.2">
      <c r="A14472" s="2" t="s">
        <v>26074</v>
      </c>
      <c r="B14472" s="1" t="s">
        <v>26072</v>
      </c>
      <c r="C14472" s="1" t="s">
        <v>25854</v>
      </c>
      <c r="D14472" s="3">
        <v>5000</v>
      </c>
    </row>
    <row r="14473" spans="1:4" s="9" customFormat="1" x14ac:dyDescent="0.2">
      <c r="A14473" s="2" t="s">
        <v>26071</v>
      </c>
      <c r="B14473" s="1" t="s">
        <v>26072</v>
      </c>
      <c r="C14473" s="1" t="s">
        <v>23924</v>
      </c>
      <c r="D14473" s="3">
        <v>5000</v>
      </c>
    </row>
    <row r="14474" spans="1:4" s="9" customFormat="1" x14ac:dyDescent="0.2">
      <c r="A14474" s="2" t="s">
        <v>26075</v>
      </c>
      <c r="B14474" s="1" t="s">
        <v>26076</v>
      </c>
      <c r="C14474" s="1" t="s">
        <v>23924</v>
      </c>
      <c r="D14474" s="3">
        <v>5000</v>
      </c>
    </row>
    <row r="14475" spans="1:4" s="9" customFormat="1" x14ac:dyDescent="0.2">
      <c r="A14475" s="2" t="s">
        <v>26077</v>
      </c>
      <c r="B14475" s="1" t="s">
        <v>26078</v>
      </c>
      <c r="C14475" s="1" t="s">
        <v>377</v>
      </c>
      <c r="D14475" s="3">
        <v>5000</v>
      </c>
    </row>
    <row r="14476" spans="1:4" s="9" customFormat="1" x14ac:dyDescent="0.2">
      <c r="A14476" s="2" t="s">
        <v>26081</v>
      </c>
      <c r="B14476" s="1" t="s">
        <v>26080</v>
      </c>
      <c r="C14476" s="1" t="s">
        <v>15030</v>
      </c>
      <c r="D14476" s="3">
        <v>5000</v>
      </c>
    </row>
    <row r="14477" spans="1:4" s="9" customFormat="1" x14ac:dyDescent="0.2">
      <c r="A14477" s="2" t="s">
        <v>26079</v>
      </c>
      <c r="B14477" s="1" t="s">
        <v>26080</v>
      </c>
      <c r="C14477" s="1" t="s">
        <v>377</v>
      </c>
      <c r="D14477" s="3">
        <v>5000</v>
      </c>
    </row>
    <row r="14478" spans="1:4" s="9" customFormat="1" x14ac:dyDescent="0.2">
      <c r="A14478" s="2" t="s">
        <v>26082</v>
      </c>
      <c r="B14478" s="1" t="s">
        <v>26083</v>
      </c>
      <c r="C14478" s="1" t="s">
        <v>377</v>
      </c>
      <c r="D14478" s="3">
        <v>5000</v>
      </c>
    </row>
    <row r="14479" spans="1:4" s="9" customFormat="1" x14ac:dyDescent="0.2">
      <c r="A14479" s="2" t="s">
        <v>26084</v>
      </c>
      <c r="B14479" s="1" t="s">
        <v>26085</v>
      </c>
      <c r="C14479" s="1" t="s">
        <v>26064</v>
      </c>
      <c r="D14479" s="3">
        <v>5000</v>
      </c>
    </row>
    <row r="14480" spans="1:4" s="9" customFormat="1" x14ac:dyDescent="0.2">
      <c r="A14480" s="2" t="s">
        <v>26090</v>
      </c>
      <c r="B14480" s="1" t="s">
        <v>26087</v>
      </c>
      <c r="C14480" s="1" t="s">
        <v>377</v>
      </c>
      <c r="D14480" s="3">
        <v>100</v>
      </c>
    </row>
    <row r="14481" spans="1:4" s="9" customFormat="1" x14ac:dyDescent="0.2">
      <c r="A14481" s="2" t="s">
        <v>26086</v>
      </c>
      <c r="B14481" s="1" t="s">
        <v>26087</v>
      </c>
      <c r="C14481" s="1" t="s">
        <v>13977</v>
      </c>
      <c r="D14481" s="3">
        <v>100</v>
      </c>
    </row>
    <row r="14482" spans="1:4" s="9" customFormat="1" x14ac:dyDescent="0.2">
      <c r="A14482" s="2" t="s">
        <v>26089</v>
      </c>
      <c r="B14482" s="1" t="s">
        <v>26087</v>
      </c>
      <c r="C14482" s="1" t="s">
        <v>39</v>
      </c>
      <c r="D14482" s="3">
        <v>5000</v>
      </c>
    </row>
    <row r="14483" spans="1:4" s="9" customFormat="1" x14ac:dyDescent="0.2">
      <c r="A14483" s="2" t="s">
        <v>26088</v>
      </c>
      <c r="B14483" s="1" t="s">
        <v>26087</v>
      </c>
      <c r="C14483" s="1" t="s">
        <v>14130</v>
      </c>
      <c r="D14483" s="10" t="s">
        <v>5270</v>
      </c>
    </row>
    <row r="14484" spans="1:4" s="9" customFormat="1" x14ac:dyDescent="0.2">
      <c r="A14484" s="2" t="s">
        <v>26091</v>
      </c>
      <c r="B14484" s="1" t="s">
        <v>26092</v>
      </c>
      <c r="C14484" s="1" t="s">
        <v>377</v>
      </c>
      <c r="D14484" s="3">
        <v>5000</v>
      </c>
    </row>
    <row r="14485" spans="1:4" s="9" customFormat="1" x14ac:dyDescent="0.2">
      <c r="A14485" s="2" t="s">
        <v>26093</v>
      </c>
      <c r="B14485" s="1" t="s">
        <v>26094</v>
      </c>
      <c r="C14485" s="1" t="s">
        <v>23924</v>
      </c>
      <c r="D14485" s="3">
        <v>5000</v>
      </c>
    </row>
    <row r="14486" spans="1:4" s="9" customFormat="1" x14ac:dyDescent="0.2">
      <c r="A14486" s="2" t="s">
        <v>26095</v>
      </c>
      <c r="B14486" s="1" t="s">
        <v>26096</v>
      </c>
      <c r="C14486" s="1" t="s">
        <v>377</v>
      </c>
      <c r="D14486" s="3">
        <v>5000</v>
      </c>
    </row>
    <row r="14487" spans="1:4" s="9" customFormat="1" x14ac:dyDescent="0.2">
      <c r="A14487" s="2" t="s">
        <v>26097</v>
      </c>
      <c r="B14487" s="1" t="s">
        <v>26098</v>
      </c>
      <c r="C14487" s="1" t="s">
        <v>24404</v>
      </c>
      <c r="D14487" s="3">
        <v>5000</v>
      </c>
    </row>
    <row r="14488" spans="1:4" s="9" customFormat="1" x14ac:dyDescent="0.2">
      <c r="A14488" s="2" t="s">
        <v>26099</v>
      </c>
      <c r="B14488" s="1" t="s">
        <v>26100</v>
      </c>
      <c r="C14488" s="1" t="s">
        <v>39</v>
      </c>
      <c r="D14488" s="10" t="s">
        <v>5270</v>
      </c>
    </row>
    <row r="14489" spans="1:4" s="9" customFormat="1" x14ac:dyDescent="0.2">
      <c r="A14489" s="2" t="s">
        <v>26101</v>
      </c>
      <c r="B14489" s="1" t="s">
        <v>26102</v>
      </c>
      <c r="C14489" s="1" t="s">
        <v>39</v>
      </c>
      <c r="D14489" s="3">
        <v>100</v>
      </c>
    </row>
    <row r="14490" spans="1:4" s="9" customFormat="1" x14ac:dyDescent="0.2">
      <c r="A14490" s="2" t="s">
        <v>26103</v>
      </c>
      <c r="B14490" s="1" t="s">
        <v>26102</v>
      </c>
      <c r="C14490" s="1" t="s">
        <v>13884</v>
      </c>
      <c r="D14490" s="10" t="s">
        <v>5270</v>
      </c>
    </row>
    <row r="14491" spans="1:4" s="9" customFormat="1" x14ac:dyDescent="0.2">
      <c r="A14491" s="2" t="s">
        <v>26104</v>
      </c>
      <c r="B14491" s="1" t="s">
        <v>26105</v>
      </c>
      <c r="C14491" s="1" t="s">
        <v>25753</v>
      </c>
      <c r="D14491" s="3">
        <v>5000</v>
      </c>
    </row>
    <row r="14492" spans="1:4" s="9" customFormat="1" x14ac:dyDescent="0.2">
      <c r="A14492" s="2" t="s">
        <v>26106</v>
      </c>
      <c r="B14492" s="1" t="s">
        <v>26105</v>
      </c>
      <c r="C14492" s="1" t="s">
        <v>2752</v>
      </c>
      <c r="D14492" s="3">
        <v>5000</v>
      </c>
    </row>
    <row r="14493" spans="1:4" s="9" customFormat="1" x14ac:dyDescent="0.2">
      <c r="A14493" s="2" t="s">
        <v>26107</v>
      </c>
      <c r="B14493" s="1" t="s">
        <v>26108</v>
      </c>
      <c r="C14493" s="1" t="s">
        <v>377</v>
      </c>
      <c r="D14493" s="3">
        <v>5000</v>
      </c>
    </row>
    <row r="14494" spans="1:4" s="9" customFormat="1" x14ac:dyDescent="0.2">
      <c r="A14494" s="2" t="s">
        <v>26109</v>
      </c>
      <c r="B14494" s="1" t="s">
        <v>26110</v>
      </c>
      <c r="C14494" s="1" t="s">
        <v>336</v>
      </c>
      <c r="D14494" s="3">
        <v>5000</v>
      </c>
    </row>
    <row r="14495" spans="1:4" s="9" customFormat="1" x14ac:dyDescent="0.2">
      <c r="A14495" s="2" t="s">
        <v>26111</v>
      </c>
      <c r="B14495" s="1" t="s">
        <v>26112</v>
      </c>
      <c r="C14495" s="1" t="s">
        <v>25854</v>
      </c>
      <c r="D14495" s="10" t="s">
        <v>5270</v>
      </c>
    </row>
    <row r="14496" spans="1:4" s="9" customFormat="1" x14ac:dyDescent="0.2">
      <c r="A14496" s="2" t="s">
        <v>26113</v>
      </c>
      <c r="B14496" s="1" t="s">
        <v>26114</v>
      </c>
      <c r="C14496" s="1" t="s">
        <v>377</v>
      </c>
      <c r="D14496" s="3">
        <v>5000</v>
      </c>
    </row>
    <row r="14497" spans="1:4" s="9" customFormat="1" x14ac:dyDescent="0.2">
      <c r="A14497" s="2" t="s">
        <v>26115</v>
      </c>
      <c r="B14497" s="1" t="s">
        <v>26116</v>
      </c>
      <c r="C14497" s="1" t="s">
        <v>7487</v>
      </c>
      <c r="D14497" s="3">
        <v>5000</v>
      </c>
    </row>
    <row r="14498" spans="1:4" s="9" customFormat="1" x14ac:dyDescent="0.2">
      <c r="A14498" s="2" t="s">
        <v>26117</v>
      </c>
      <c r="B14498" s="1" t="s">
        <v>26118</v>
      </c>
      <c r="C14498" s="1" t="s">
        <v>39</v>
      </c>
      <c r="D14498" s="3">
        <v>5000</v>
      </c>
    </row>
    <row r="14499" spans="1:4" s="9" customFormat="1" x14ac:dyDescent="0.2">
      <c r="A14499" s="2" t="s">
        <v>26119</v>
      </c>
      <c r="B14499" s="1" t="s">
        <v>26118</v>
      </c>
      <c r="C14499" s="1" t="s">
        <v>13416</v>
      </c>
      <c r="D14499" s="10" t="s">
        <v>5270</v>
      </c>
    </row>
    <row r="14500" spans="1:4" s="9" customFormat="1" x14ac:dyDescent="0.2">
      <c r="A14500" s="2" t="s">
        <v>26120</v>
      </c>
      <c r="B14500" s="1" t="s">
        <v>26121</v>
      </c>
      <c r="C14500" s="1" t="s">
        <v>39</v>
      </c>
      <c r="D14500" s="3">
        <v>100</v>
      </c>
    </row>
    <row r="14501" spans="1:4" s="9" customFormat="1" x14ac:dyDescent="0.2">
      <c r="A14501" s="2" t="s">
        <v>26122</v>
      </c>
      <c r="B14501" s="1" t="s">
        <v>26121</v>
      </c>
      <c r="C14501" s="1" t="s">
        <v>287</v>
      </c>
      <c r="D14501" s="3">
        <v>5000</v>
      </c>
    </row>
    <row r="14502" spans="1:4" s="9" customFormat="1" x14ac:dyDescent="0.2">
      <c r="A14502" s="2" t="s">
        <v>26123</v>
      </c>
      <c r="B14502" s="1" t="s">
        <v>26121</v>
      </c>
      <c r="C14502" s="1" t="s">
        <v>377</v>
      </c>
      <c r="D14502" s="3">
        <v>5000</v>
      </c>
    </row>
    <row r="14503" spans="1:4" s="9" customFormat="1" x14ac:dyDescent="0.2">
      <c r="A14503" s="2" t="s">
        <v>26124</v>
      </c>
      <c r="B14503" s="1" t="s">
        <v>26125</v>
      </c>
      <c r="C14503" s="1" t="s">
        <v>23924</v>
      </c>
      <c r="D14503" s="10" t="s">
        <v>5270</v>
      </c>
    </row>
    <row r="14504" spans="1:4" s="9" customFormat="1" x14ac:dyDescent="0.2">
      <c r="A14504" s="2" t="s">
        <v>26128</v>
      </c>
      <c r="B14504" s="1" t="s">
        <v>26127</v>
      </c>
      <c r="C14504" s="1" t="s">
        <v>13416</v>
      </c>
      <c r="D14504" s="3">
        <v>5000</v>
      </c>
    </row>
    <row r="14505" spans="1:4" s="9" customFormat="1" x14ac:dyDescent="0.2">
      <c r="A14505" s="2" t="s">
        <v>26129</v>
      </c>
      <c r="B14505" s="1" t="s">
        <v>26127</v>
      </c>
      <c r="C14505" s="1" t="s">
        <v>377</v>
      </c>
      <c r="D14505" s="3">
        <v>5000</v>
      </c>
    </row>
    <row r="14506" spans="1:4" s="9" customFormat="1" x14ac:dyDescent="0.2">
      <c r="A14506" s="2" t="s">
        <v>26130</v>
      </c>
      <c r="B14506" s="1" t="s">
        <v>26127</v>
      </c>
      <c r="C14506" s="1" t="s">
        <v>13884</v>
      </c>
      <c r="D14506" s="3">
        <v>5000</v>
      </c>
    </row>
    <row r="14507" spans="1:4" s="9" customFormat="1" x14ac:dyDescent="0.2">
      <c r="A14507" s="2" t="s">
        <v>26126</v>
      </c>
      <c r="B14507" s="1" t="s">
        <v>26127</v>
      </c>
      <c r="C14507" s="1" t="s">
        <v>39</v>
      </c>
      <c r="D14507" s="3">
        <v>5000</v>
      </c>
    </row>
    <row r="14508" spans="1:4" s="9" customFormat="1" x14ac:dyDescent="0.2">
      <c r="A14508" s="2" t="s">
        <v>26133</v>
      </c>
      <c r="B14508" s="1" t="s">
        <v>26132</v>
      </c>
      <c r="C14508" s="1" t="s">
        <v>13884</v>
      </c>
      <c r="D14508" s="3">
        <v>100</v>
      </c>
    </row>
    <row r="14509" spans="1:4" s="9" customFormat="1" x14ac:dyDescent="0.2">
      <c r="A14509" s="2" t="s">
        <v>26131</v>
      </c>
      <c r="B14509" s="1" t="s">
        <v>26132</v>
      </c>
      <c r="C14509" s="1" t="s">
        <v>14987</v>
      </c>
      <c r="D14509" s="3">
        <v>5000</v>
      </c>
    </row>
    <row r="14510" spans="1:4" s="9" customFormat="1" x14ac:dyDescent="0.2">
      <c r="A14510" s="2" t="s">
        <v>26138</v>
      </c>
      <c r="B14510" s="1" t="s">
        <v>26135</v>
      </c>
      <c r="C14510" s="1" t="s">
        <v>13884</v>
      </c>
      <c r="D14510" s="3">
        <v>5000</v>
      </c>
    </row>
    <row r="14511" spans="1:4" s="9" customFormat="1" x14ac:dyDescent="0.2">
      <c r="A14511" s="2" t="s">
        <v>26134</v>
      </c>
      <c r="B14511" s="1" t="s">
        <v>26135</v>
      </c>
      <c r="C14511" s="1" t="s">
        <v>39</v>
      </c>
      <c r="D14511" s="10" t="s">
        <v>5270</v>
      </c>
    </row>
    <row r="14512" spans="1:4" s="9" customFormat="1" x14ac:dyDescent="0.2">
      <c r="A14512" s="2" t="s">
        <v>26136</v>
      </c>
      <c r="B14512" s="1" t="s">
        <v>26135</v>
      </c>
      <c r="C14512" s="1" t="s">
        <v>14987</v>
      </c>
      <c r="D14512" s="10" t="s">
        <v>5270</v>
      </c>
    </row>
    <row r="14513" spans="1:4" s="9" customFormat="1" x14ac:dyDescent="0.2">
      <c r="A14513" s="2" t="s">
        <v>26137</v>
      </c>
      <c r="B14513" s="1" t="s">
        <v>26135</v>
      </c>
      <c r="C14513" s="1" t="s">
        <v>377</v>
      </c>
      <c r="D14513" s="10" t="s">
        <v>5270</v>
      </c>
    </row>
    <row r="14514" spans="1:4" s="9" customFormat="1" x14ac:dyDescent="0.2">
      <c r="A14514" s="2" t="s">
        <v>26139</v>
      </c>
      <c r="B14514" s="1" t="s">
        <v>26140</v>
      </c>
      <c r="C14514" s="1" t="s">
        <v>39</v>
      </c>
      <c r="D14514" s="3">
        <v>5000</v>
      </c>
    </row>
    <row r="14515" spans="1:4" s="9" customFormat="1" x14ac:dyDescent="0.2">
      <c r="A14515" s="2" t="s">
        <v>26141</v>
      </c>
      <c r="B14515" s="1" t="s">
        <v>26140</v>
      </c>
      <c r="C14515" s="1" t="s">
        <v>377</v>
      </c>
      <c r="D14515" s="3">
        <v>5000</v>
      </c>
    </row>
    <row r="14516" spans="1:4" s="9" customFormat="1" x14ac:dyDescent="0.2">
      <c r="A14516" s="2" t="s">
        <v>26144</v>
      </c>
      <c r="B14516" s="1" t="s">
        <v>26143</v>
      </c>
      <c r="C14516" s="1" t="s">
        <v>377</v>
      </c>
      <c r="D14516" s="3">
        <v>5000</v>
      </c>
    </row>
    <row r="14517" spans="1:4" s="9" customFormat="1" x14ac:dyDescent="0.2">
      <c r="A14517" s="2" t="s">
        <v>26142</v>
      </c>
      <c r="B14517" s="1" t="s">
        <v>26143</v>
      </c>
      <c r="C14517" s="1" t="s">
        <v>13416</v>
      </c>
      <c r="D14517" s="3">
        <v>5000</v>
      </c>
    </row>
    <row r="14518" spans="1:4" s="9" customFormat="1" x14ac:dyDescent="0.2">
      <c r="A14518" s="2" t="s">
        <v>26145</v>
      </c>
      <c r="B14518" s="1" t="s">
        <v>26146</v>
      </c>
      <c r="C14518" s="1" t="s">
        <v>377</v>
      </c>
      <c r="D14518" s="3">
        <v>5000</v>
      </c>
    </row>
    <row r="14519" spans="1:4" s="9" customFormat="1" x14ac:dyDescent="0.2">
      <c r="A14519" s="2" t="s">
        <v>26147</v>
      </c>
      <c r="B14519" s="1" t="s">
        <v>26148</v>
      </c>
      <c r="C14519" s="1" t="s">
        <v>377</v>
      </c>
      <c r="D14519" s="3">
        <v>5000</v>
      </c>
    </row>
    <row r="14520" spans="1:4" s="9" customFormat="1" x14ac:dyDescent="0.2">
      <c r="A14520" s="2" t="s">
        <v>26149</v>
      </c>
      <c r="B14520" s="1" t="s">
        <v>26150</v>
      </c>
      <c r="C14520" s="1" t="s">
        <v>89</v>
      </c>
      <c r="D14520" s="10" t="s">
        <v>5270</v>
      </c>
    </row>
    <row r="14521" spans="1:4" s="9" customFormat="1" x14ac:dyDescent="0.2">
      <c r="A14521" s="2" t="s">
        <v>26151</v>
      </c>
      <c r="B14521" s="1" t="s">
        <v>26152</v>
      </c>
      <c r="C14521" s="1" t="s">
        <v>23924</v>
      </c>
      <c r="D14521" s="3">
        <v>5000</v>
      </c>
    </row>
    <row r="14522" spans="1:4" s="9" customFormat="1" x14ac:dyDescent="0.2">
      <c r="A14522" s="2" t="s">
        <v>26153</v>
      </c>
      <c r="B14522" s="1" t="s">
        <v>26152</v>
      </c>
      <c r="C14522" s="1" t="s">
        <v>13884</v>
      </c>
      <c r="D14522" s="3">
        <v>5000</v>
      </c>
    </row>
    <row r="14523" spans="1:4" s="9" customFormat="1" x14ac:dyDescent="0.2">
      <c r="A14523" s="2" t="s">
        <v>26154</v>
      </c>
      <c r="B14523" s="1" t="s">
        <v>26155</v>
      </c>
      <c r="C14523" s="1" t="s">
        <v>7487</v>
      </c>
      <c r="D14523" s="3">
        <v>5000</v>
      </c>
    </row>
    <row r="14524" spans="1:4" s="9" customFormat="1" x14ac:dyDescent="0.2">
      <c r="A14524" s="2" t="s">
        <v>26156</v>
      </c>
      <c r="B14524" s="1" t="s">
        <v>26157</v>
      </c>
      <c r="C14524" s="1" t="s">
        <v>24404</v>
      </c>
      <c r="D14524" s="3">
        <v>5000</v>
      </c>
    </row>
    <row r="14525" spans="1:4" s="9" customFormat="1" x14ac:dyDescent="0.2">
      <c r="A14525" s="2" t="s">
        <v>26158</v>
      </c>
      <c r="B14525" s="1" t="s">
        <v>26157</v>
      </c>
      <c r="C14525" s="1" t="s">
        <v>287</v>
      </c>
      <c r="D14525" s="3">
        <v>5000</v>
      </c>
    </row>
    <row r="14526" spans="1:4" s="9" customFormat="1" x14ac:dyDescent="0.2">
      <c r="A14526" s="2" t="s">
        <v>26162</v>
      </c>
      <c r="B14526" s="1" t="s">
        <v>26160</v>
      </c>
      <c r="C14526" s="1" t="s">
        <v>25406</v>
      </c>
      <c r="D14526" s="3">
        <v>100</v>
      </c>
    </row>
    <row r="14527" spans="1:4" s="9" customFormat="1" x14ac:dyDescent="0.2">
      <c r="A14527" s="2" t="s">
        <v>26159</v>
      </c>
      <c r="B14527" s="1" t="s">
        <v>26160</v>
      </c>
      <c r="C14527" s="1" t="s">
        <v>39</v>
      </c>
      <c r="D14527" s="3">
        <v>100</v>
      </c>
    </row>
    <row r="14528" spans="1:4" s="9" customFormat="1" x14ac:dyDescent="0.2">
      <c r="A14528" s="2" t="s">
        <v>26163</v>
      </c>
      <c r="B14528" s="1" t="s">
        <v>26160</v>
      </c>
      <c r="C14528" s="1" t="s">
        <v>25406</v>
      </c>
      <c r="D14528" s="3">
        <v>5000</v>
      </c>
    </row>
    <row r="14529" spans="1:4" s="9" customFormat="1" x14ac:dyDescent="0.2">
      <c r="A14529" s="2" t="s">
        <v>26161</v>
      </c>
      <c r="B14529" s="1" t="s">
        <v>26160</v>
      </c>
      <c r="C14529" s="1" t="s">
        <v>39</v>
      </c>
      <c r="D14529" s="3">
        <v>5000</v>
      </c>
    </row>
    <row r="14530" spans="1:4" s="9" customFormat="1" x14ac:dyDescent="0.2">
      <c r="A14530" s="2" t="s">
        <v>26164</v>
      </c>
      <c r="B14530" s="1" t="s">
        <v>26160</v>
      </c>
      <c r="C14530" s="1" t="s">
        <v>23924</v>
      </c>
      <c r="D14530" s="10" t="s">
        <v>5270</v>
      </c>
    </row>
    <row r="14531" spans="1:4" s="9" customFormat="1" x14ac:dyDescent="0.2">
      <c r="A14531" s="2" t="s">
        <v>26165</v>
      </c>
      <c r="B14531" s="1" t="s">
        <v>26166</v>
      </c>
      <c r="C14531" s="1" t="s">
        <v>89</v>
      </c>
      <c r="D14531" s="3">
        <v>100</v>
      </c>
    </row>
    <row r="14532" spans="1:4" s="9" customFormat="1" x14ac:dyDescent="0.2">
      <c r="A14532" s="2" t="s">
        <v>26167</v>
      </c>
      <c r="B14532" s="1" t="s">
        <v>26168</v>
      </c>
      <c r="C14532" s="1" t="s">
        <v>23924</v>
      </c>
      <c r="D14532" s="3">
        <v>100</v>
      </c>
    </row>
    <row r="14533" spans="1:4" s="9" customFormat="1" x14ac:dyDescent="0.2">
      <c r="A14533" s="2" t="s">
        <v>26169</v>
      </c>
      <c r="B14533" s="1" t="s">
        <v>26170</v>
      </c>
      <c r="C14533" s="1" t="s">
        <v>13884</v>
      </c>
      <c r="D14533" s="3">
        <v>100</v>
      </c>
    </row>
    <row r="14534" spans="1:4" s="9" customFormat="1" x14ac:dyDescent="0.2">
      <c r="A14534" s="2" t="s">
        <v>26171</v>
      </c>
      <c r="B14534" s="1" t="s">
        <v>26172</v>
      </c>
      <c r="C14534" s="1" t="s">
        <v>23924</v>
      </c>
      <c r="D14534" s="3">
        <v>5000</v>
      </c>
    </row>
    <row r="14535" spans="1:4" s="9" customFormat="1" x14ac:dyDescent="0.2">
      <c r="A14535" s="2" t="s">
        <v>26175</v>
      </c>
      <c r="B14535" s="1" t="s">
        <v>26174</v>
      </c>
      <c r="C14535" s="1" t="s">
        <v>39</v>
      </c>
      <c r="D14535" s="3">
        <v>100</v>
      </c>
    </row>
    <row r="14536" spans="1:4" s="9" customFormat="1" x14ac:dyDescent="0.2">
      <c r="A14536" s="2" t="s">
        <v>26173</v>
      </c>
      <c r="B14536" s="1" t="s">
        <v>26174</v>
      </c>
      <c r="C14536" s="1" t="s">
        <v>14130</v>
      </c>
      <c r="D14536" s="3">
        <v>100</v>
      </c>
    </row>
    <row r="14537" spans="1:4" s="9" customFormat="1" x14ac:dyDescent="0.2">
      <c r="A14537" s="2" t="s">
        <v>26176</v>
      </c>
      <c r="B14537" s="1" t="s">
        <v>26174</v>
      </c>
      <c r="C14537" s="1" t="s">
        <v>2752</v>
      </c>
      <c r="D14537" s="10" t="s">
        <v>5270</v>
      </c>
    </row>
    <row r="14538" spans="1:4" s="9" customFormat="1" x14ac:dyDescent="0.2">
      <c r="A14538" s="2" t="s">
        <v>26177</v>
      </c>
      <c r="B14538" s="1" t="s">
        <v>26178</v>
      </c>
      <c r="C14538" s="1" t="s">
        <v>23924</v>
      </c>
      <c r="D14538" s="3">
        <v>5000</v>
      </c>
    </row>
    <row r="14539" spans="1:4" s="9" customFormat="1" x14ac:dyDescent="0.2">
      <c r="A14539" s="2" t="s">
        <v>26179</v>
      </c>
      <c r="B14539" s="1" t="s">
        <v>26180</v>
      </c>
      <c r="C14539" s="1" t="s">
        <v>13416</v>
      </c>
      <c r="D14539" s="3">
        <v>5000</v>
      </c>
    </row>
    <row r="14540" spans="1:4" s="9" customFormat="1" x14ac:dyDescent="0.2">
      <c r="A14540" s="2" t="s">
        <v>26181</v>
      </c>
      <c r="B14540" s="1" t="s">
        <v>26182</v>
      </c>
      <c r="C14540" s="1" t="s">
        <v>377</v>
      </c>
      <c r="D14540" s="3">
        <v>5000</v>
      </c>
    </row>
    <row r="14541" spans="1:4" s="9" customFormat="1" x14ac:dyDescent="0.2">
      <c r="A14541" s="2" t="s">
        <v>26185</v>
      </c>
      <c r="B14541" s="1" t="s">
        <v>26184</v>
      </c>
      <c r="C14541" s="1" t="s">
        <v>377</v>
      </c>
      <c r="D14541" s="10" t="s">
        <v>5270</v>
      </c>
    </row>
    <row r="14542" spans="1:4" s="9" customFormat="1" x14ac:dyDescent="0.2">
      <c r="A14542" s="2" t="s">
        <v>26183</v>
      </c>
      <c r="B14542" s="1" t="s">
        <v>26184</v>
      </c>
      <c r="C14542" s="1" t="s">
        <v>23924</v>
      </c>
      <c r="D14542" s="10" t="s">
        <v>5270</v>
      </c>
    </row>
    <row r="14543" spans="1:4" s="9" customFormat="1" x14ac:dyDescent="0.2">
      <c r="A14543" s="2" t="s">
        <v>26186</v>
      </c>
      <c r="B14543" s="1" t="s">
        <v>26187</v>
      </c>
      <c r="C14543" s="1" t="s">
        <v>89</v>
      </c>
      <c r="D14543" s="3">
        <v>100</v>
      </c>
    </row>
    <row r="14544" spans="1:4" s="9" customFormat="1" x14ac:dyDescent="0.2">
      <c r="A14544" s="2" t="s">
        <v>26188</v>
      </c>
      <c r="B14544" s="1" t="s">
        <v>26189</v>
      </c>
      <c r="C14544" s="1" t="s">
        <v>23924</v>
      </c>
      <c r="D14544" s="3">
        <v>100</v>
      </c>
    </row>
    <row r="14545" spans="1:4" s="9" customFormat="1" x14ac:dyDescent="0.2">
      <c r="A14545" s="2" t="s">
        <v>26190</v>
      </c>
      <c r="B14545" s="1" t="s">
        <v>26191</v>
      </c>
      <c r="C14545" s="1" t="s">
        <v>39</v>
      </c>
      <c r="D14545" s="10" t="s">
        <v>5270</v>
      </c>
    </row>
    <row r="14546" spans="1:4" s="9" customFormat="1" x14ac:dyDescent="0.2">
      <c r="A14546" s="2" t="s">
        <v>26194</v>
      </c>
      <c r="B14546" s="1" t="s">
        <v>26193</v>
      </c>
      <c r="C14546" s="1" t="s">
        <v>13884</v>
      </c>
      <c r="D14546" s="3">
        <v>5000</v>
      </c>
    </row>
    <row r="14547" spans="1:4" s="9" customFormat="1" x14ac:dyDescent="0.2">
      <c r="A14547" s="2" t="s">
        <v>26192</v>
      </c>
      <c r="B14547" s="1" t="s">
        <v>26193</v>
      </c>
      <c r="C14547" s="1" t="s">
        <v>377</v>
      </c>
      <c r="D14547" s="10" t="s">
        <v>5270</v>
      </c>
    </row>
    <row r="14548" spans="1:4" s="9" customFormat="1" x14ac:dyDescent="0.2">
      <c r="A14548" s="2" t="s">
        <v>26195</v>
      </c>
      <c r="B14548" s="1" t="s">
        <v>26196</v>
      </c>
      <c r="C14548" s="1" t="s">
        <v>13956</v>
      </c>
      <c r="D14548" s="3">
        <v>5000</v>
      </c>
    </row>
    <row r="14549" spans="1:4" s="9" customFormat="1" x14ac:dyDescent="0.2">
      <c r="A14549" s="2" t="s">
        <v>26197</v>
      </c>
      <c r="B14549" s="1" t="s">
        <v>26198</v>
      </c>
      <c r="C14549" s="1" t="s">
        <v>13884</v>
      </c>
      <c r="D14549" s="10" t="s">
        <v>5270</v>
      </c>
    </row>
    <row r="14550" spans="1:4" s="9" customFormat="1" x14ac:dyDescent="0.2">
      <c r="A14550" s="2" t="s">
        <v>26204</v>
      </c>
      <c r="B14550" s="1" t="s">
        <v>26200</v>
      </c>
      <c r="C14550" s="1" t="s">
        <v>25854</v>
      </c>
      <c r="D14550" s="3">
        <v>100</v>
      </c>
    </row>
    <row r="14551" spans="1:4" s="9" customFormat="1" x14ac:dyDescent="0.2">
      <c r="A14551" s="2" t="s">
        <v>26201</v>
      </c>
      <c r="B14551" s="1" t="s">
        <v>26200</v>
      </c>
      <c r="C14551" s="1" t="s">
        <v>39</v>
      </c>
      <c r="D14551" s="3">
        <v>5000</v>
      </c>
    </row>
    <row r="14552" spans="1:4" s="9" customFormat="1" x14ac:dyDescent="0.2">
      <c r="A14552" s="2" t="s">
        <v>26202</v>
      </c>
      <c r="B14552" s="1" t="s">
        <v>26200</v>
      </c>
      <c r="C14552" s="1" t="s">
        <v>39</v>
      </c>
      <c r="D14552" s="3">
        <v>5000</v>
      </c>
    </row>
    <row r="14553" spans="1:4" s="9" customFormat="1" x14ac:dyDescent="0.2">
      <c r="A14553" s="2" t="s">
        <v>26199</v>
      </c>
      <c r="B14553" s="1" t="s">
        <v>26200</v>
      </c>
      <c r="C14553" s="1" t="s">
        <v>13977</v>
      </c>
      <c r="D14553" s="3">
        <v>5000</v>
      </c>
    </row>
    <row r="14554" spans="1:4" s="9" customFormat="1" x14ac:dyDescent="0.2">
      <c r="A14554" s="2" t="s">
        <v>26203</v>
      </c>
      <c r="B14554" s="1" t="s">
        <v>26200</v>
      </c>
      <c r="C14554" s="1" t="s">
        <v>89</v>
      </c>
      <c r="D14554" s="3">
        <v>5000</v>
      </c>
    </row>
    <row r="14555" spans="1:4" s="9" customFormat="1" x14ac:dyDescent="0.2">
      <c r="A14555" s="2" t="s">
        <v>26207</v>
      </c>
      <c r="B14555" s="1" t="s">
        <v>26206</v>
      </c>
      <c r="C14555" s="1" t="s">
        <v>14192</v>
      </c>
      <c r="D14555" s="3">
        <v>100</v>
      </c>
    </row>
    <row r="14556" spans="1:4" s="9" customFormat="1" x14ac:dyDescent="0.2">
      <c r="A14556" s="2" t="s">
        <v>26205</v>
      </c>
      <c r="B14556" s="1" t="s">
        <v>26206</v>
      </c>
      <c r="C14556" s="1" t="s">
        <v>39</v>
      </c>
      <c r="D14556" s="10" t="s">
        <v>5270</v>
      </c>
    </row>
    <row r="14557" spans="1:4" s="9" customFormat="1" x14ac:dyDescent="0.2">
      <c r="A14557" s="2" t="s">
        <v>26208</v>
      </c>
      <c r="B14557" s="1" t="s">
        <v>26209</v>
      </c>
      <c r="C14557" s="1" t="s">
        <v>377</v>
      </c>
      <c r="D14557" s="3">
        <v>5000</v>
      </c>
    </row>
    <row r="14558" spans="1:4" s="9" customFormat="1" x14ac:dyDescent="0.2">
      <c r="A14558" s="2" t="s">
        <v>26210</v>
      </c>
      <c r="B14558" s="1" t="s">
        <v>26211</v>
      </c>
      <c r="C14558" s="1" t="s">
        <v>25854</v>
      </c>
      <c r="D14558" s="3">
        <v>100</v>
      </c>
    </row>
    <row r="14559" spans="1:4" s="9" customFormat="1" x14ac:dyDescent="0.2">
      <c r="A14559" s="2" t="s">
        <v>26212</v>
      </c>
      <c r="B14559" s="1" t="s">
        <v>26213</v>
      </c>
      <c r="C14559" s="1" t="s">
        <v>26064</v>
      </c>
      <c r="D14559" s="3">
        <v>5000</v>
      </c>
    </row>
    <row r="14560" spans="1:4" s="9" customFormat="1" x14ac:dyDescent="0.2">
      <c r="A14560" s="2" t="s">
        <v>26214</v>
      </c>
      <c r="B14560" s="1" t="s">
        <v>26215</v>
      </c>
      <c r="C14560" s="1" t="s">
        <v>14130</v>
      </c>
      <c r="D14560" s="3">
        <v>100</v>
      </c>
    </row>
    <row r="14561" spans="1:4" s="9" customFormat="1" x14ac:dyDescent="0.2">
      <c r="A14561" s="2" t="s">
        <v>26217</v>
      </c>
      <c r="B14561" s="1" t="s">
        <v>26215</v>
      </c>
      <c r="C14561" s="1" t="s">
        <v>377</v>
      </c>
      <c r="D14561" s="3">
        <v>100</v>
      </c>
    </row>
    <row r="14562" spans="1:4" s="9" customFormat="1" x14ac:dyDescent="0.2">
      <c r="A14562" s="2" t="s">
        <v>26216</v>
      </c>
      <c r="B14562" s="1" t="s">
        <v>26215</v>
      </c>
      <c r="C14562" s="1" t="s">
        <v>39</v>
      </c>
      <c r="D14562" s="10" t="s">
        <v>5270</v>
      </c>
    </row>
    <row r="14563" spans="1:4" s="9" customFormat="1" x14ac:dyDescent="0.2">
      <c r="A14563" s="2" t="s">
        <v>26218</v>
      </c>
      <c r="B14563" s="1" t="s">
        <v>26219</v>
      </c>
      <c r="C14563" s="1" t="s">
        <v>39</v>
      </c>
      <c r="D14563" s="10" t="s">
        <v>5270</v>
      </c>
    </row>
    <row r="14564" spans="1:4" s="9" customFormat="1" x14ac:dyDescent="0.2">
      <c r="A14564" s="2" t="s">
        <v>26222</v>
      </c>
      <c r="B14564" s="1" t="s">
        <v>26221</v>
      </c>
      <c r="C14564" s="1" t="s">
        <v>26223</v>
      </c>
      <c r="D14564" s="3">
        <v>100</v>
      </c>
    </row>
    <row r="14565" spans="1:4" s="9" customFormat="1" x14ac:dyDescent="0.2">
      <c r="A14565" s="2" t="s">
        <v>26224</v>
      </c>
      <c r="B14565" s="1" t="s">
        <v>26221</v>
      </c>
      <c r="C14565" s="1" t="s">
        <v>2752</v>
      </c>
      <c r="D14565" s="10" t="s">
        <v>5270</v>
      </c>
    </row>
    <row r="14566" spans="1:4" s="9" customFormat="1" x14ac:dyDescent="0.2">
      <c r="A14566" s="2" t="s">
        <v>26220</v>
      </c>
      <c r="B14566" s="1" t="s">
        <v>26221</v>
      </c>
      <c r="C14566" s="1" t="s">
        <v>25452</v>
      </c>
      <c r="D14566" s="10" t="s">
        <v>5270</v>
      </c>
    </row>
    <row r="14567" spans="1:4" s="9" customFormat="1" x14ac:dyDescent="0.2">
      <c r="A14567" s="2" t="s">
        <v>26225</v>
      </c>
      <c r="B14567" s="1" t="s">
        <v>26226</v>
      </c>
      <c r="C14567" s="1" t="s">
        <v>39</v>
      </c>
      <c r="D14567" s="3">
        <v>5000</v>
      </c>
    </row>
    <row r="14568" spans="1:4" s="9" customFormat="1" x14ac:dyDescent="0.2">
      <c r="A14568" s="2" t="s">
        <v>26227</v>
      </c>
      <c r="B14568" s="1" t="s">
        <v>26226</v>
      </c>
      <c r="C14568" s="1" t="s">
        <v>23924</v>
      </c>
      <c r="D14568" s="3">
        <v>5000</v>
      </c>
    </row>
    <row r="14569" spans="1:4" s="9" customFormat="1" x14ac:dyDescent="0.2">
      <c r="A14569" s="2" t="s">
        <v>26228</v>
      </c>
      <c r="B14569" s="1" t="s">
        <v>26229</v>
      </c>
      <c r="C14569" s="1" t="s">
        <v>39</v>
      </c>
      <c r="D14569" s="10" t="s">
        <v>5270</v>
      </c>
    </row>
    <row r="14570" spans="1:4" s="9" customFormat="1" x14ac:dyDescent="0.2">
      <c r="A14570" s="2" t="s">
        <v>26230</v>
      </c>
      <c r="B14570" s="1" t="s">
        <v>26231</v>
      </c>
      <c r="C14570" s="1" t="s">
        <v>39</v>
      </c>
      <c r="D14570" s="3">
        <v>5000</v>
      </c>
    </row>
    <row r="14571" spans="1:4" s="9" customFormat="1" x14ac:dyDescent="0.2">
      <c r="A14571" s="2" t="s">
        <v>26232</v>
      </c>
      <c r="B14571" s="1" t="s">
        <v>26231</v>
      </c>
      <c r="C14571" s="1" t="s">
        <v>23924</v>
      </c>
      <c r="D14571" s="3">
        <v>5000</v>
      </c>
    </row>
    <row r="14572" spans="1:4" s="9" customFormat="1" x14ac:dyDescent="0.2">
      <c r="A14572" s="2" t="s">
        <v>26235</v>
      </c>
      <c r="B14572" s="1" t="s">
        <v>26234</v>
      </c>
      <c r="C14572" s="1" t="s">
        <v>39</v>
      </c>
      <c r="D14572" s="3">
        <v>100</v>
      </c>
    </row>
    <row r="14573" spans="1:4" s="9" customFormat="1" x14ac:dyDescent="0.2">
      <c r="A14573" s="2" t="s">
        <v>26236</v>
      </c>
      <c r="B14573" s="1" t="s">
        <v>26234</v>
      </c>
      <c r="C14573" s="1" t="s">
        <v>13416</v>
      </c>
      <c r="D14573" s="3">
        <v>5000</v>
      </c>
    </row>
    <row r="14574" spans="1:4" s="9" customFormat="1" x14ac:dyDescent="0.2">
      <c r="A14574" s="2" t="s">
        <v>26233</v>
      </c>
      <c r="B14574" s="1" t="s">
        <v>26234</v>
      </c>
      <c r="C14574" s="1" t="s">
        <v>39</v>
      </c>
      <c r="D14574" s="3">
        <v>5000</v>
      </c>
    </row>
    <row r="14575" spans="1:4" s="9" customFormat="1" x14ac:dyDescent="0.2">
      <c r="A14575" s="2" t="s">
        <v>26237</v>
      </c>
      <c r="B14575" s="1" t="s">
        <v>26238</v>
      </c>
      <c r="C14575" s="1" t="s">
        <v>39</v>
      </c>
      <c r="D14575" s="10" t="s">
        <v>5270</v>
      </c>
    </row>
    <row r="14576" spans="1:4" s="9" customFormat="1" x14ac:dyDescent="0.2">
      <c r="A14576" s="2" t="s">
        <v>26239</v>
      </c>
      <c r="B14576" s="1" t="s">
        <v>26240</v>
      </c>
      <c r="C14576" s="1" t="s">
        <v>24404</v>
      </c>
      <c r="D14576" s="3">
        <v>5000</v>
      </c>
    </row>
    <row r="14577" spans="1:4" s="9" customFormat="1" x14ac:dyDescent="0.2">
      <c r="A14577" s="2" t="s">
        <v>26241</v>
      </c>
      <c r="B14577" s="1" t="s">
        <v>26242</v>
      </c>
      <c r="C14577" s="1" t="s">
        <v>13884</v>
      </c>
      <c r="D14577" s="3">
        <v>100</v>
      </c>
    </row>
    <row r="14578" spans="1:4" s="9" customFormat="1" x14ac:dyDescent="0.2">
      <c r="A14578" s="2" t="s">
        <v>26243</v>
      </c>
      <c r="B14578" s="1" t="s">
        <v>26244</v>
      </c>
      <c r="C14578" s="1" t="s">
        <v>13977</v>
      </c>
      <c r="D14578" s="3">
        <v>100</v>
      </c>
    </row>
    <row r="14579" spans="1:4" s="9" customFormat="1" x14ac:dyDescent="0.2">
      <c r="A14579" s="2" t="s">
        <v>26247</v>
      </c>
      <c r="B14579" s="1" t="s">
        <v>26246</v>
      </c>
      <c r="C14579" s="1" t="s">
        <v>377</v>
      </c>
      <c r="D14579" s="3">
        <v>5000</v>
      </c>
    </row>
    <row r="14580" spans="1:4" s="9" customFormat="1" x14ac:dyDescent="0.2">
      <c r="A14580" s="2" t="s">
        <v>26245</v>
      </c>
      <c r="B14580" s="1" t="s">
        <v>26246</v>
      </c>
      <c r="C14580" s="1" t="s">
        <v>39</v>
      </c>
      <c r="D14580" s="10" t="s">
        <v>5270</v>
      </c>
    </row>
    <row r="14581" spans="1:4" s="9" customFormat="1" x14ac:dyDescent="0.2">
      <c r="A14581" s="2" t="s">
        <v>26248</v>
      </c>
      <c r="B14581" s="1" t="s">
        <v>26249</v>
      </c>
      <c r="C14581" s="1" t="s">
        <v>25854</v>
      </c>
      <c r="D14581" s="3">
        <v>5000</v>
      </c>
    </row>
    <row r="14582" spans="1:4" s="9" customFormat="1" x14ac:dyDescent="0.2">
      <c r="A14582" s="2" t="s">
        <v>26250</v>
      </c>
      <c r="B14582" s="1" t="s">
        <v>26251</v>
      </c>
      <c r="C14582" s="1" t="s">
        <v>25854</v>
      </c>
      <c r="D14582" s="3">
        <v>5000</v>
      </c>
    </row>
    <row r="14583" spans="1:4" s="9" customFormat="1" x14ac:dyDescent="0.2">
      <c r="A14583" s="2" t="s">
        <v>26255</v>
      </c>
      <c r="B14583" s="1" t="s">
        <v>26253</v>
      </c>
      <c r="C14583" s="1" t="s">
        <v>377</v>
      </c>
      <c r="D14583" s="3">
        <v>100</v>
      </c>
    </row>
    <row r="14584" spans="1:4" s="9" customFormat="1" x14ac:dyDescent="0.2">
      <c r="A14584" s="2" t="s">
        <v>26252</v>
      </c>
      <c r="B14584" s="1" t="s">
        <v>26253</v>
      </c>
      <c r="C14584" s="1" t="s">
        <v>13977</v>
      </c>
      <c r="D14584" s="3">
        <v>5000</v>
      </c>
    </row>
    <row r="14585" spans="1:4" s="9" customFormat="1" x14ac:dyDescent="0.2">
      <c r="A14585" s="2" t="s">
        <v>26257</v>
      </c>
      <c r="B14585" s="1" t="s">
        <v>26253</v>
      </c>
      <c r="C14585" s="1" t="s">
        <v>2752</v>
      </c>
      <c r="D14585" s="3">
        <v>5000</v>
      </c>
    </row>
    <row r="14586" spans="1:4" s="9" customFormat="1" x14ac:dyDescent="0.2">
      <c r="A14586" s="2" t="s">
        <v>26256</v>
      </c>
      <c r="B14586" s="1" t="s">
        <v>26253</v>
      </c>
      <c r="C14586" s="1" t="s">
        <v>377</v>
      </c>
      <c r="D14586" s="10" t="s">
        <v>5270</v>
      </c>
    </row>
    <row r="14587" spans="1:4" s="9" customFormat="1" x14ac:dyDescent="0.2">
      <c r="A14587" s="2" t="s">
        <v>26254</v>
      </c>
      <c r="B14587" s="1" t="s">
        <v>26253</v>
      </c>
      <c r="C14587" s="1" t="s">
        <v>39</v>
      </c>
      <c r="D14587" s="10" t="s">
        <v>5270</v>
      </c>
    </row>
    <row r="14588" spans="1:4" s="9" customFormat="1" x14ac:dyDescent="0.2">
      <c r="A14588" s="2" t="s">
        <v>26258</v>
      </c>
      <c r="B14588" s="1" t="s">
        <v>26259</v>
      </c>
      <c r="C14588" s="1" t="s">
        <v>377</v>
      </c>
      <c r="D14588" s="3">
        <v>5000</v>
      </c>
    </row>
    <row r="14589" spans="1:4" s="9" customFormat="1" x14ac:dyDescent="0.2">
      <c r="A14589" s="2" t="s">
        <v>26263</v>
      </c>
      <c r="B14589" s="1" t="s">
        <v>26261</v>
      </c>
      <c r="C14589" s="1" t="s">
        <v>377</v>
      </c>
      <c r="D14589" s="3">
        <v>5000</v>
      </c>
    </row>
    <row r="14590" spans="1:4" s="9" customFormat="1" x14ac:dyDescent="0.2">
      <c r="A14590" s="2" t="s">
        <v>26264</v>
      </c>
      <c r="B14590" s="1" t="s">
        <v>26261</v>
      </c>
      <c r="C14590" s="1" t="s">
        <v>14158</v>
      </c>
      <c r="D14590" s="3">
        <v>5000</v>
      </c>
    </row>
    <row r="14591" spans="1:4" s="9" customFormat="1" x14ac:dyDescent="0.2">
      <c r="A14591" s="2" t="s">
        <v>26260</v>
      </c>
      <c r="B14591" s="1" t="s">
        <v>26261</v>
      </c>
      <c r="C14591" s="1" t="s">
        <v>39</v>
      </c>
      <c r="D14591" s="3">
        <v>5000</v>
      </c>
    </row>
    <row r="14592" spans="1:4" s="9" customFormat="1" x14ac:dyDescent="0.2">
      <c r="A14592" s="2" t="s">
        <v>26262</v>
      </c>
      <c r="B14592" s="1" t="s">
        <v>26261</v>
      </c>
      <c r="C14592" s="1" t="s">
        <v>14005</v>
      </c>
      <c r="D14592" s="3">
        <v>5000</v>
      </c>
    </row>
    <row r="14593" spans="1:4" s="9" customFormat="1" x14ac:dyDescent="0.2">
      <c r="A14593" s="2" t="s">
        <v>26265</v>
      </c>
      <c r="B14593" s="1" t="s">
        <v>26266</v>
      </c>
      <c r="C14593" s="1" t="s">
        <v>39</v>
      </c>
      <c r="D14593" s="3">
        <v>5000</v>
      </c>
    </row>
    <row r="14594" spans="1:4" s="9" customFormat="1" x14ac:dyDescent="0.2">
      <c r="A14594" s="2" t="s">
        <v>26267</v>
      </c>
      <c r="B14594" s="1" t="s">
        <v>26268</v>
      </c>
      <c r="C14594" s="1" t="s">
        <v>39</v>
      </c>
      <c r="D14594" s="3">
        <v>100</v>
      </c>
    </row>
    <row r="14595" spans="1:4" s="9" customFormat="1" x14ac:dyDescent="0.2">
      <c r="A14595" s="2" t="s">
        <v>26270</v>
      </c>
      <c r="B14595" s="1" t="s">
        <v>26268</v>
      </c>
      <c r="C14595" s="1" t="s">
        <v>13884</v>
      </c>
      <c r="D14595" s="3">
        <v>100</v>
      </c>
    </row>
    <row r="14596" spans="1:4" s="9" customFormat="1" x14ac:dyDescent="0.2">
      <c r="A14596" s="2" t="s">
        <v>26269</v>
      </c>
      <c r="B14596" s="1" t="s">
        <v>26268</v>
      </c>
      <c r="C14596" s="1" t="s">
        <v>25406</v>
      </c>
      <c r="D14596" s="3">
        <v>5000</v>
      </c>
    </row>
    <row r="14597" spans="1:4" s="9" customFormat="1" x14ac:dyDescent="0.2">
      <c r="A14597" s="2" t="s">
        <v>26271</v>
      </c>
      <c r="B14597" s="1" t="s">
        <v>26272</v>
      </c>
      <c r="C14597" s="1" t="s">
        <v>39</v>
      </c>
      <c r="D14597" s="10" t="s">
        <v>5270</v>
      </c>
    </row>
    <row r="14598" spans="1:4" s="9" customFormat="1" x14ac:dyDescent="0.2">
      <c r="A14598" s="2" t="s">
        <v>26273</v>
      </c>
      <c r="B14598" s="1" t="s">
        <v>26274</v>
      </c>
      <c r="C14598" s="1" t="s">
        <v>26064</v>
      </c>
      <c r="D14598" s="3">
        <v>5000</v>
      </c>
    </row>
    <row r="14599" spans="1:4" s="9" customFormat="1" x14ac:dyDescent="0.2">
      <c r="A14599" s="2" t="s">
        <v>26275</v>
      </c>
      <c r="B14599" s="1" t="s">
        <v>26276</v>
      </c>
      <c r="C14599" s="1" t="s">
        <v>14130</v>
      </c>
      <c r="D14599" s="3">
        <v>100</v>
      </c>
    </row>
    <row r="14600" spans="1:4" s="9" customFormat="1" x14ac:dyDescent="0.2">
      <c r="A14600" s="2" t="s">
        <v>26279</v>
      </c>
      <c r="B14600" s="1" t="s">
        <v>26276</v>
      </c>
      <c r="C14600" s="1" t="s">
        <v>377</v>
      </c>
      <c r="D14600" s="3">
        <v>5000</v>
      </c>
    </row>
    <row r="14601" spans="1:4" s="9" customFormat="1" x14ac:dyDescent="0.2">
      <c r="A14601" s="2" t="s">
        <v>26277</v>
      </c>
      <c r="B14601" s="1" t="s">
        <v>26276</v>
      </c>
      <c r="C14601" s="1" t="s">
        <v>14987</v>
      </c>
      <c r="D14601" s="10" t="s">
        <v>5270</v>
      </c>
    </row>
    <row r="14602" spans="1:4" s="9" customFormat="1" x14ac:dyDescent="0.2">
      <c r="A14602" s="2" t="s">
        <v>26278</v>
      </c>
      <c r="B14602" s="1" t="s">
        <v>26276</v>
      </c>
      <c r="C14602" s="1" t="s">
        <v>13416</v>
      </c>
      <c r="D14602" s="10" t="s">
        <v>5270</v>
      </c>
    </row>
    <row r="14603" spans="1:4" s="9" customFormat="1" x14ac:dyDescent="0.2">
      <c r="A14603" s="2" t="s">
        <v>26280</v>
      </c>
      <c r="B14603" s="1" t="s">
        <v>26281</v>
      </c>
      <c r="C14603" s="1" t="s">
        <v>13416</v>
      </c>
      <c r="D14603" s="3">
        <v>100</v>
      </c>
    </row>
    <row r="14604" spans="1:4" s="9" customFormat="1" x14ac:dyDescent="0.2">
      <c r="A14604" s="2" t="s">
        <v>26283</v>
      </c>
      <c r="B14604" s="1" t="s">
        <v>26281</v>
      </c>
      <c r="C14604" s="1" t="s">
        <v>26064</v>
      </c>
      <c r="D14604" s="3">
        <v>5000</v>
      </c>
    </row>
    <row r="14605" spans="1:4" s="9" customFormat="1" x14ac:dyDescent="0.2">
      <c r="A14605" s="2" t="s">
        <v>26282</v>
      </c>
      <c r="B14605" s="1" t="s">
        <v>26281</v>
      </c>
      <c r="C14605" s="1" t="s">
        <v>377</v>
      </c>
      <c r="D14605" s="10" t="s">
        <v>5270</v>
      </c>
    </row>
    <row r="14606" spans="1:4" s="9" customFormat="1" x14ac:dyDescent="0.2">
      <c r="A14606" s="2" t="s">
        <v>26286</v>
      </c>
      <c r="B14606" s="1" t="s">
        <v>26285</v>
      </c>
      <c r="C14606" s="1" t="s">
        <v>26223</v>
      </c>
      <c r="D14606" s="3">
        <v>100</v>
      </c>
    </row>
    <row r="14607" spans="1:4" s="9" customFormat="1" x14ac:dyDescent="0.2">
      <c r="A14607" s="2" t="s">
        <v>26284</v>
      </c>
      <c r="B14607" s="1" t="s">
        <v>26285</v>
      </c>
      <c r="C14607" s="1" t="s">
        <v>89</v>
      </c>
      <c r="D14607" s="3">
        <v>100</v>
      </c>
    </row>
    <row r="14608" spans="1:4" s="9" customFormat="1" x14ac:dyDescent="0.2">
      <c r="A14608" s="2" t="s">
        <v>26287</v>
      </c>
      <c r="B14608" s="1" t="s">
        <v>26285</v>
      </c>
      <c r="C14608" s="1" t="s">
        <v>26064</v>
      </c>
      <c r="D14608" s="3">
        <v>5000</v>
      </c>
    </row>
    <row r="14609" spans="1:4" s="9" customFormat="1" x14ac:dyDescent="0.2">
      <c r="A14609" s="2" t="s">
        <v>26291</v>
      </c>
      <c r="B14609" s="1" t="s">
        <v>26289</v>
      </c>
      <c r="C14609" s="1" t="s">
        <v>14005</v>
      </c>
      <c r="D14609" s="3">
        <v>100</v>
      </c>
    </row>
    <row r="14610" spans="1:4" s="9" customFormat="1" x14ac:dyDescent="0.2">
      <c r="A14610" s="2" t="s">
        <v>26290</v>
      </c>
      <c r="B14610" s="1" t="s">
        <v>26289</v>
      </c>
      <c r="C14610" s="1" t="s">
        <v>39</v>
      </c>
      <c r="D14610" s="3">
        <v>5000</v>
      </c>
    </row>
    <row r="14611" spans="1:4" s="9" customFormat="1" x14ac:dyDescent="0.2">
      <c r="A14611" s="2" t="s">
        <v>26292</v>
      </c>
      <c r="B14611" s="1" t="s">
        <v>26289</v>
      </c>
      <c r="C14611" s="1" t="s">
        <v>377</v>
      </c>
      <c r="D14611" s="3">
        <v>5000</v>
      </c>
    </row>
    <row r="14612" spans="1:4" s="9" customFormat="1" x14ac:dyDescent="0.2">
      <c r="A14612" s="2" t="s">
        <v>26288</v>
      </c>
      <c r="B14612" s="1" t="s">
        <v>26289</v>
      </c>
      <c r="C14612" s="1" t="s">
        <v>13977</v>
      </c>
      <c r="D14612" s="10" t="s">
        <v>5270</v>
      </c>
    </row>
    <row r="14613" spans="1:4" s="9" customFormat="1" x14ac:dyDescent="0.2">
      <c r="A14613" s="2" t="s">
        <v>26293</v>
      </c>
      <c r="B14613" s="1" t="s">
        <v>26294</v>
      </c>
      <c r="C14613" s="1" t="s">
        <v>23924</v>
      </c>
      <c r="D14613" s="3">
        <v>100</v>
      </c>
    </row>
    <row r="14614" spans="1:4" s="9" customFormat="1" x14ac:dyDescent="0.2">
      <c r="A14614" s="2" t="s">
        <v>26295</v>
      </c>
      <c r="B14614" s="1" t="s">
        <v>26296</v>
      </c>
      <c r="C14614" s="1" t="s">
        <v>377</v>
      </c>
      <c r="D14614" s="3">
        <v>5000</v>
      </c>
    </row>
    <row r="14615" spans="1:4" s="9" customFormat="1" x14ac:dyDescent="0.2">
      <c r="A14615" s="2" t="s">
        <v>26297</v>
      </c>
      <c r="B14615" s="1" t="s">
        <v>26298</v>
      </c>
      <c r="C14615" s="1" t="s">
        <v>39</v>
      </c>
      <c r="D14615" s="3">
        <v>5000</v>
      </c>
    </row>
    <row r="14616" spans="1:4" s="9" customFormat="1" x14ac:dyDescent="0.2">
      <c r="A14616" s="2" t="s">
        <v>26299</v>
      </c>
      <c r="B14616" s="1" t="s">
        <v>26300</v>
      </c>
      <c r="C14616" s="1" t="s">
        <v>287</v>
      </c>
      <c r="D14616" s="3">
        <v>100</v>
      </c>
    </row>
    <row r="14617" spans="1:4" s="9" customFormat="1" x14ac:dyDescent="0.2">
      <c r="A14617" s="2" t="s">
        <v>26301</v>
      </c>
      <c r="B14617" s="1" t="s">
        <v>26302</v>
      </c>
      <c r="C14617" s="1" t="s">
        <v>2752</v>
      </c>
      <c r="D14617" s="3">
        <v>100</v>
      </c>
    </row>
    <row r="14618" spans="1:4" s="9" customFormat="1" x14ac:dyDescent="0.2">
      <c r="A14618" s="2" t="s">
        <v>26303</v>
      </c>
      <c r="B14618" s="1" t="s">
        <v>26304</v>
      </c>
      <c r="C14618" s="1" t="s">
        <v>377</v>
      </c>
      <c r="D14618" s="10" t="s">
        <v>5270</v>
      </c>
    </row>
    <row r="14619" spans="1:4" s="9" customFormat="1" x14ac:dyDescent="0.2">
      <c r="A14619" s="2" t="s">
        <v>26305</v>
      </c>
      <c r="B14619" s="1" t="s">
        <v>26306</v>
      </c>
      <c r="C14619" s="1" t="s">
        <v>39</v>
      </c>
      <c r="D14619" s="3">
        <v>100</v>
      </c>
    </row>
    <row r="14620" spans="1:4" s="9" customFormat="1" x14ac:dyDescent="0.2">
      <c r="A14620" s="2" t="s">
        <v>26309</v>
      </c>
      <c r="B14620" s="1" t="s">
        <v>26308</v>
      </c>
      <c r="C14620" s="1" t="s">
        <v>377</v>
      </c>
      <c r="D14620" s="3">
        <v>5000</v>
      </c>
    </row>
    <row r="14621" spans="1:4" s="9" customFormat="1" x14ac:dyDescent="0.2">
      <c r="A14621" s="2" t="s">
        <v>26307</v>
      </c>
      <c r="B14621" s="1" t="s">
        <v>26308</v>
      </c>
      <c r="C14621" s="1" t="s">
        <v>377</v>
      </c>
      <c r="D14621" s="3">
        <v>5000</v>
      </c>
    </row>
    <row r="14622" spans="1:4" s="9" customFormat="1" x14ac:dyDescent="0.2">
      <c r="A14622" s="2" t="s">
        <v>26310</v>
      </c>
      <c r="B14622" s="1" t="s">
        <v>26311</v>
      </c>
      <c r="C14622" s="1" t="s">
        <v>39</v>
      </c>
      <c r="D14622" s="3">
        <v>100</v>
      </c>
    </row>
    <row r="14623" spans="1:4" s="9" customFormat="1" x14ac:dyDescent="0.2">
      <c r="A14623" s="2" t="s">
        <v>26315</v>
      </c>
      <c r="B14623" s="1" t="s">
        <v>26313</v>
      </c>
      <c r="C14623" s="1" t="s">
        <v>377</v>
      </c>
      <c r="D14623" s="3">
        <v>5000</v>
      </c>
    </row>
    <row r="14624" spans="1:4" s="9" customFormat="1" x14ac:dyDescent="0.2">
      <c r="A14624" s="2" t="s">
        <v>26312</v>
      </c>
      <c r="B14624" s="1" t="s">
        <v>26313</v>
      </c>
      <c r="C14624" s="1" t="s">
        <v>39</v>
      </c>
      <c r="D14624" s="3">
        <v>5000</v>
      </c>
    </row>
    <row r="14625" spans="1:4" s="9" customFormat="1" x14ac:dyDescent="0.2">
      <c r="A14625" s="2" t="s">
        <v>26314</v>
      </c>
      <c r="B14625" s="1" t="s">
        <v>26313</v>
      </c>
      <c r="C14625" s="1" t="s">
        <v>13416</v>
      </c>
      <c r="D14625" s="3">
        <v>5000</v>
      </c>
    </row>
    <row r="14626" spans="1:4" s="9" customFormat="1" x14ac:dyDescent="0.2">
      <c r="A14626" s="2" t="s">
        <v>26316</v>
      </c>
      <c r="B14626" s="1" t="s">
        <v>26317</v>
      </c>
      <c r="C14626" s="1" t="s">
        <v>25854</v>
      </c>
      <c r="D14626" s="10" t="s">
        <v>5270</v>
      </c>
    </row>
    <row r="14627" spans="1:4" s="9" customFormat="1" x14ac:dyDescent="0.2">
      <c r="A14627" s="2" t="s">
        <v>26318</v>
      </c>
      <c r="B14627" s="1" t="s">
        <v>26319</v>
      </c>
      <c r="C14627" s="1" t="s">
        <v>26320</v>
      </c>
      <c r="D14627" s="3">
        <v>5000</v>
      </c>
    </row>
    <row r="14628" spans="1:4" s="9" customFormat="1" x14ac:dyDescent="0.2">
      <c r="A14628" s="2" t="s">
        <v>26323</v>
      </c>
      <c r="B14628" s="1" t="s">
        <v>26322</v>
      </c>
      <c r="C14628" s="1" t="s">
        <v>377</v>
      </c>
      <c r="D14628" s="3">
        <v>5000</v>
      </c>
    </row>
    <row r="14629" spans="1:4" s="9" customFormat="1" x14ac:dyDescent="0.2">
      <c r="A14629" s="2" t="s">
        <v>26321</v>
      </c>
      <c r="B14629" s="1" t="s">
        <v>26322</v>
      </c>
      <c r="C14629" s="1" t="s">
        <v>287</v>
      </c>
      <c r="D14629" s="10" t="s">
        <v>5270</v>
      </c>
    </row>
    <row r="14630" spans="1:4" s="9" customFormat="1" x14ac:dyDescent="0.2">
      <c r="A14630" s="2" t="s">
        <v>26324</v>
      </c>
      <c r="B14630" s="1" t="s">
        <v>26325</v>
      </c>
      <c r="C14630" s="1" t="s">
        <v>23924</v>
      </c>
      <c r="D14630" s="3">
        <v>5000</v>
      </c>
    </row>
    <row r="14631" spans="1:4" s="9" customFormat="1" x14ac:dyDescent="0.2">
      <c r="A14631" s="2" t="s">
        <v>26326</v>
      </c>
      <c r="B14631" s="1" t="s">
        <v>26327</v>
      </c>
      <c r="C14631" s="1" t="s">
        <v>23924</v>
      </c>
      <c r="D14631" s="10" t="s">
        <v>5270</v>
      </c>
    </row>
    <row r="14632" spans="1:4" s="9" customFormat="1" x14ac:dyDescent="0.2">
      <c r="A14632" s="2" t="s">
        <v>26328</v>
      </c>
      <c r="B14632" s="1" t="s">
        <v>26329</v>
      </c>
      <c r="C14632" s="1" t="s">
        <v>39</v>
      </c>
      <c r="D14632" s="3">
        <v>100</v>
      </c>
    </row>
    <row r="14633" spans="1:4" s="9" customFormat="1" x14ac:dyDescent="0.2">
      <c r="A14633" s="2" t="s">
        <v>26332</v>
      </c>
      <c r="B14633" s="1" t="s">
        <v>26331</v>
      </c>
      <c r="C14633" s="1" t="s">
        <v>13884</v>
      </c>
      <c r="D14633" s="3">
        <v>5000</v>
      </c>
    </row>
    <row r="14634" spans="1:4" s="9" customFormat="1" x14ac:dyDescent="0.2">
      <c r="A14634" s="2" t="s">
        <v>26330</v>
      </c>
      <c r="B14634" s="1" t="s">
        <v>26331</v>
      </c>
      <c r="C14634" s="1" t="s">
        <v>39</v>
      </c>
      <c r="D14634" s="10" t="s">
        <v>5270</v>
      </c>
    </row>
    <row r="14635" spans="1:4" s="9" customFormat="1" x14ac:dyDescent="0.2">
      <c r="A14635" s="2" t="s">
        <v>26333</v>
      </c>
      <c r="B14635" s="1" t="s">
        <v>26334</v>
      </c>
      <c r="C14635" s="1" t="s">
        <v>287</v>
      </c>
      <c r="D14635" s="10" t="s">
        <v>5270</v>
      </c>
    </row>
    <row r="14636" spans="1:4" s="9" customFormat="1" x14ac:dyDescent="0.2">
      <c r="A14636" s="2" t="s">
        <v>26335</v>
      </c>
      <c r="B14636" s="1" t="s">
        <v>26336</v>
      </c>
      <c r="C14636" s="1" t="s">
        <v>23924</v>
      </c>
      <c r="D14636" s="3">
        <v>5000</v>
      </c>
    </row>
    <row r="14637" spans="1:4" s="9" customFormat="1" x14ac:dyDescent="0.2">
      <c r="A14637" s="2" t="s">
        <v>26339</v>
      </c>
      <c r="B14637" s="1" t="s">
        <v>26338</v>
      </c>
      <c r="C14637" s="1" t="s">
        <v>25854</v>
      </c>
      <c r="D14637" s="3">
        <v>5000</v>
      </c>
    </row>
    <row r="14638" spans="1:4" s="9" customFormat="1" x14ac:dyDescent="0.2">
      <c r="A14638" s="2" t="s">
        <v>26337</v>
      </c>
      <c r="B14638" s="1" t="s">
        <v>26338</v>
      </c>
      <c r="C14638" s="1" t="s">
        <v>39</v>
      </c>
      <c r="D14638" s="3">
        <v>5000</v>
      </c>
    </row>
    <row r="14639" spans="1:4" s="9" customFormat="1" x14ac:dyDescent="0.2">
      <c r="A14639" s="2" t="s">
        <v>26340</v>
      </c>
      <c r="B14639" s="1" t="s">
        <v>26341</v>
      </c>
      <c r="C14639" s="1" t="s">
        <v>23924</v>
      </c>
      <c r="D14639" s="3">
        <v>100</v>
      </c>
    </row>
    <row r="14640" spans="1:4" s="9" customFormat="1" x14ac:dyDescent="0.2">
      <c r="A14640" s="2" t="s">
        <v>26342</v>
      </c>
      <c r="B14640" s="1" t="s">
        <v>26341</v>
      </c>
      <c r="C14640" s="1" t="s">
        <v>26064</v>
      </c>
      <c r="D14640" s="3">
        <v>5000</v>
      </c>
    </row>
    <row r="14641" spans="1:4" s="9" customFormat="1" x14ac:dyDescent="0.2">
      <c r="A14641" s="2" t="s">
        <v>26343</v>
      </c>
      <c r="B14641" s="1" t="s">
        <v>26344</v>
      </c>
      <c r="C14641" s="1" t="s">
        <v>377</v>
      </c>
      <c r="D14641" s="3">
        <v>5000</v>
      </c>
    </row>
    <row r="14642" spans="1:4" s="9" customFormat="1" x14ac:dyDescent="0.2">
      <c r="A14642" s="2" t="s">
        <v>26347</v>
      </c>
      <c r="B14642" s="1" t="s">
        <v>26346</v>
      </c>
      <c r="C14642" s="1" t="s">
        <v>13884</v>
      </c>
      <c r="D14642" s="3">
        <v>100</v>
      </c>
    </row>
    <row r="14643" spans="1:4" s="9" customFormat="1" x14ac:dyDescent="0.2">
      <c r="A14643" s="2" t="s">
        <v>26345</v>
      </c>
      <c r="B14643" s="1" t="s">
        <v>26346</v>
      </c>
      <c r="C14643" s="1" t="s">
        <v>2752</v>
      </c>
      <c r="D14643" s="3">
        <v>100</v>
      </c>
    </row>
    <row r="14644" spans="1:4" s="9" customFormat="1" x14ac:dyDescent="0.2">
      <c r="A14644" s="2" t="s">
        <v>26348</v>
      </c>
      <c r="B14644" s="1" t="s">
        <v>26349</v>
      </c>
      <c r="C14644" s="1" t="s">
        <v>23924</v>
      </c>
      <c r="D14644" s="3">
        <v>5000</v>
      </c>
    </row>
    <row r="14645" spans="1:4" s="9" customFormat="1" x14ac:dyDescent="0.2">
      <c r="A14645" s="2" t="s">
        <v>26350</v>
      </c>
      <c r="B14645" s="1" t="s">
        <v>26351</v>
      </c>
      <c r="C14645" s="1" t="s">
        <v>39</v>
      </c>
      <c r="D14645" s="10" t="s">
        <v>5270</v>
      </c>
    </row>
    <row r="14646" spans="1:4" s="9" customFormat="1" x14ac:dyDescent="0.2">
      <c r="A14646" s="2" t="s">
        <v>26352</v>
      </c>
      <c r="B14646" s="1" t="s">
        <v>26353</v>
      </c>
      <c r="C14646" s="1" t="s">
        <v>23924</v>
      </c>
      <c r="D14646" s="3">
        <v>5000</v>
      </c>
    </row>
    <row r="14647" spans="1:4" s="9" customFormat="1" x14ac:dyDescent="0.2">
      <c r="A14647" s="2" t="s">
        <v>26354</v>
      </c>
      <c r="B14647" s="1" t="s">
        <v>26355</v>
      </c>
      <c r="C14647" s="1" t="s">
        <v>23924</v>
      </c>
      <c r="D14647" s="3">
        <v>5000</v>
      </c>
    </row>
    <row r="14648" spans="1:4" s="9" customFormat="1" x14ac:dyDescent="0.2">
      <c r="A14648" s="2" t="s">
        <v>26356</v>
      </c>
      <c r="B14648" s="1" t="s">
        <v>26355</v>
      </c>
      <c r="C14648" s="1" t="s">
        <v>377</v>
      </c>
      <c r="D14648" s="10" t="s">
        <v>5270</v>
      </c>
    </row>
    <row r="14649" spans="1:4" s="9" customFormat="1" x14ac:dyDescent="0.2">
      <c r="A14649" s="2" t="s">
        <v>26357</v>
      </c>
      <c r="B14649" s="1" t="s">
        <v>26358</v>
      </c>
      <c r="C14649" s="1" t="s">
        <v>377</v>
      </c>
      <c r="D14649" s="3">
        <v>5000</v>
      </c>
    </row>
    <row r="14650" spans="1:4" s="9" customFormat="1" x14ac:dyDescent="0.2">
      <c r="A14650" s="2" t="s">
        <v>26359</v>
      </c>
      <c r="B14650" s="1" t="s">
        <v>26360</v>
      </c>
      <c r="C14650" s="1" t="s">
        <v>39</v>
      </c>
      <c r="D14650" s="3">
        <v>100</v>
      </c>
    </row>
    <row r="14651" spans="1:4" s="9" customFormat="1" x14ac:dyDescent="0.2">
      <c r="A14651" s="2" t="s">
        <v>26361</v>
      </c>
      <c r="B14651" s="1" t="s">
        <v>26362</v>
      </c>
      <c r="C14651" s="1" t="s">
        <v>23924</v>
      </c>
      <c r="D14651" s="3">
        <v>100</v>
      </c>
    </row>
    <row r="14652" spans="1:4" s="9" customFormat="1" x14ac:dyDescent="0.2">
      <c r="A14652" s="2" t="s">
        <v>26363</v>
      </c>
      <c r="B14652" s="1" t="s">
        <v>26362</v>
      </c>
      <c r="C14652" s="1" t="s">
        <v>377</v>
      </c>
      <c r="D14652" s="3">
        <v>5000</v>
      </c>
    </row>
    <row r="14653" spans="1:4" s="9" customFormat="1" x14ac:dyDescent="0.2">
      <c r="A14653" s="2" t="s">
        <v>26364</v>
      </c>
      <c r="B14653" s="1" t="s">
        <v>26365</v>
      </c>
      <c r="C14653" s="1" t="s">
        <v>377</v>
      </c>
      <c r="D14653" s="10" t="s">
        <v>5270</v>
      </c>
    </row>
    <row r="14654" spans="1:4" s="9" customFormat="1" x14ac:dyDescent="0.2">
      <c r="A14654" s="2" t="s">
        <v>26369</v>
      </c>
      <c r="B14654" s="1" t="s">
        <v>26367</v>
      </c>
      <c r="C14654" s="1" t="s">
        <v>377</v>
      </c>
      <c r="D14654" s="3">
        <v>5000</v>
      </c>
    </row>
    <row r="14655" spans="1:4" s="9" customFormat="1" x14ac:dyDescent="0.2">
      <c r="A14655" s="2" t="s">
        <v>26370</v>
      </c>
      <c r="B14655" s="1" t="s">
        <v>26367</v>
      </c>
      <c r="C14655" s="1" t="s">
        <v>13884</v>
      </c>
      <c r="D14655" s="3">
        <v>5000</v>
      </c>
    </row>
    <row r="14656" spans="1:4" s="9" customFormat="1" x14ac:dyDescent="0.2">
      <c r="A14656" s="2" t="s">
        <v>26366</v>
      </c>
      <c r="B14656" s="1" t="s">
        <v>26367</v>
      </c>
      <c r="C14656" s="1" t="s">
        <v>14130</v>
      </c>
      <c r="D14656" s="3">
        <v>5000</v>
      </c>
    </row>
    <row r="14657" spans="1:4" s="9" customFormat="1" x14ac:dyDescent="0.2">
      <c r="A14657" s="2" t="s">
        <v>26368</v>
      </c>
      <c r="B14657" s="1" t="s">
        <v>26367</v>
      </c>
      <c r="C14657" s="1" t="s">
        <v>39</v>
      </c>
      <c r="D14657" s="10" t="s">
        <v>5270</v>
      </c>
    </row>
    <row r="14658" spans="1:4" s="9" customFormat="1" x14ac:dyDescent="0.2">
      <c r="A14658" s="2" t="s">
        <v>26371</v>
      </c>
      <c r="B14658" s="1" t="s">
        <v>26372</v>
      </c>
      <c r="C14658" s="1" t="s">
        <v>24404</v>
      </c>
      <c r="D14658" s="3">
        <v>100</v>
      </c>
    </row>
    <row r="14659" spans="1:4" s="9" customFormat="1" x14ac:dyDescent="0.2">
      <c r="A14659" s="2" t="s">
        <v>26373</v>
      </c>
      <c r="B14659" s="1" t="s">
        <v>26374</v>
      </c>
      <c r="C14659" s="1" t="s">
        <v>39</v>
      </c>
      <c r="D14659" s="3">
        <v>100</v>
      </c>
    </row>
    <row r="14660" spans="1:4" s="9" customFormat="1" x14ac:dyDescent="0.2">
      <c r="A14660" s="2" t="s">
        <v>26375</v>
      </c>
      <c r="B14660" s="1" t="s">
        <v>26376</v>
      </c>
      <c r="C14660" s="1" t="s">
        <v>377</v>
      </c>
      <c r="D14660" s="3">
        <v>5000</v>
      </c>
    </row>
    <row r="14661" spans="1:4" s="9" customFormat="1" x14ac:dyDescent="0.2">
      <c r="A14661" s="2" t="s">
        <v>26377</v>
      </c>
      <c r="B14661" s="1" t="s">
        <v>26378</v>
      </c>
      <c r="C14661" s="1" t="s">
        <v>26064</v>
      </c>
      <c r="D14661" s="3">
        <v>5000</v>
      </c>
    </row>
    <row r="14662" spans="1:4" s="9" customFormat="1" x14ac:dyDescent="0.2">
      <c r="A14662" s="2" t="s">
        <v>26379</v>
      </c>
      <c r="B14662" s="1" t="s">
        <v>26380</v>
      </c>
      <c r="C14662" s="1" t="s">
        <v>13977</v>
      </c>
      <c r="D14662" s="3">
        <v>100</v>
      </c>
    </row>
    <row r="14663" spans="1:4" s="9" customFormat="1" x14ac:dyDescent="0.2">
      <c r="A14663" s="2" t="s">
        <v>26381</v>
      </c>
      <c r="B14663" s="1" t="s">
        <v>26380</v>
      </c>
      <c r="C14663" s="1" t="s">
        <v>13416</v>
      </c>
      <c r="D14663" s="3">
        <v>100</v>
      </c>
    </row>
    <row r="14664" spans="1:4" s="9" customFormat="1" x14ac:dyDescent="0.2">
      <c r="A14664" s="2" t="s">
        <v>26382</v>
      </c>
      <c r="B14664" s="1" t="s">
        <v>26383</v>
      </c>
      <c r="C14664" s="1" t="s">
        <v>23924</v>
      </c>
      <c r="D14664" s="3">
        <v>100</v>
      </c>
    </row>
    <row r="14665" spans="1:4" s="9" customFormat="1" x14ac:dyDescent="0.2">
      <c r="A14665" s="2" t="s">
        <v>26384</v>
      </c>
      <c r="B14665" s="1" t="s">
        <v>26385</v>
      </c>
      <c r="C14665" s="1" t="s">
        <v>23924</v>
      </c>
      <c r="D14665" s="3">
        <v>5000</v>
      </c>
    </row>
    <row r="14666" spans="1:4" s="9" customFormat="1" x14ac:dyDescent="0.2">
      <c r="A14666" s="2" t="s">
        <v>26386</v>
      </c>
      <c r="B14666" s="1" t="s">
        <v>26385</v>
      </c>
      <c r="C14666" s="1" t="s">
        <v>26387</v>
      </c>
      <c r="D14666" s="10" t="s">
        <v>5270</v>
      </c>
    </row>
    <row r="14667" spans="1:4" s="9" customFormat="1" x14ac:dyDescent="0.2">
      <c r="A14667" s="2" t="s">
        <v>26388</v>
      </c>
      <c r="B14667" s="1" t="s">
        <v>26389</v>
      </c>
      <c r="C14667" s="1" t="s">
        <v>39</v>
      </c>
      <c r="D14667" s="3">
        <v>5000</v>
      </c>
    </row>
    <row r="14668" spans="1:4" s="9" customFormat="1" x14ac:dyDescent="0.2">
      <c r="A14668" s="2" t="s">
        <v>26392</v>
      </c>
      <c r="B14668" s="1" t="s">
        <v>26391</v>
      </c>
      <c r="C14668" s="1" t="s">
        <v>13416</v>
      </c>
      <c r="D14668" s="3">
        <v>100</v>
      </c>
    </row>
    <row r="14669" spans="1:4" s="9" customFormat="1" x14ac:dyDescent="0.2">
      <c r="A14669" s="2" t="s">
        <v>26393</v>
      </c>
      <c r="B14669" s="1" t="s">
        <v>26391</v>
      </c>
      <c r="C14669" s="1" t="s">
        <v>13884</v>
      </c>
      <c r="D14669" s="3">
        <v>5000</v>
      </c>
    </row>
    <row r="14670" spans="1:4" s="9" customFormat="1" x14ac:dyDescent="0.2">
      <c r="A14670" s="2" t="s">
        <v>26390</v>
      </c>
      <c r="B14670" s="1" t="s">
        <v>26391</v>
      </c>
      <c r="C14670" s="1" t="s">
        <v>39</v>
      </c>
      <c r="D14670" s="10" t="s">
        <v>5270</v>
      </c>
    </row>
    <row r="14671" spans="1:4" s="9" customFormat="1" x14ac:dyDescent="0.2">
      <c r="A14671" s="2" t="s">
        <v>26394</v>
      </c>
      <c r="B14671" s="1" t="s">
        <v>26395</v>
      </c>
      <c r="C14671" s="1" t="s">
        <v>26064</v>
      </c>
      <c r="D14671" s="3">
        <v>5000</v>
      </c>
    </row>
    <row r="14672" spans="1:4" s="9" customFormat="1" x14ac:dyDescent="0.2">
      <c r="A14672" s="2" t="s">
        <v>26403</v>
      </c>
      <c r="B14672" s="1" t="s">
        <v>26397</v>
      </c>
      <c r="C14672" s="1" t="s">
        <v>13884</v>
      </c>
      <c r="D14672" s="3">
        <v>100</v>
      </c>
    </row>
    <row r="14673" spans="1:4" s="9" customFormat="1" x14ac:dyDescent="0.2">
      <c r="A14673" s="2" t="s">
        <v>26400</v>
      </c>
      <c r="B14673" s="1" t="s">
        <v>26397</v>
      </c>
      <c r="C14673" s="1" t="s">
        <v>377</v>
      </c>
      <c r="D14673" s="3">
        <v>5000</v>
      </c>
    </row>
    <row r="14674" spans="1:4" s="9" customFormat="1" x14ac:dyDescent="0.2">
      <c r="A14674" s="2" t="s">
        <v>26398</v>
      </c>
      <c r="B14674" s="1" t="s">
        <v>26397</v>
      </c>
      <c r="C14674" s="1" t="s">
        <v>14005</v>
      </c>
      <c r="D14674" s="3">
        <v>5000</v>
      </c>
    </row>
    <row r="14675" spans="1:4" s="9" customFormat="1" x14ac:dyDescent="0.2">
      <c r="A14675" s="2" t="s">
        <v>26402</v>
      </c>
      <c r="B14675" s="1" t="s">
        <v>26397</v>
      </c>
      <c r="C14675" s="1" t="s">
        <v>377</v>
      </c>
      <c r="D14675" s="3">
        <v>5000</v>
      </c>
    </row>
    <row r="14676" spans="1:4" s="9" customFormat="1" x14ac:dyDescent="0.2">
      <c r="A14676" s="2" t="s">
        <v>26399</v>
      </c>
      <c r="B14676" s="1" t="s">
        <v>26397</v>
      </c>
      <c r="C14676" s="1" t="s">
        <v>26320</v>
      </c>
      <c r="D14676" s="3">
        <v>5000</v>
      </c>
    </row>
    <row r="14677" spans="1:4" s="9" customFormat="1" x14ac:dyDescent="0.2">
      <c r="A14677" s="2" t="s">
        <v>26396</v>
      </c>
      <c r="B14677" s="1" t="s">
        <v>26397</v>
      </c>
      <c r="C14677" s="1" t="s">
        <v>39</v>
      </c>
      <c r="D14677" s="3">
        <v>5000</v>
      </c>
    </row>
    <row r="14678" spans="1:4" s="9" customFormat="1" x14ac:dyDescent="0.2">
      <c r="A14678" s="2" t="s">
        <v>26401</v>
      </c>
      <c r="B14678" s="1" t="s">
        <v>26397</v>
      </c>
      <c r="C14678" s="1" t="s">
        <v>377</v>
      </c>
      <c r="D14678" s="3">
        <v>5000</v>
      </c>
    </row>
    <row r="14679" spans="1:4" s="9" customFormat="1" x14ac:dyDescent="0.2">
      <c r="A14679" s="2" t="s">
        <v>26404</v>
      </c>
      <c r="B14679" s="1" t="s">
        <v>26405</v>
      </c>
      <c r="C14679" s="1" t="s">
        <v>39</v>
      </c>
      <c r="D14679" s="3">
        <v>5000</v>
      </c>
    </row>
    <row r="14680" spans="1:4" s="9" customFormat="1" x14ac:dyDescent="0.2">
      <c r="A14680" s="2" t="s">
        <v>26406</v>
      </c>
      <c r="B14680" s="1" t="s">
        <v>26407</v>
      </c>
      <c r="C14680" s="1" t="s">
        <v>23924</v>
      </c>
      <c r="D14680" s="3">
        <v>5000</v>
      </c>
    </row>
    <row r="14681" spans="1:4" s="9" customFormat="1" x14ac:dyDescent="0.2">
      <c r="A14681" s="2" t="s">
        <v>26410</v>
      </c>
      <c r="B14681" s="1" t="s">
        <v>26409</v>
      </c>
      <c r="C14681" s="1" t="s">
        <v>89</v>
      </c>
      <c r="D14681" s="3">
        <v>100</v>
      </c>
    </row>
    <row r="14682" spans="1:4" s="9" customFormat="1" x14ac:dyDescent="0.2">
      <c r="A14682" s="2" t="s">
        <v>26408</v>
      </c>
      <c r="B14682" s="1" t="s">
        <v>26409</v>
      </c>
      <c r="C14682" s="1" t="s">
        <v>14130</v>
      </c>
      <c r="D14682" s="3">
        <v>5000</v>
      </c>
    </row>
    <row r="14683" spans="1:4" s="9" customFormat="1" x14ac:dyDescent="0.2">
      <c r="A14683" s="2" t="s">
        <v>26411</v>
      </c>
      <c r="B14683" s="1" t="s">
        <v>26412</v>
      </c>
      <c r="C14683" s="1" t="s">
        <v>287</v>
      </c>
      <c r="D14683" s="3">
        <v>5000</v>
      </c>
    </row>
    <row r="14684" spans="1:4" s="9" customFormat="1" x14ac:dyDescent="0.2">
      <c r="A14684" s="2" t="s">
        <v>26413</v>
      </c>
      <c r="B14684" s="1" t="s">
        <v>26414</v>
      </c>
      <c r="C14684" s="1" t="s">
        <v>377</v>
      </c>
      <c r="D14684" s="3">
        <v>5000</v>
      </c>
    </row>
    <row r="14685" spans="1:4" s="9" customFormat="1" x14ac:dyDescent="0.2">
      <c r="A14685" s="2" t="s">
        <v>26415</v>
      </c>
      <c r="B14685" s="1" t="s">
        <v>26416</v>
      </c>
      <c r="C14685" s="1" t="s">
        <v>26417</v>
      </c>
      <c r="D14685" s="3">
        <v>100</v>
      </c>
    </row>
    <row r="14686" spans="1:4" s="9" customFormat="1" x14ac:dyDescent="0.2">
      <c r="A14686" s="2" t="s">
        <v>26418</v>
      </c>
      <c r="B14686" s="1" t="s">
        <v>26419</v>
      </c>
      <c r="C14686" s="1" t="s">
        <v>377</v>
      </c>
      <c r="D14686" s="3">
        <v>5000</v>
      </c>
    </row>
    <row r="14687" spans="1:4" s="9" customFormat="1" x14ac:dyDescent="0.2">
      <c r="A14687" s="2" t="s">
        <v>26422</v>
      </c>
      <c r="B14687" s="1" t="s">
        <v>26421</v>
      </c>
      <c r="C14687" s="1" t="s">
        <v>39</v>
      </c>
      <c r="D14687" s="3">
        <v>100</v>
      </c>
    </row>
    <row r="14688" spans="1:4" s="9" customFormat="1" x14ac:dyDescent="0.2">
      <c r="A14688" s="2" t="s">
        <v>26423</v>
      </c>
      <c r="B14688" s="1" t="s">
        <v>26421</v>
      </c>
      <c r="C14688" s="1" t="s">
        <v>14192</v>
      </c>
      <c r="D14688" s="3">
        <v>100</v>
      </c>
    </row>
    <row r="14689" spans="1:4" s="9" customFormat="1" x14ac:dyDescent="0.2">
      <c r="A14689" s="2" t="s">
        <v>26420</v>
      </c>
      <c r="B14689" s="1" t="s">
        <v>26421</v>
      </c>
      <c r="C14689" s="1" t="s">
        <v>13977</v>
      </c>
      <c r="D14689" s="3">
        <v>100</v>
      </c>
    </row>
    <row r="14690" spans="1:4" s="9" customFormat="1" x14ac:dyDescent="0.2">
      <c r="A14690" s="2" t="s">
        <v>26424</v>
      </c>
      <c r="B14690" s="1" t="s">
        <v>26421</v>
      </c>
      <c r="C14690" s="1" t="s">
        <v>377</v>
      </c>
      <c r="D14690" s="10" t="s">
        <v>5270</v>
      </c>
    </row>
    <row r="14691" spans="1:4" s="9" customFormat="1" x14ac:dyDescent="0.2">
      <c r="A14691" s="2" t="s">
        <v>26425</v>
      </c>
      <c r="B14691" s="1" t="s">
        <v>26426</v>
      </c>
      <c r="C14691" s="1" t="s">
        <v>26320</v>
      </c>
      <c r="D14691" s="3">
        <v>100</v>
      </c>
    </row>
    <row r="14692" spans="1:4" s="9" customFormat="1" x14ac:dyDescent="0.2">
      <c r="A14692" s="2" t="s">
        <v>26429</v>
      </c>
      <c r="B14692" s="1" t="s">
        <v>26428</v>
      </c>
      <c r="C14692" s="1" t="s">
        <v>13416</v>
      </c>
      <c r="D14692" s="3">
        <v>5000</v>
      </c>
    </row>
    <row r="14693" spans="1:4" s="9" customFormat="1" x14ac:dyDescent="0.2">
      <c r="A14693" s="2" t="s">
        <v>26431</v>
      </c>
      <c r="B14693" s="1" t="s">
        <v>26428</v>
      </c>
      <c r="C14693" s="1" t="s">
        <v>13884</v>
      </c>
      <c r="D14693" s="3">
        <v>5000</v>
      </c>
    </row>
    <row r="14694" spans="1:4" s="9" customFormat="1" x14ac:dyDescent="0.2">
      <c r="A14694" s="2" t="s">
        <v>26430</v>
      </c>
      <c r="B14694" s="1" t="s">
        <v>26428</v>
      </c>
      <c r="C14694" s="1" t="s">
        <v>15030</v>
      </c>
      <c r="D14694" s="10" t="s">
        <v>5270</v>
      </c>
    </row>
    <row r="14695" spans="1:4" s="9" customFormat="1" x14ac:dyDescent="0.2">
      <c r="A14695" s="2" t="s">
        <v>26427</v>
      </c>
      <c r="B14695" s="1" t="s">
        <v>26428</v>
      </c>
      <c r="C14695" s="1" t="s">
        <v>39</v>
      </c>
      <c r="D14695" s="10" t="s">
        <v>5270</v>
      </c>
    </row>
    <row r="14696" spans="1:4" s="9" customFormat="1" x14ac:dyDescent="0.2">
      <c r="A14696" s="2" t="s">
        <v>26432</v>
      </c>
      <c r="B14696" s="1" t="s">
        <v>26433</v>
      </c>
      <c r="C14696" s="1" t="s">
        <v>23924</v>
      </c>
      <c r="D14696" s="3">
        <v>5000</v>
      </c>
    </row>
    <row r="14697" spans="1:4" s="9" customFormat="1" x14ac:dyDescent="0.2">
      <c r="A14697" s="2" t="s">
        <v>26434</v>
      </c>
      <c r="B14697" s="1" t="s">
        <v>26435</v>
      </c>
      <c r="C14697" s="1" t="s">
        <v>23924</v>
      </c>
      <c r="D14697" s="3">
        <v>5000</v>
      </c>
    </row>
    <row r="14698" spans="1:4" s="9" customFormat="1" x14ac:dyDescent="0.2">
      <c r="A14698" s="2" t="s">
        <v>26439</v>
      </c>
      <c r="B14698" s="1" t="s">
        <v>26437</v>
      </c>
      <c r="C14698" s="1" t="s">
        <v>2752</v>
      </c>
      <c r="D14698" s="3">
        <v>5000</v>
      </c>
    </row>
    <row r="14699" spans="1:4" s="9" customFormat="1" x14ac:dyDescent="0.2">
      <c r="A14699" s="2" t="s">
        <v>26436</v>
      </c>
      <c r="B14699" s="1" t="s">
        <v>26437</v>
      </c>
      <c r="C14699" s="1" t="s">
        <v>2345</v>
      </c>
      <c r="D14699" s="3">
        <v>5000</v>
      </c>
    </row>
    <row r="14700" spans="1:4" s="9" customFormat="1" x14ac:dyDescent="0.2">
      <c r="A14700" s="2" t="s">
        <v>26438</v>
      </c>
      <c r="B14700" s="1" t="s">
        <v>26437</v>
      </c>
      <c r="C14700" s="1" t="s">
        <v>377</v>
      </c>
      <c r="D14700" s="10" t="s">
        <v>5270</v>
      </c>
    </row>
    <row r="14701" spans="1:4" s="9" customFormat="1" x14ac:dyDescent="0.2">
      <c r="A14701" s="2" t="s">
        <v>26440</v>
      </c>
      <c r="B14701" s="1" t="s">
        <v>26441</v>
      </c>
      <c r="C14701" s="1" t="s">
        <v>13416</v>
      </c>
      <c r="D14701" s="3">
        <v>5000</v>
      </c>
    </row>
    <row r="14702" spans="1:4" s="9" customFormat="1" x14ac:dyDescent="0.2">
      <c r="A14702" s="2" t="s">
        <v>26444</v>
      </c>
      <c r="B14702" s="1" t="s">
        <v>26443</v>
      </c>
      <c r="C14702" s="1" t="s">
        <v>89</v>
      </c>
      <c r="D14702" s="3">
        <v>100</v>
      </c>
    </row>
    <row r="14703" spans="1:4" s="9" customFormat="1" x14ac:dyDescent="0.2">
      <c r="A14703" s="2" t="s">
        <v>26445</v>
      </c>
      <c r="B14703" s="1" t="s">
        <v>26443</v>
      </c>
      <c r="C14703" s="1" t="s">
        <v>2752</v>
      </c>
      <c r="D14703" s="3">
        <v>100</v>
      </c>
    </row>
    <row r="14704" spans="1:4" s="9" customFormat="1" x14ac:dyDescent="0.2">
      <c r="A14704" s="2" t="s">
        <v>26442</v>
      </c>
      <c r="B14704" s="1" t="s">
        <v>26443</v>
      </c>
      <c r="C14704" s="1" t="s">
        <v>13977</v>
      </c>
      <c r="D14704" s="3">
        <v>5000</v>
      </c>
    </row>
    <row r="14705" spans="1:4" s="9" customFormat="1" x14ac:dyDescent="0.2">
      <c r="A14705" s="2" t="s">
        <v>26446</v>
      </c>
      <c r="B14705" s="1" t="s">
        <v>26447</v>
      </c>
      <c r="C14705" s="1" t="s">
        <v>25753</v>
      </c>
      <c r="D14705" s="3">
        <v>5000</v>
      </c>
    </row>
    <row r="14706" spans="1:4" s="9" customFormat="1" x14ac:dyDescent="0.2">
      <c r="A14706" s="2" t="s">
        <v>26448</v>
      </c>
      <c r="B14706" s="1" t="s">
        <v>26447</v>
      </c>
      <c r="C14706" s="1" t="s">
        <v>23924</v>
      </c>
      <c r="D14706" s="3">
        <v>5000</v>
      </c>
    </row>
    <row r="14707" spans="1:4" s="9" customFormat="1" x14ac:dyDescent="0.2">
      <c r="A14707" s="2" t="s">
        <v>26449</v>
      </c>
      <c r="B14707" s="1" t="s">
        <v>26450</v>
      </c>
      <c r="C14707" s="1" t="s">
        <v>89</v>
      </c>
      <c r="D14707" s="3">
        <v>5000</v>
      </c>
    </row>
    <row r="14708" spans="1:4" s="9" customFormat="1" x14ac:dyDescent="0.2">
      <c r="A14708" s="2" t="s">
        <v>26451</v>
      </c>
      <c r="B14708" s="1" t="s">
        <v>26450</v>
      </c>
      <c r="C14708" s="1" t="s">
        <v>377</v>
      </c>
      <c r="D14708" s="3">
        <v>5000</v>
      </c>
    </row>
    <row r="14709" spans="1:4" s="9" customFormat="1" x14ac:dyDescent="0.2">
      <c r="A14709" s="2" t="s">
        <v>26452</v>
      </c>
      <c r="B14709" s="1" t="s">
        <v>26450</v>
      </c>
      <c r="C14709" s="1" t="s">
        <v>13884</v>
      </c>
      <c r="D14709" s="3">
        <v>5000</v>
      </c>
    </row>
    <row r="14710" spans="1:4" s="9" customFormat="1" x14ac:dyDescent="0.2">
      <c r="A14710" s="2" t="s">
        <v>26453</v>
      </c>
      <c r="B14710" s="1" t="s">
        <v>26454</v>
      </c>
      <c r="C14710" s="1" t="s">
        <v>25854</v>
      </c>
      <c r="D14710" s="3">
        <v>5000</v>
      </c>
    </row>
    <row r="14711" spans="1:4" s="9" customFormat="1" x14ac:dyDescent="0.2">
      <c r="A14711" s="2" t="s">
        <v>26455</v>
      </c>
      <c r="B14711" s="1" t="s">
        <v>26456</v>
      </c>
      <c r="C14711" s="1" t="s">
        <v>13416</v>
      </c>
      <c r="D14711" s="3">
        <v>5000</v>
      </c>
    </row>
    <row r="14712" spans="1:4" s="9" customFormat="1" x14ac:dyDescent="0.2">
      <c r="A14712" s="2" t="s">
        <v>26460</v>
      </c>
      <c r="B14712" s="1" t="s">
        <v>26458</v>
      </c>
      <c r="C14712" s="1" t="s">
        <v>13416</v>
      </c>
      <c r="D14712" s="3">
        <v>5000</v>
      </c>
    </row>
    <row r="14713" spans="1:4" s="9" customFormat="1" x14ac:dyDescent="0.2">
      <c r="A14713" s="2" t="s">
        <v>26462</v>
      </c>
      <c r="B14713" s="1" t="s">
        <v>26458</v>
      </c>
      <c r="C14713" s="1" t="s">
        <v>13884</v>
      </c>
      <c r="D14713" s="3">
        <v>5000</v>
      </c>
    </row>
    <row r="14714" spans="1:4" s="9" customFormat="1" x14ac:dyDescent="0.2">
      <c r="A14714" s="2" t="s">
        <v>26459</v>
      </c>
      <c r="B14714" s="1" t="s">
        <v>26458</v>
      </c>
      <c r="C14714" s="1" t="s">
        <v>39</v>
      </c>
      <c r="D14714" s="3">
        <v>5000</v>
      </c>
    </row>
    <row r="14715" spans="1:4" s="9" customFormat="1" x14ac:dyDescent="0.2">
      <c r="A14715" s="2" t="s">
        <v>26457</v>
      </c>
      <c r="B14715" s="1" t="s">
        <v>26458</v>
      </c>
      <c r="C14715" s="1" t="s">
        <v>14130</v>
      </c>
      <c r="D14715" s="3">
        <v>5000</v>
      </c>
    </row>
    <row r="14716" spans="1:4" s="9" customFormat="1" x14ac:dyDescent="0.2">
      <c r="A14716" s="2" t="s">
        <v>26461</v>
      </c>
      <c r="B14716" s="1" t="s">
        <v>26458</v>
      </c>
      <c r="C14716" s="1" t="s">
        <v>25452</v>
      </c>
      <c r="D14716" s="10" t="s">
        <v>5270</v>
      </c>
    </row>
    <row r="14717" spans="1:4" s="9" customFormat="1" x14ac:dyDescent="0.2">
      <c r="A14717" s="2" t="s">
        <v>26463</v>
      </c>
      <c r="B14717" s="1" t="s">
        <v>26464</v>
      </c>
      <c r="C14717" s="1" t="s">
        <v>13416</v>
      </c>
      <c r="D14717" s="10" t="s">
        <v>5270</v>
      </c>
    </row>
    <row r="14718" spans="1:4" s="9" customFormat="1" x14ac:dyDescent="0.2">
      <c r="A14718" s="2" t="s">
        <v>26465</v>
      </c>
      <c r="B14718" s="1" t="s">
        <v>26466</v>
      </c>
      <c r="C14718" s="1" t="s">
        <v>13884</v>
      </c>
      <c r="D14718" s="3">
        <v>5000</v>
      </c>
    </row>
    <row r="14719" spans="1:4" s="9" customFormat="1" x14ac:dyDescent="0.2">
      <c r="A14719" s="2" t="s">
        <v>26467</v>
      </c>
      <c r="B14719" s="1" t="s">
        <v>26468</v>
      </c>
      <c r="C14719" s="1" t="s">
        <v>14005</v>
      </c>
      <c r="D14719" s="3">
        <v>5000</v>
      </c>
    </row>
    <row r="14720" spans="1:4" s="9" customFormat="1" x14ac:dyDescent="0.2">
      <c r="A14720" s="2" t="s">
        <v>26472</v>
      </c>
      <c r="B14720" s="1" t="s">
        <v>26470</v>
      </c>
      <c r="C14720" s="1" t="s">
        <v>14987</v>
      </c>
      <c r="D14720" s="3">
        <v>100</v>
      </c>
    </row>
    <row r="14721" spans="1:4" s="9" customFormat="1" x14ac:dyDescent="0.2">
      <c r="A14721" s="2" t="s">
        <v>26474</v>
      </c>
      <c r="B14721" s="1" t="s">
        <v>26470</v>
      </c>
      <c r="C14721" s="1" t="s">
        <v>13881</v>
      </c>
      <c r="D14721" s="3">
        <v>5000</v>
      </c>
    </row>
    <row r="14722" spans="1:4" s="9" customFormat="1" x14ac:dyDescent="0.2">
      <c r="A14722" s="2" t="s">
        <v>26469</v>
      </c>
      <c r="B14722" s="1" t="s">
        <v>26470</v>
      </c>
      <c r="C14722" s="1" t="s">
        <v>13379</v>
      </c>
      <c r="D14722" s="3">
        <v>5000</v>
      </c>
    </row>
    <row r="14723" spans="1:4" s="9" customFormat="1" x14ac:dyDescent="0.2">
      <c r="A14723" s="2" t="s">
        <v>26471</v>
      </c>
      <c r="B14723" s="1" t="s">
        <v>26470</v>
      </c>
      <c r="C14723" s="1" t="s">
        <v>39</v>
      </c>
      <c r="D14723" s="3">
        <v>5000</v>
      </c>
    </row>
    <row r="14724" spans="1:4" s="9" customFormat="1" x14ac:dyDescent="0.2">
      <c r="A14724" s="2" t="s">
        <v>26473</v>
      </c>
      <c r="B14724" s="1" t="s">
        <v>26470</v>
      </c>
      <c r="C14724" s="1" t="s">
        <v>13416</v>
      </c>
      <c r="D14724" s="3">
        <v>5000</v>
      </c>
    </row>
    <row r="14725" spans="1:4" s="9" customFormat="1" x14ac:dyDescent="0.2">
      <c r="A14725" s="2" t="s">
        <v>26475</v>
      </c>
      <c r="B14725" s="1" t="s">
        <v>26476</v>
      </c>
      <c r="C14725" s="1" t="s">
        <v>39</v>
      </c>
      <c r="D14725" s="3">
        <v>5000</v>
      </c>
    </row>
    <row r="14726" spans="1:4" s="9" customFormat="1" x14ac:dyDescent="0.2">
      <c r="A14726" s="2" t="s">
        <v>26479</v>
      </c>
      <c r="B14726" s="1" t="s">
        <v>26478</v>
      </c>
      <c r="C14726" s="1" t="s">
        <v>23924</v>
      </c>
      <c r="D14726" s="3">
        <v>5000</v>
      </c>
    </row>
    <row r="14727" spans="1:4" s="9" customFormat="1" x14ac:dyDescent="0.2">
      <c r="A14727" s="2" t="s">
        <v>26477</v>
      </c>
      <c r="B14727" s="1" t="s">
        <v>26478</v>
      </c>
      <c r="C14727" s="1" t="s">
        <v>39</v>
      </c>
      <c r="D14727" s="10" t="s">
        <v>5270</v>
      </c>
    </row>
    <row r="14728" spans="1:4" s="9" customFormat="1" x14ac:dyDescent="0.2">
      <c r="A14728" s="2" t="s">
        <v>26480</v>
      </c>
      <c r="B14728" s="1" t="s">
        <v>26481</v>
      </c>
      <c r="C14728" s="1" t="s">
        <v>7487</v>
      </c>
      <c r="D14728" s="3">
        <v>5000</v>
      </c>
    </row>
    <row r="14729" spans="1:4" s="9" customFormat="1" x14ac:dyDescent="0.2">
      <c r="A14729" s="2" t="s">
        <v>26488</v>
      </c>
      <c r="B14729" s="1" t="s">
        <v>26483</v>
      </c>
      <c r="C14729" s="1" t="s">
        <v>13884</v>
      </c>
      <c r="D14729" s="3">
        <v>100</v>
      </c>
    </row>
    <row r="14730" spans="1:4" s="9" customFormat="1" x14ac:dyDescent="0.2">
      <c r="A14730" s="2" t="s">
        <v>26482</v>
      </c>
      <c r="B14730" s="1" t="s">
        <v>26483</v>
      </c>
      <c r="C14730" s="1" t="s">
        <v>13416</v>
      </c>
      <c r="D14730" s="3">
        <v>5000</v>
      </c>
    </row>
    <row r="14731" spans="1:4" s="9" customFormat="1" x14ac:dyDescent="0.2">
      <c r="A14731" s="2" t="s">
        <v>26486</v>
      </c>
      <c r="B14731" s="1" t="s">
        <v>26483</v>
      </c>
      <c r="C14731" s="1" t="s">
        <v>25854</v>
      </c>
      <c r="D14731" s="3">
        <v>5000</v>
      </c>
    </row>
    <row r="14732" spans="1:4" s="9" customFormat="1" x14ac:dyDescent="0.2">
      <c r="A14732" s="2" t="s">
        <v>26487</v>
      </c>
      <c r="B14732" s="1" t="s">
        <v>26483</v>
      </c>
      <c r="C14732" s="1" t="s">
        <v>13956</v>
      </c>
      <c r="D14732" s="3">
        <v>5000</v>
      </c>
    </row>
    <row r="14733" spans="1:4" s="9" customFormat="1" x14ac:dyDescent="0.2">
      <c r="A14733" s="2" t="s">
        <v>26485</v>
      </c>
      <c r="B14733" s="1" t="s">
        <v>26483</v>
      </c>
      <c r="C14733" s="1" t="s">
        <v>377</v>
      </c>
      <c r="D14733" s="3">
        <v>5000</v>
      </c>
    </row>
    <row r="14734" spans="1:4" s="9" customFormat="1" x14ac:dyDescent="0.2">
      <c r="A14734" s="2" t="s">
        <v>26484</v>
      </c>
      <c r="B14734" s="1" t="s">
        <v>26483</v>
      </c>
      <c r="C14734" s="1" t="s">
        <v>23924</v>
      </c>
      <c r="D14734" s="10" t="s">
        <v>5270</v>
      </c>
    </row>
    <row r="14735" spans="1:4" s="9" customFormat="1" x14ac:dyDescent="0.2">
      <c r="A14735" s="2" t="s">
        <v>26489</v>
      </c>
      <c r="B14735" s="1" t="s">
        <v>26490</v>
      </c>
      <c r="C14735" s="1" t="s">
        <v>23924</v>
      </c>
      <c r="D14735" s="3">
        <v>100</v>
      </c>
    </row>
    <row r="14736" spans="1:4" s="9" customFormat="1" x14ac:dyDescent="0.2">
      <c r="A14736" s="2" t="s">
        <v>26491</v>
      </c>
      <c r="B14736" s="1" t="s">
        <v>26492</v>
      </c>
      <c r="C14736" s="1" t="s">
        <v>13884</v>
      </c>
      <c r="D14736" s="3">
        <v>5000</v>
      </c>
    </row>
    <row r="14737" spans="1:4" s="9" customFormat="1" x14ac:dyDescent="0.2">
      <c r="A14737" s="2" t="s">
        <v>26495</v>
      </c>
      <c r="B14737" s="1" t="s">
        <v>26494</v>
      </c>
      <c r="C14737" s="1" t="s">
        <v>377</v>
      </c>
      <c r="D14737" s="3">
        <v>100</v>
      </c>
    </row>
    <row r="14738" spans="1:4" s="9" customFormat="1" x14ac:dyDescent="0.2">
      <c r="A14738" s="2" t="s">
        <v>26493</v>
      </c>
      <c r="B14738" s="1" t="s">
        <v>26494</v>
      </c>
      <c r="C14738" s="1" t="s">
        <v>23924</v>
      </c>
      <c r="D14738" s="3">
        <v>5000</v>
      </c>
    </row>
    <row r="14739" spans="1:4" s="9" customFormat="1" x14ac:dyDescent="0.2">
      <c r="A14739" s="2" t="s">
        <v>26496</v>
      </c>
      <c r="B14739" s="1" t="s">
        <v>26497</v>
      </c>
      <c r="C14739" s="1" t="s">
        <v>377</v>
      </c>
      <c r="D14739" s="3">
        <v>100</v>
      </c>
    </row>
    <row r="14740" spans="1:4" s="9" customFormat="1" x14ac:dyDescent="0.2">
      <c r="A14740" s="2" t="s">
        <v>26498</v>
      </c>
      <c r="B14740" s="1" t="s">
        <v>26497</v>
      </c>
      <c r="C14740" s="1" t="s">
        <v>13884</v>
      </c>
      <c r="D14740" s="10" t="s">
        <v>5270</v>
      </c>
    </row>
    <row r="14741" spans="1:4" s="9" customFormat="1" x14ac:dyDescent="0.2">
      <c r="A14741" s="2" t="s">
        <v>26499</v>
      </c>
      <c r="B14741" s="1" t="s">
        <v>26500</v>
      </c>
      <c r="C14741" s="1" t="s">
        <v>26320</v>
      </c>
      <c r="D14741" s="3">
        <v>100</v>
      </c>
    </row>
    <row r="14742" spans="1:4" s="9" customFormat="1" x14ac:dyDescent="0.2">
      <c r="A14742" s="2" t="s">
        <v>26501</v>
      </c>
      <c r="B14742" s="1" t="s">
        <v>26502</v>
      </c>
      <c r="C14742" s="1" t="s">
        <v>14192</v>
      </c>
      <c r="D14742" s="3">
        <v>100</v>
      </c>
    </row>
    <row r="14743" spans="1:4" s="9" customFormat="1" x14ac:dyDescent="0.2">
      <c r="A14743" s="2" t="s">
        <v>26503</v>
      </c>
      <c r="B14743" s="1" t="s">
        <v>26502</v>
      </c>
      <c r="C14743" s="1" t="s">
        <v>23924</v>
      </c>
      <c r="D14743" s="3">
        <v>5000</v>
      </c>
    </row>
    <row r="14744" spans="1:4" s="9" customFormat="1" x14ac:dyDescent="0.2">
      <c r="A14744" s="2" t="s">
        <v>26504</v>
      </c>
      <c r="B14744" s="1" t="s">
        <v>26502</v>
      </c>
      <c r="C14744" s="1" t="s">
        <v>377</v>
      </c>
      <c r="D14744" s="3">
        <v>5000</v>
      </c>
    </row>
    <row r="14745" spans="1:4" s="9" customFormat="1" x14ac:dyDescent="0.2">
      <c r="A14745" s="2" t="s">
        <v>26507</v>
      </c>
      <c r="B14745" s="1" t="s">
        <v>26506</v>
      </c>
      <c r="C14745" s="1" t="s">
        <v>377</v>
      </c>
      <c r="D14745" s="3">
        <v>5000</v>
      </c>
    </row>
    <row r="14746" spans="1:4" s="9" customFormat="1" x14ac:dyDescent="0.2">
      <c r="A14746" s="2" t="s">
        <v>26505</v>
      </c>
      <c r="B14746" s="1" t="s">
        <v>26506</v>
      </c>
      <c r="C14746" s="1" t="s">
        <v>13416</v>
      </c>
      <c r="D14746" s="3">
        <v>5000</v>
      </c>
    </row>
    <row r="14747" spans="1:4" s="9" customFormat="1" x14ac:dyDescent="0.2">
      <c r="A14747" s="2" t="s">
        <v>26508</v>
      </c>
      <c r="B14747" s="1" t="s">
        <v>26509</v>
      </c>
      <c r="C14747" s="1" t="s">
        <v>13416</v>
      </c>
      <c r="D14747" s="3">
        <v>5000</v>
      </c>
    </row>
    <row r="14748" spans="1:4" s="9" customFormat="1" x14ac:dyDescent="0.2">
      <c r="A14748" s="2" t="s">
        <v>26510</v>
      </c>
      <c r="B14748" s="1" t="s">
        <v>26511</v>
      </c>
      <c r="C14748" s="1" t="s">
        <v>377</v>
      </c>
      <c r="D14748" s="10" t="s">
        <v>5270</v>
      </c>
    </row>
    <row r="14749" spans="1:4" s="9" customFormat="1" x14ac:dyDescent="0.2">
      <c r="A14749" s="2" t="s">
        <v>26514</v>
      </c>
      <c r="B14749" s="1" t="s">
        <v>26513</v>
      </c>
      <c r="C14749" s="1" t="s">
        <v>26064</v>
      </c>
      <c r="D14749" s="3">
        <v>5000</v>
      </c>
    </row>
    <row r="14750" spans="1:4" s="9" customFormat="1" x14ac:dyDescent="0.2">
      <c r="A14750" s="2" t="s">
        <v>26512</v>
      </c>
      <c r="B14750" s="1" t="s">
        <v>26513</v>
      </c>
      <c r="C14750" s="1" t="s">
        <v>25452</v>
      </c>
      <c r="D14750" s="10" t="s">
        <v>5270</v>
      </c>
    </row>
    <row r="14751" spans="1:4" s="9" customFormat="1" x14ac:dyDescent="0.2">
      <c r="A14751" s="2" t="s">
        <v>26515</v>
      </c>
      <c r="B14751" s="1" t="s">
        <v>26516</v>
      </c>
      <c r="C14751" s="1" t="s">
        <v>25617</v>
      </c>
      <c r="D14751" s="3">
        <v>5000</v>
      </c>
    </row>
    <row r="14752" spans="1:4" s="9" customFormat="1" x14ac:dyDescent="0.2">
      <c r="A14752" s="2" t="s">
        <v>26521</v>
      </c>
      <c r="B14752" s="1" t="s">
        <v>26518</v>
      </c>
      <c r="C14752" s="1" t="s">
        <v>13884</v>
      </c>
      <c r="D14752" s="3">
        <v>100</v>
      </c>
    </row>
    <row r="14753" spans="1:57" s="9" customFormat="1" x14ac:dyDescent="0.2">
      <c r="A14753" s="2" t="s">
        <v>26519</v>
      </c>
      <c r="B14753" s="1" t="s">
        <v>26518</v>
      </c>
      <c r="C14753" s="1" t="s">
        <v>39</v>
      </c>
      <c r="D14753" s="3">
        <v>5000</v>
      </c>
    </row>
    <row r="14754" spans="1:57" s="9" customFormat="1" x14ac:dyDescent="0.2">
      <c r="A14754" s="2" t="s">
        <v>26517</v>
      </c>
      <c r="B14754" s="1" t="s">
        <v>26518</v>
      </c>
      <c r="C14754" s="1" t="s">
        <v>14810</v>
      </c>
      <c r="D14754" s="3">
        <v>5000</v>
      </c>
    </row>
    <row r="14755" spans="1:57" s="9" customFormat="1" x14ac:dyDescent="0.2">
      <c r="A14755" s="2" t="s">
        <v>26520</v>
      </c>
      <c r="B14755" s="1" t="s">
        <v>26518</v>
      </c>
      <c r="C14755" s="1" t="s">
        <v>377</v>
      </c>
      <c r="D14755" s="3">
        <v>5000</v>
      </c>
    </row>
    <row r="14756" spans="1:57" s="9" customFormat="1" x14ac:dyDescent="0.2">
      <c r="A14756" s="2" t="s">
        <v>26522</v>
      </c>
      <c r="B14756" s="1" t="s">
        <v>26523</v>
      </c>
      <c r="C14756" s="1" t="s">
        <v>377</v>
      </c>
      <c r="D14756" s="3">
        <v>5000</v>
      </c>
    </row>
    <row r="14757" spans="1:57" s="9" customFormat="1" x14ac:dyDescent="0.2">
      <c r="A14757" s="2" t="s">
        <v>26524</v>
      </c>
      <c r="B14757" s="1" t="s">
        <v>26525</v>
      </c>
      <c r="C14757" s="1" t="s">
        <v>39</v>
      </c>
      <c r="D14757" s="3">
        <v>100</v>
      </c>
    </row>
    <row r="14758" spans="1:57" s="9" customFormat="1" x14ac:dyDescent="0.2">
      <c r="A14758" s="2" t="s">
        <v>26526</v>
      </c>
      <c r="B14758" s="1" t="s">
        <v>26527</v>
      </c>
      <c r="C14758" s="1" t="s">
        <v>377</v>
      </c>
      <c r="D14758" s="3">
        <v>5000</v>
      </c>
    </row>
    <row r="14759" spans="1:57" s="9" customFormat="1" x14ac:dyDescent="0.2">
      <c r="A14759" s="2" t="s">
        <v>26528</v>
      </c>
      <c r="B14759" s="1" t="s">
        <v>26529</v>
      </c>
      <c r="C14759" s="1" t="s">
        <v>26064</v>
      </c>
      <c r="D14759" s="3">
        <v>5000</v>
      </c>
    </row>
    <row r="14760" spans="1:57" s="9" customFormat="1" x14ac:dyDescent="0.2">
      <c r="A14760" s="2" t="s">
        <v>26530</v>
      </c>
      <c r="B14760" s="1" t="s">
        <v>26529</v>
      </c>
      <c r="C14760" s="1" t="s">
        <v>13884</v>
      </c>
      <c r="D14760" s="10" t="s">
        <v>5270</v>
      </c>
    </row>
    <row r="14761" spans="1:57" s="9" customFormat="1" x14ac:dyDescent="0.2">
      <c r="A14761" s="2" t="s">
        <v>26531</v>
      </c>
      <c r="B14761" s="1" t="s">
        <v>26532</v>
      </c>
      <c r="C14761" s="1" t="s">
        <v>377</v>
      </c>
      <c r="D14761" s="10" t="s">
        <v>5270</v>
      </c>
    </row>
    <row r="14762" spans="1:57" s="11" customFormat="1" ht="18.75" x14ac:dyDescent="0.2">
      <c r="A14762" s="16" t="str">
        <f>HYPERLINK("#Indice","Voltar ao inicio")</f>
        <v>Voltar ao inicio</v>
      </c>
      <c r="B14762" s="17"/>
      <c r="C14762" s="17"/>
      <c r="D14762" s="17"/>
      <c r="E14762" s="9"/>
      <c r="F14762" s="9"/>
      <c r="G14762" s="9"/>
      <c r="H14762" s="9"/>
      <c r="I14762" s="9"/>
      <c r="J14762" s="9"/>
      <c r="K14762" s="9"/>
      <c r="L14762" s="9"/>
      <c r="M14762" s="9"/>
      <c r="N14762" s="9"/>
      <c r="O14762" s="9"/>
      <c r="P14762" s="9"/>
      <c r="Q14762" s="9"/>
      <c r="R14762" s="9"/>
      <c r="S14762" s="9"/>
      <c r="T14762" s="9"/>
      <c r="U14762" s="9"/>
      <c r="V14762" s="9"/>
      <c r="W14762" s="9"/>
      <c r="X14762" s="9"/>
      <c r="Y14762" s="9"/>
      <c r="Z14762" s="9"/>
      <c r="AA14762" s="9"/>
      <c r="AB14762" s="9"/>
      <c r="AC14762" s="9"/>
      <c r="AD14762" s="9"/>
      <c r="AE14762" s="9"/>
      <c r="AF14762" s="9"/>
      <c r="AG14762" s="9"/>
      <c r="AH14762" s="9"/>
      <c r="AI14762" s="9"/>
      <c r="AJ14762" s="9"/>
      <c r="AK14762" s="9"/>
      <c r="AL14762" s="9"/>
      <c r="AM14762" s="9"/>
      <c r="AN14762" s="9"/>
      <c r="AO14762" s="9"/>
      <c r="AP14762" s="9"/>
      <c r="AQ14762" s="9"/>
      <c r="AR14762" s="9"/>
      <c r="AS14762" s="9"/>
      <c r="AT14762" s="9"/>
      <c r="AU14762" s="9"/>
      <c r="AV14762" s="9"/>
      <c r="AW14762" s="9"/>
      <c r="AX14762" s="9"/>
      <c r="AY14762" s="9"/>
      <c r="AZ14762" s="9"/>
      <c r="BA14762" s="9"/>
      <c r="BB14762" s="9"/>
      <c r="BC14762" s="9"/>
      <c r="BD14762" s="9"/>
      <c r="BE14762" s="9"/>
    </row>
    <row r="14763" spans="1:57" s="11" customFormat="1" ht="10.5" customHeight="1" x14ac:dyDescent="0.2">
      <c r="A14763" s="12"/>
      <c r="B14763" s="13"/>
      <c r="C14763" s="13"/>
      <c r="D14763" s="13"/>
      <c r="E14763" s="9"/>
      <c r="F14763" s="9"/>
      <c r="G14763" s="9"/>
      <c r="H14763" s="9"/>
      <c r="I14763" s="9"/>
      <c r="J14763" s="9"/>
      <c r="K14763" s="9"/>
      <c r="L14763" s="9"/>
      <c r="M14763" s="9"/>
      <c r="N14763" s="9"/>
      <c r="O14763" s="9"/>
      <c r="P14763" s="9"/>
      <c r="Q14763" s="9"/>
      <c r="R14763" s="9"/>
      <c r="S14763" s="9"/>
      <c r="T14763" s="9"/>
      <c r="U14763" s="9"/>
      <c r="V14763" s="9"/>
      <c r="W14763" s="9"/>
      <c r="X14763" s="9"/>
      <c r="Y14763" s="9"/>
      <c r="Z14763" s="9"/>
      <c r="AA14763" s="9"/>
      <c r="AB14763" s="9"/>
      <c r="AC14763" s="9"/>
      <c r="AD14763" s="9"/>
      <c r="AE14763" s="9"/>
      <c r="AF14763" s="9"/>
      <c r="AG14763" s="9"/>
      <c r="AH14763" s="9"/>
      <c r="AI14763" s="9"/>
      <c r="AJ14763" s="9"/>
      <c r="AK14763" s="9"/>
      <c r="AL14763" s="9"/>
      <c r="AM14763" s="9"/>
      <c r="AN14763" s="9"/>
      <c r="AO14763" s="9"/>
      <c r="AP14763" s="9"/>
      <c r="AQ14763" s="9"/>
      <c r="AR14763" s="9"/>
      <c r="AS14763" s="9"/>
      <c r="AT14763" s="9"/>
      <c r="AU14763" s="9"/>
      <c r="AV14763" s="9"/>
      <c r="AW14763" s="9"/>
      <c r="AX14763" s="9"/>
      <c r="AY14763" s="9"/>
      <c r="AZ14763" s="9"/>
      <c r="BA14763" s="9"/>
      <c r="BB14763" s="9"/>
      <c r="BC14763" s="9"/>
      <c r="BD14763" s="9"/>
      <c r="BE14763" s="9"/>
    </row>
    <row r="14764" spans="1:57" s="9" customFormat="1" ht="26.25" customHeight="1" x14ac:dyDescent="0.2">
      <c r="A14764" s="18" t="s">
        <v>26534</v>
      </c>
      <c r="B14764" s="19"/>
      <c r="C14764" s="19"/>
      <c r="D14764" s="19"/>
    </row>
    <row r="14765" spans="1:57" s="9" customFormat="1" ht="14.25" x14ac:dyDescent="0.2">
      <c r="A14765" s="20" t="s">
        <v>0</v>
      </c>
      <c r="B14765" s="21" t="s">
        <v>1</v>
      </c>
      <c r="C14765" s="21" t="s">
        <v>2</v>
      </c>
      <c r="D14765" s="22" t="s">
        <v>3</v>
      </c>
    </row>
    <row r="14766" spans="1:57" s="9" customFormat="1" ht="14.25" x14ac:dyDescent="0.2">
      <c r="A14766" s="20"/>
      <c r="B14766" s="21"/>
      <c r="C14766" s="21"/>
      <c r="D14766" s="22"/>
    </row>
    <row r="14767" spans="1:57" s="9" customFormat="1" x14ac:dyDescent="0.2">
      <c r="A14767" s="2" t="s">
        <v>26535</v>
      </c>
      <c r="B14767" s="1" t="s">
        <v>26536</v>
      </c>
      <c r="C14767" s="1" t="s">
        <v>2752</v>
      </c>
      <c r="D14767" s="3">
        <v>5000</v>
      </c>
    </row>
    <row r="14768" spans="1:57" s="9" customFormat="1" x14ac:dyDescent="0.2">
      <c r="A14768" s="2" t="s">
        <v>26537</v>
      </c>
      <c r="B14768" s="1" t="s">
        <v>26538</v>
      </c>
      <c r="C14768" s="1" t="s">
        <v>39</v>
      </c>
      <c r="D14768" s="3">
        <v>100</v>
      </c>
    </row>
    <row r="14769" spans="1:4" s="9" customFormat="1" x14ac:dyDescent="0.2">
      <c r="A14769" s="2" t="s">
        <v>26539</v>
      </c>
      <c r="B14769" s="1" t="s">
        <v>26540</v>
      </c>
      <c r="C14769" s="1" t="s">
        <v>13884</v>
      </c>
      <c r="D14769" s="3">
        <v>100</v>
      </c>
    </row>
    <row r="14770" spans="1:4" s="9" customFormat="1" x14ac:dyDescent="0.2">
      <c r="A14770" s="2" t="s">
        <v>26541</v>
      </c>
      <c r="B14770" s="1" t="s">
        <v>26542</v>
      </c>
      <c r="C14770" s="1" t="s">
        <v>2752</v>
      </c>
      <c r="D14770" s="3">
        <v>4000</v>
      </c>
    </row>
    <row r="14771" spans="1:4" s="9" customFormat="1" x14ac:dyDescent="0.2">
      <c r="A14771" s="2" t="s">
        <v>26543</v>
      </c>
      <c r="B14771" s="1" t="s">
        <v>26544</v>
      </c>
      <c r="C14771" s="1" t="s">
        <v>26320</v>
      </c>
      <c r="D14771" s="3">
        <v>100</v>
      </c>
    </row>
    <row r="14772" spans="1:4" s="9" customFormat="1" x14ac:dyDescent="0.2">
      <c r="A14772" s="2" t="s">
        <v>26545</v>
      </c>
      <c r="B14772" s="1" t="s">
        <v>26546</v>
      </c>
      <c r="C14772" s="1" t="s">
        <v>377</v>
      </c>
      <c r="D14772" s="3">
        <v>5000</v>
      </c>
    </row>
    <row r="14773" spans="1:4" s="9" customFormat="1" x14ac:dyDescent="0.2">
      <c r="A14773" s="2" t="s">
        <v>26547</v>
      </c>
      <c r="B14773" s="1" t="s">
        <v>26548</v>
      </c>
      <c r="C14773" s="1" t="s">
        <v>23924</v>
      </c>
      <c r="D14773" s="3">
        <v>100</v>
      </c>
    </row>
    <row r="14774" spans="1:4" s="9" customFormat="1" x14ac:dyDescent="0.2">
      <c r="A14774" s="2" t="s">
        <v>26549</v>
      </c>
      <c r="B14774" s="1" t="s">
        <v>26548</v>
      </c>
      <c r="C14774" s="1" t="s">
        <v>13884</v>
      </c>
      <c r="D14774" s="10" t="s">
        <v>5270</v>
      </c>
    </row>
    <row r="14775" spans="1:4" s="9" customFormat="1" x14ac:dyDescent="0.2">
      <c r="A14775" s="2" t="s">
        <v>26550</v>
      </c>
      <c r="B14775" s="1" t="s">
        <v>26551</v>
      </c>
      <c r="C14775" s="1" t="s">
        <v>13416</v>
      </c>
      <c r="D14775" s="10" t="s">
        <v>5270</v>
      </c>
    </row>
    <row r="14776" spans="1:4" s="9" customFormat="1" x14ac:dyDescent="0.2">
      <c r="A14776" s="2" t="s">
        <v>26552</v>
      </c>
      <c r="B14776" s="1" t="s">
        <v>26553</v>
      </c>
      <c r="C14776" s="1" t="s">
        <v>377</v>
      </c>
      <c r="D14776" s="3">
        <v>5000</v>
      </c>
    </row>
    <row r="14777" spans="1:4" s="9" customFormat="1" x14ac:dyDescent="0.2">
      <c r="A14777" s="2" t="s">
        <v>26554</v>
      </c>
      <c r="B14777" s="1" t="s">
        <v>26555</v>
      </c>
      <c r="C14777" s="1" t="s">
        <v>25854</v>
      </c>
      <c r="D14777" s="3">
        <v>100</v>
      </c>
    </row>
    <row r="14778" spans="1:4" s="9" customFormat="1" x14ac:dyDescent="0.2">
      <c r="A14778" s="2" t="s">
        <v>26558</v>
      </c>
      <c r="B14778" s="1" t="s">
        <v>26557</v>
      </c>
      <c r="C14778" s="1" t="s">
        <v>2752</v>
      </c>
      <c r="D14778" s="3">
        <v>1000</v>
      </c>
    </row>
    <row r="14779" spans="1:4" s="9" customFormat="1" x14ac:dyDescent="0.2">
      <c r="A14779" s="2" t="s">
        <v>26556</v>
      </c>
      <c r="B14779" s="1" t="s">
        <v>26557</v>
      </c>
      <c r="C14779" s="1" t="s">
        <v>24404</v>
      </c>
      <c r="D14779" s="3">
        <v>5000</v>
      </c>
    </row>
    <row r="14780" spans="1:4" s="9" customFormat="1" x14ac:dyDescent="0.2">
      <c r="A14780" s="2" t="s">
        <v>26559</v>
      </c>
      <c r="B14780" s="1" t="s">
        <v>26560</v>
      </c>
      <c r="C14780" s="1" t="s">
        <v>89</v>
      </c>
      <c r="D14780" s="10" t="s">
        <v>5270</v>
      </c>
    </row>
    <row r="14781" spans="1:4" s="9" customFormat="1" x14ac:dyDescent="0.2">
      <c r="A14781" s="2" t="s">
        <v>26561</v>
      </c>
      <c r="B14781" s="1" t="s">
        <v>26562</v>
      </c>
      <c r="C14781" s="1" t="s">
        <v>2752</v>
      </c>
      <c r="D14781" s="3">
        <v>100</v>
      </c>
    </row>
    <row r="14782" spans="1:4" s="9" customFormat="1" x14ac:dyDescent="0.2">
      <c r="A14782" s="2" t="s">
        <v>26565</v>
      </c>
      <c r="B14782" s="1" t="s">
        <v>26564</v>
      </c>
      <c r="C14782" s="1" t="s">
        <v>23924</v>
      </c>
      <c r="D14782" s="3">
        <v>100</v>
      </c>
    </row>
    <row r="14783" spans="1:4" s="9" customFormat="1" x14ac:dyDescent="0.2">
      <c r="A14783" s="2" t="s">
        <v>26563</v>
      </c>
      <c r="B14783" s="1" t="s">
        <v>26564</v>
      </c>
      <c r="C14783" s="1" t="s">
        <v>39</v>
      </c>
      <c r="D14783" s="3">
        <v>100</v>
      </c>
    </row>
    <row r="14784" spans="1:4" s="9" customFormat="1" x14ac:dyDescent="0.2">
      <c r="A14784" s="2" t="s">
        <v>26566</v>
      </c>
      <c r="B14784" s="1" t="s">
        <v>26567</v>
      </c>
      <c r="C14784" s="1" t="s">
        <v>377</v>
      </c>
      <c r="D14784" s="3">
        <v>5000</v>
      </c>
    </row>
    <row r="14785" spans="1:4" s="9" customFormat="1" x14ac:dyDescent="0.2">
      <c r="A14785" s="2" t="s">
        <v>26568</v>
      </c>
      <c r="B14785" s="1" t="s">
        <v>26569</v>
      </c>
      <c r="C14785" s="1" t="s">
        <v>24976</v>
      </c>
      <c r="D14785" s="3">
        <v>5000</v>
      </c>
    </row>
    <row r="14786" spans="1:4" s="9" customFormat="1" x14ac:dyDescent="0.2">
      <c r="A14786" s="2" t="s">
        <v>26572</v>
      </c>
      <c r="B14786" s="1" t="s">
        <v>26571</v>
      </c>
      <c r="C14786" s="1" t="s">
        <v>25406</v>
      </c>
      <c r="D14786" s="3">
        <v>5000</v>
      </c>
    </row>
    <row r="14787" spans="1:4" s="9" customFormat="1" x14ac:dyDescent="0.2">
      <c r="A14787" s="2" t="s">
        <v>26570</v>
      </c>
      <c r="B14787" s="1" t="s">
        <v>26571</v>
      </c>
      <c r="C14787" s="1" t="s">
        <v>39</v>
      </c>
      <c r="D14787" s="10" t="s">
        <v>5270</v>
      </c>
    </row>
    <row r="14788" spans="1:4" s="9" customFormat="1" x14ac:dyDescent="0.2">
      <c r="A14788" s="2" t="s">
        <v>26573</v>
      </c>
      <c r="B14788" s="1" t="s">
        <v>26574</v>
      </c>
      <c r="C14788" s="1" t="s">
        <v>2752</v>
      </c>
      <c r="D14788" s="10" t="s">
        <v>5270</v>
      </c>
    </row>
    <row r="14789" spans="1:4" s="9" customFormat="1" x14ac:dyDescent="0.2">
      <c r="A14789" s="2" t="s">
        <v>26575</v>
      </c>
      <c r="B14789" s="1" t="s">
        <v>26576</v>
      </c>
      <c r="C14789" s="1" t="s">
        <v>377</v>
      </c>
      <c r="D14789" s="10" t="s">
        <v>5270</v>
      </c>
    </row>
    <row r="14790" spans="1:4" s="9" customFormat="1" x14ac:dyDescent="0.2">
      <c r="A14790" s="2" t="s">
        <v>26577</v>
      </c>
      <c r="B14790" s="1" t="s">
        <v>26578</v>
      </c>
      <c r="C14790" s="1" t="s">
        <v>39</v>
      </c>
      <c r="D14790" s="3">
        <v>100</v>
      </c>
    </row>
    <row r="14791" spans="1:4" s="9" customFormat="1" x14ac:dyDescent="0.2">
      <c r="A14791" s="2" t="s">
        <v>26579</v>
      </c>
      <c r="B14791" s="1" t="s">
        <v>26580</v>
      </c>
      <c r="C14791" s="1" t="s">
        <v>24404</v>
      </c>
      <c r="D14791" s="3">
        <v>5000</v>
      </c>
    </row>
    <row r="14792" spans="1:4" s="9" customFormat="1" x14ac:dyDescent="0.2">
      <c r="A14792" s="2" t="s">
        <v>26581</v>
      </c>
      <c r="B14792" s="1" t="s">
        <v>26582</v>
      </c>
      <c r="C14792" s="1" t="s">
        <v>377</v>
      </c>
      <c r="D14792" s="3">
        <v>5000</v>
      </c>
    </row>
    <row r="14793" spans="1:4" s="9" customFormat="1" x14ac:dyDescent="0.2">
      <c r="A14793" s="2" t="s">
        <v>26583</v>
      </c>
      <c r="B14793" s="1" t="s">
        <v>26584</v>
      </c>
      <c r="C14793" s="1" t="s">
        <v>24404</v>
      </c>
      <c r="D14793" s="3">
        <v>5000</v>
      </c>
    </row>
    <row r="14794" spans="1:4" s="9" customFormat="1" x14ac:dyDescent="0.2">
      <c r="A14794" s="2" t="s">
        <v>26585</v>
      </c>
      <c r="B14794" s="1" t="s">
        <v>26586</v>
      </c>
      <c r="C14794" s="1" t="s">
        <v>23924</v>
      </c>
      <c r="D14794" s="3">
        <v>100</v>
      </c>
    </row>
    <row r="14795" spans="1:4" s="9" customFormat="1" x14ac:dyDescent="0.2">
      <c r="A14795" s="2" t="s">
        <v>26587</v>
      </c>
      <c r="B14795" s="1" t="s">
        <v>26588</v>
      </c>
      <c r="C14795" s="1" t="s">
        <v>23924</v>
      </c>
      <c r="D14795" s="3">
        <v>5000</v>
      </c>
    </row>
    <row r="14796" spans="1:4" s="9" customFormat="1" x14ac:dyDescent="0.2">
      <c r="A14796" s="2" t="s">
        <v>26589</v>
      </c>
      <c r="B14796" s="1" t="s">
        <v>26588</v>
      </c>
      <c r="C14796" s="1" t="s">
        <v>377</v>
      </c>
      <c r="D14796" s="3">
        <v>5000</v>
      </c>
    </row>
    <row r="14797" spans="1:4" s="9" customFormat="1" x14ac:dyDescent="0.2">
      <c r="A14797" s="2" t="s">
        <v>26590</v>
      </c>
      <c r="B14797" s="1" t="s">
        <v>26588</v>
      </c>
      <c r="C14797" s="1" t="s">
        <v>15725</v>
      </c>
      <c r="D14797" s="3">
        <v>5000</v>
      </c>
    </row>
    <row r="14798" spans="1:4" s="9" customFormat="1" x14ac:dyDescent="0.2">
      <c r="A14798" s="2" t="s">
        <v>26591</v>
      </c>
      <c r="B14798" s="1" t="s">
        <v>26592</v>
      </c>
      <c r="C14798" s="1" t="s">
        <v>39</v>
      </c>
      <c r="D14798" s="3">
        <v>100</v>
      </c>
    </row>
    <row r="14799" spans="1:4" s="9" customFormat="1" x14ac:dyDescent="0.2">
      <c r="A14799" s="2" t="s">
        <v>26596</v>
      </c>
      <c r="B14799" s="1" t="s">
        <v>26594</v>
      </c>
      <c r="C14799" s="1" t="s">
        <v>25854</v>
      </c>
      <c r="D14799" s="3">
        <v>100</v>
      </c>
    </row>
    <row r="14800" spans="1:4" s="9" customFormat="1" x14ac:dyDescent="0.2">
      <c r="A14800" s="2" t="s">
        <v>26593</v>
      </c>
      <c r="B14800" s="1" t="s">
        <v>26594</v>
      </c>
      <c r="C14800" s="1" t="s">
        <v>14130</v>
      </c>
      <c r="D14800" s="3">
        <v>100</v>
      </c>
    </row>
    <row r="14801" spans="1:4" s="9" customFormat="1" x14ac:dyDescent="0.2">
      <c r="A14801" s="2" t="s">
        <v>26595</v>
      </c>
      <c r="B14801" s="1" t="s">
        <v>26594</v>
      </c>
      <c r="C14801" s="1" t="s">
        <v>377</v>
      </c>
      <c r="D14801" s="3">
        <v>5000</v>
      </c>
    </row>
    <row r="14802" spans="1:4" s="9" customFormat="1" x14ac:dyDescent="0.2">
      <c r="A14802" s="2" t="s">
        <v>26597</v>
      </c>
      <c r="B14802" s="1" t="s">
        <v>26598</v>
      </c>
      <c r="C14802" s="1" t="s">
        <v>39</v>
      </c>
      <c r="D14802" s="3">
        <v>5000</v>
      </c>
    </row>
    <row r="14803" spans="1:4" s="9" customFormat="1" x14ac:dyDescent="0.2">
      <c r="A14803" s="2" t="s">
        <v>26599</v>
      </c>
      <c r="B14803" s="1" t="s">
        <v>26600</v>
      </c>
      <c r="C14803" s="1" t="s">
        <v>14192</v>
      </c>
      <c r="D14803" s="3">
        <v>5000</v>
      </c>
    </row>
    <row r="14804" spans="1:4" s="9" customFormat="1" x14ac:dyDescent="0.2">
      <c r="A14804" s="2" t="s">
        <v>26601</v>
      </c>
      <c r="B14804" s="1" t="s">
        <v>26600</v>
      </c>
      <c r="C14804" s="1" t="s">
        <v>377</v>
      </c>
      <c r="D14804" s="3">
        <v>5000</v>
      </c>
    </row>
    <row r="14805" spans="1:4" s="9" customFormat="1" x14ac:dyDescent="0.2">
      <c r="A14805" s="2" t="s">
        <v>26602</v>
      </c>
      <c r="B14805" s="1" t="s">
        <v>26603</v>
      </c>
      <c r="C14805" s="1" t="s">
        <v>13884</v>
      </c>
      <c r="D14805" s="3">
        <v>5000</v>
      </c>
    </row>
    <row r="14806" spans="1:4" s="9" customFormat="1" x14ac:dyDescent="0.2">
      <c r="A14806" s="2" t="s">
        <v>26604</v>
      </c>
      <c r="B14806" s="1" t="s">
        <v>26605</v>
      </c>
      <c r="C14806" s="1" t="s">
        <v>24404</v>
      </c>
      <c r="D14806" s="3">
        <v>5000</v>
      </c>
    </row>
    <row r="14807" spans="1:4" s="9" customFormat="1" x14ac:dyDescent="0.2">
      <c r="A14807" s="2" t="s">
        <v>26606</v>
      </c>
      <c r="B14807" s="1" t="s">
        <v>26607</v>
      </c>
      <c r="C14807" s="1" t="s">
        <v>14192</v>
      </c>
      <c r="D14807" s="3">
        <v>5000</v>
      </c>
    </row>
    <row r="14808" spans="1:4" s="9" customFormat="1" x14ac:dyDescent="0.2">
      <c r="A14808" s="2" t="s">
        <v>26608</v>
      </c>
      <c r="B14808" s="1" t="s">
        <v>26609</v>
      </c>
      <c r="C14808" s="1" t="s">
        <v>39</v>
      </c>
      <c r="D14808" s="3">
        <v>100</v>
      </c>
    </row>
    <row r="14809" spans="1:4" s="9" customFormat="1" x14ac:dyDescent="0.2">
      <c r="A14809" s="2" t="s">
        <v>26610</v>
      </c>
      <c r="B14809" s="1" t="s">
        <v>26611</v>
      </c>
      <c r="C14809" s="1" t="s">
        <v>377</v>
      </c>
      <c r="D14809" s="3">
        <v>5000</v>
      </c>
    </row>
    <row r="14810" spans="1:4" s="9" customFormat="1" x14ac:dyDescent="0.2">
      <c r="A14810" s="2" t="s">
        <v>26612</v>
      </c>
      <c r="B14810" s="1" t="s">
        <v>26613</v>
      </c>
      <c r="C14810" s="1" t="s">
        <v>89</v>
      </c>
      <c r="D14810" s="10" t="s">
        <v>5270</v>
      </c>
    </row>
    <row r="14811" spans="1:4" s="9" customFormat="1" x14ac:dyDescent="0.2">
      <c r="A14811" s="2" t="s">
        <v>26614</v>
      </c>
      <c r="B14811" s="1" t="s">
        <v>26615</v>
      </c>
      <c r="C14811" s="1" t="s">
        <v>13977</v>
      </c>
      <c r="D14811" s="10" t="s">
        <v>5270</v>
      </c>
    </row>
    <row r="14812" spans="1:4" s="9" customFormat="1" x14ac:dyDescent="0.2">
      <c r="A14812" s="2" t="s">
        <v>26616</v>
      </c>
      <c r="B14812" s="1" t="s">
        <v>26617</v>
      </c>
      <c r="C14812" s="1" t="s">
        <v>377</v>
      </c>
      <c r="D14812" s="3">
        <v>5000</v>
      </c>
    </row>
    <row r="14813" spans="1:4" s="9" customFormat="1" x14ac:dyDescent="0.2">
      <c r="A14813" s="2" t="s">
        <v>26620</v>
      </c>
      <c r="B14813" s="1" t="s">
        <v>26619</v>
      </c>
      <c r="C14813" s="1" t="s">
        <v>14163</v>
      </c>
      <c r="D14813" s="3">
        <v>100</v>
      </c>
    </row>
    <row r="14814" spans="1:4" s="9" customFormat="1" x14ac:dyDescent="0.2">
      <c r="A14814" s="2" t="s">
        <v>26618</v>
      </c>
      <c r="B14814" s="1" t="s">
        <v>26619</v>
      </c>
      <c r="C14814" s="1" t="s">
        <v>39</v>
      </c>
      <c r="D14814" s="3">
        <v>5000</v>
      </c>
    </row>
    <row r="14815" spans="1:4" s="9" customFormat="1" x14ac:dyDescent="0.2">
      <c r="A14815" s="2" t="s">
        <v>26621</v>
      </c>
      <c r="B14815" s="1" t="s">
        <v>26619</v>
      </c>
      <c r="C14815" s="1" t="s">
        <v>23924</v>
      </c>
      <c r="D14815" s="3">
        <v>5000</v>
      </c>
    </row>
    <row r="14816" spans="1:4" s="9" customFormat="1" x14ac:dyDescent="0.2">
      <c r="A14816" s="2" t="s">
        <v>26624</v>
      </c>
      <c r="B14816" s="1" t="s">
        <v>26623</v>
      </c>
      <c r="C14816" s="1" t="s">
        <v>377</v>
      </c>
      <c r="D14816" s="3">
        <v>100</v>
      </c>
    </row>
    <row r="14817" spans="1:4" s="9" customFormat="1" x14ac:dyDescent="0.2">
      <c r="A14817" s="2" t="s">
        <v>26622</v>
      </c>
      <c r="B14817" s="1" t="s">
        <v>26623</v>
      </c>
      <c r="C14817" s="1" t="s">
        <v>39</v>
      </c>
      <c r="D14817" s="10" t="s">
        <v>5270</v>
      </c>
    </row>
    <row r="14818" spans="1:4" s="9" customFormat="1" x14ac:dyDescent="0.2">
      <c r="A14818" s="2" t="s">
        <v>26625</v>
      </c>
      <c r="B14818" s="1" t="s">
        <v>26626</v>
      </c>
      <c r="C14818" s="1" t="s">
        <v>377</v>
      </c>
      <c r="D14818" s="3">
        <v>5000</v>
      </c>
    </row>
    <row r="14819" spans="1:4" s="9" customFormat="1" x14ac:dyDescent="0.2">
      <c r="A14819" s="2" t="s">
        <v>26627</v>
      </c>
      <c r="B14819" s="1" t="s">
        <v>26628</v>
      </c>
      <c r="C14819" s="1" t="s">
        <v>89</v>
      </c>
      <c r="D14819" s="10" t="s">
        <v>5270</v>
      </c>
    </row>
    <row r="14820" spans="1:4" s="9" customFormat="1" x14ac:dyDescent="0.2">
      <c r="A14820" s="2" t="s">
        <v>26629</v>
      </c>
      <c r="B14820" s="1" t="s">
        <v>26630</v>
      </c>
      <c r="C14820" s="1" t="s">
        <v>39</v>
      </c>
      <c r="D14820" s="3">
        <v>5000</v>
      </c>
    </row>
    <row r="14821" spans="1:4" s="9" customFormat="1" x14ac:dyDescent="0.2">
      <c r="A14821" s="2" t="s">
        <v>26631</v>
      </c>
      <c r="B14821" s="1" t="s">
        <v>26632</v>
      </c>
      <c r="C14821" s="1" t="s">
        <v>39</v>
      </c>
      <c r="D14821" s="3">
        <v>5000</v>
      </c>
    </row>
    <row r="14822" spans="1:4" s="9" customFormat="1" x14ac:dyDescent="0.2">
      <c r="A14822" s="2" t="s">
        <v>26633</v>
      </c>
      <c r="B14822" s="1" t="s">
        <v>26634</v>
      </c>
      <c r="C14822" s="1" t="s">
        <v>287</v>
      </c>
      <c r="D14822" s="3">
        <v>5000</v>
      </c>
    </row>
    <row r="14823" spans="1:4" s="9" customFormat="1" x14ac:dyDescent="0.2">
      <c r="A14823" s="2" t="s">
        <v>26635</v>
      </c>
      <c r="B14823" s="1" t="s">
        <v>26636</v>
      </c>
      <c r="C14823" s="1" t="s">
        <v>13884</v>
      </c>
      <c r="D14823" s="3">
        <v>5000</v>
      </c>
    </row>
    <row r="14824" spans="1:4" s="9" customFormat="1" x14ac:dyDescent="0.2">
      <c r="A14824" s="2" t="s">
        <v>26637</v>
      </c>
      <c r="B14824" s="1" t="s">
        <v>26638</v>
      </c>
      <c r="C14824" s="1" t="s">
        <v>89</v>
      </c>
      <c r="D14824" s="10" t="s">
        <v>5270</v>
      </c>
    </row>
    <row r="14825" spans="1:4" s="9" customFormat="1" x14ac:dyDescent="0.2">
      <c r="A14825" s="2" t="s">
        <v>26639</v>
      </c>
      <c r="B14825" s="1" t="s">
        <v>26640</v>
      </c>
      <c r="C14825" s="1" t="s">
        <v>13884</v>
      </c>
      <c r="D14825" s="10" t="s">
        <v>5270</v>
      </c>
    </row>
    <row r="14826" spans="1:4" s="9" customFormat="1" x14ac:dyDescent="0.2">
      <c r="A14826" s="2" t="s">
        <v>26641</v>
      </c>
      <c r="B14826" s="1" t="s">
        <v>26642</v>
      </c>
      <c r="C14826" s="1" t="s">
        <v>39</v>
      </c>
      <c r="D14826" s="3">
        <v>100</v>
      </c>
    </row>
    <row r="14827" spans="1:4" s="9" customFormat="1" x14ac:dyDescent="0.2">
      <c r="A14827" s="2" t="s">
        <v>26643</v>
      </c>
      <c r="B14827" s="1" t="s">
        <v>26644</v>
      </c>
      <c r="C14827" s="1" t="s">
        <v>23924</v>
      </c>
      <c r="D14827" s="3">
        <v>100</v>
      </c>
    </row>
    <row r="14828" spans="1:4" s="9" customFormat="1" x14ac:dyDescent="0.2">
      <c r="A14828" s="2" t="s">
        <v>26645</v>
      </c>
      <c r="B14828" s="1" t="s">
        <v>26644</v>
      </c>
      <c r="C14828" s="1" t="s">
        <v>377</v>
      </c>
      <c r="D14828" s="3">
        <v>5000</v>
      </c>
    </row>
    <row r="14829" spans="1:4" s="9" customFormat="1" x14ac:dyDescent="0.2">
      <c r="A14829" s="2" t="s">
        <v>26646</v>
      </c>
      <c r="B14829" s="1" t="s">
        <v>26647</v>
      </c>
      <c r="C14829" s="1" t="s">
        <v>13884</v>
      </c>
      <c r="D14829" s="3">
        <v>5000</v>
      </c>
    </row>
    <row r="14830" spans="1:4" s="9" customFormat="1" x14ac:dyDescent="0.2">
      <c r="A14830" s="2" t="s">
        <v>26648</v>
      </c>
      <c r="B14830" s="1" t="s">
        <v>26649</v>
      </c>
      <c r="C14830" s="1" t="s">
        <v>39</v>
      </c>
      <c r="D14830" s="10" t="s">
        <v>5270</v>
      </c>
    </row>
    <row r="14831" spans="1:4" s="9" customFormat="1" x14ac:dyDescent="0.2">
      <c r="A14831" s="2" t="s">
        <v>26650</v>
      </c>
      <c r="B14831" s="1" t="s">
        <v>26651</v>
      </c>
      <c r="C14831" s="1" t="s">
        <v>39</v>
      </c>
      <c r="D14831" s="3">
        <v>5000</v>
      </c>
    </row>
    <row r="14832" spans="1:4" s="9" customFormat="1" x14ac:dyDescent="0.2">
      <c r="A14832" s="2" t="s">
        <v>26652</v>
      </c>
      <c r="B14832" s="1" t="s">
        <v>26653</v>
      </c>
      <c r="C14832" s="1" t="s">
        <v>15030</v>
      </c>
      <c r="D14832" s="3">
        <v>5000</v>
      </c>
    </row>
    <row r="14833" spans="1:4" s="9" customFormat="1" x14ac:dyDescent="0.2">
      <c r="A14833" s="2" t="s">
        <v>26657</v>
      </c>
      <c r="B14833" s="1" t="s">
        <v>26655</v>
      </c>
      <c r="C14833" s="1" t="s">
        <v>2752</v>
      </c>
      <c r="D14833" s="3">
        <v>5000</v>
      </c>
    </row>
    <row r="14834" spans="1:4" s="9" customFormat="1" x14ac:dyDescent="0.2">
      <c r="A14834" s="2" t="s">
        <v>26654</v>
      </c>
      <c r="B14834" s="1" t="s">
        <v>26655</v>
      </c>
      <c r="C14834" s="1" t="s">
        <v>336</v>
      </c>
      <c r="D14834" s="3">
        <v>5000</v>
      </c>
    </row>
    <row r="14835" spans="1:4" s="9" customFormat="1" x14ac:dyDescent="0.2">
      <c r="A14835" s="2" t="s">
        <v>26656</v>
      </c>
      <c r="B14835" s="1" t="s">
        <v>26655</v>
      </c>
      <c r="C14835" s="1" t="s">
        <v>23924</v>
      </c>
      <c r="D14835" s="3">
        <v>5000</v>
      </c>
    </row>
    <row r="14836" spans="1:4" s="9" customFormat="1" x14ac:dyDescent="0.2">
      <c r="A14836" s="2" t="s">
        <v>26658</v>
      </c>
      <c r="B14836" s="1" t="s">
        <v>26655</v>
      </c>
      <c r="C14836" s="1" t="s">
        <v>13884</v>
      </c>
      <c r="D14836" s="10" t="s">
        <v>5270</v>
      </c>
    </row>
    <row r="14837" spans="1:4" s="9" customFormat="1" x14ac:dyDescent="0.2">
      <c r="A14837" s="2" t="s">
        <v>26659</v>
      </c>
      <c r="B14837" s="1" t="s">
        <v>26660</v>
      </c>
      <c r="C14837" s="1" t="s">
        <v>13884</v>
      </c>
      <c r="D14837" s="3">
        <v>100</v>
      </c>
    </row>
    <row r="14838" spans="1:4" s="9" customFormat="1" x14ac:dyDescent="0.2">
      <c r="A14838" s="2" t="s">
        <v>26661</v>
      </c>
      <c r="B14838" s="1" t="s">
        <v>26662</v>
      </c>
      <c r="C14838" s="1" t="s">
        <v>377</v>
      </c>
      <c r="D14838" s="3">
        <v>5000</v>
      </c>
    </row>
    <row r="14839" spans="1:4" s="9" customFormat="1" x14ac:dyDescent="0.2">
      <c r="A14839" s="2" t="s">
        <v>26663</v>
      </c>
      <c r="B14839" s="1" t="s">
        <v>26664</v>
      </c>
      <c r="C14839" s="1" t="s">
        <v>12176</v>
      </c>
      <c r="D14839" s="3">
        <v>5000</v>
      </c>
    </row>
    <row r="14840" spans="1:4" s="9" customFormat="1" x14ac:dyDescent="0.2">
      <c r="A14840" s="2" t="s">
        <v>26665</v>
      </c>
      <c r="B14840" s="1" t="s">
        <v>26666</v>
      </c>
      <c r="C14840" s="1" t="s">
        <v>39</v>
      </c>
      <c r="D14840" s="3">
        <v>5000</v>
      </c>
    </row>
    <row r="14841" spans="1:4" s="9" customFormat="1" x14ac:dyDescent="0.2">
      <c r="A14841" s="2" t="s">
        <v>26667</v>
      </c>
      <c r="B14841" s="1" t="s">
        <v>26666</v>
      </c>
      <c r="C14841" s="1" t="s">
        <v>377</v>
      </c>
      <c r="D14841" s="3">
        <v>5000</v>
      </c>
    </row>
    <row r="14842" spans="1:4" s="9" customFormat="1" x14ac:dyDescent="0.2">
      <c r="A14842" s="2" t="s">
        <v>26668</v>
      </c>
      <c r="B14842" s="1" t="s">
        <v>26669</v>
      </c>
      <c r="C14842" s="1" t="s">
        <v>24404</v>
      </c>
      <c r="D14842" s="3">
        <v>5000</v>
      </c>
    </row>
    <row r="14843" spans="1:4" s="9" customFormat="1" x14ac:dyDescent="0.2">
      <c r="A14843" s="2" t="s">
        <v>26670</v>
      </c>
      <c r="B14843" s="1" t="s">
        <v>26671</v>
      </c>
      <c r="C14843" s="1" t="s">
        <v>24404</v>
      </c>
      <c r="D14843" s="3">
        <v>5000</v>
      </c>
    </row>
    <row r="14844" spans="1:4" s="9" customFormat="1" x14ac:dyDescent="0.2">
      <c r="A14844" s="2" t="s">
        <v>26672</v>
      </c>
      <c r="B14844" s="1" t="s">
        <v>26673</v>
      </c>
      <c r="C14844" s="1" t="s">
        <v>89</v>
      </c>
      <c r="D14844" s="10" t="s">
        <v>5270</v>
      </c>
    </row>
    <row r="14845" spans="1:4" s="9" customFormat="1" x14ac:dyDescent="0.2">
      <c r="A14845" s="2" t="s">
        <v>26674</v>
      </c>
      <c r="B14845" s="1" t="s">
        <v>26675</v>
      </c>
      <c r="C14845" s="1" t="s">
        <v>23924</v>
      </c>
      <c r="D14845" s="3">
        <v>100</v>
      </c>
    </row>
    <row r="14846" spans="1:4" s="9" customFormat="1" x14ac:dyDescent="0.2">
      <c r="A14846" s="2" t="s">
        <v>26676</v>
      </c>
      <c r="B14846" s="1" t="s">
        <v>26677</v>
      </c>
      <c r="C14846" s="1" t="s">
        <v>287</v>
      </c>
      <c r="D14846" s="10" t="s">
        <v>5270</v>
      </c>
    </row>
    <row r="14847" spans="1:4" s="9" customFormat="1" x14ac:dyDescent="0.2">
      <c r="A14847" s="2" t="s">
        <v>26678</v>
      </c>
      <c r="B14847" s="1" t="s">
        <v>26679</v>
      </c>
      <c r="C14847" s="1" t="s">
        <v>39</v>
      </c>
      <c r="D14847" s="3">
        <v>5000</v>
      </c>
    </row>
    <row r="14848" spans="1:4" s="9" customFormat="1" x14ac:dyDescent="0.2">
      <c r="A14848" s="2" t="s">
        <v>26680</v>
      </c>
      <c r="B14848" s="1" t="s">
        <v>26679</v>
      </c>
      <c r="C14848" s="1" t="s">
        <v>24404</v>
      </c>
      <c r="D14848" s="3">
        <v>5000</v>
      </c>
    </row>
    <row r="14849" spans="1:4" s="9" customFormat="1" x14ac:dyDescent="0.2">
      <c r="A14849" s="2" t="s">
        <v>26681</v>
      </c>
      <c r="B14849" s="1" t="s">
        <v>26682</v>
      </c>
      <c r="C14849" s="1" t="s">
        <v>39</v>
      </c>
      <c r="D14849" s="3">
        <v>100</v>
      </c>
    </row>
    <row r="14850" spans="1:4" s="9" customFormat="1" x14ac:dyDescent="0.2">
      <c r="A14850" s="2" t="s">
        <v>26683</v>
      </c>
      <c r="B14850" s="1" t="s">
        <v>26684</v>
      </c>
      <c r="C14850" s="1" t="s">
        <v>13731</v>
      </c>
      <c r="D14850" s="10" t="s">
        <v>5270</v>
      </c>
    </row>
    <row r="14851" spans="1:4" s="9" customFormat="1" x14ac:dyDescent="0.2">
      <c r="A14851" s="2" t="s">
        <v>26685</v>
      </c>
      <c r="B14851" s="1" t="s">
        <v>26686</v>
      </c>
      <c r="C14851" s="1" t="s">
        <v>2752</v>
      </c>
      <c r="D14851" s="3">
        <v>5000</v>
      </c>
    </row>
    <row r="14852" spans="1:4" s="9" customFormat="1" x14ac:dyDescent="0.2">
      <c r="A14852" s="2" t="s">
        <v>26687</v>
      </c>
      <c r="B14852" s="1" t="s">
        <v>26688</v>
      </c>
      <c r="C14852" s="1" t="s">
        <v>13977</v>
      </c>
      <c r="D14852" s="3">
        <v>100</v>
      </c>
    </row>
    <row r="14853" spans="1:4" s="9" customFormat="1" x14ac:dyDescent="0.2">
      <c r="A14853" s="2" t="s">
        <v>26691</v>
      </c>
      <c r="B14853" s="1" t="s">
        <v>26690</v>
      </c>
      <c r="C14853" s="1" t="s">
        <v>14192</v>
      </c>
      <c r="D14853" s="3">
        <v>100</v>
      </c>
    </row>
    <row r="14854" spans="1:4" s="9" customFormat="1" x14ac:dyDescent="0.2">
      <c r="A14854" s="2" t="s">
        <v>26693</v>
      </c>
      <c r="B14854" s="1" t="s">
        <v>26690</v>
      </c>
      <c r="C14854" s="1" t="s">
        <v>377</v>
      </c>
      <c r="D14854" s="3">
        <v>5000</v>
      </c>
    </row>
    <row r="14855" spans="1:4" s="9" customFormat="1" x14ac:dyDescent="0.2">
      <c r="A14855" s="2" t="s">
        <v>26689</v>
      </c>
      <c r="B14855" s="1" t="s">
        <v>26690</v>
      </c>
      <c r="C14855" s="1" t="s">
        <v>39</v>
      </c>
      <c r="D14855" s="3">
        <v>5000</v>
      </c>
    </row>
    <row r="14856" spans="1:4" s="9" customFormat="1" x14ac:dyDescent="0.2">
      <c r="A14856" s="2" t="s">
        <v>26692</v>
      </c>
      <c r="B14856" s="1" t="s">
        <v>26690</v>
      </c>
      <c r="C14856" s="1" t="s">
        <v>23924</v>
      </c>
      <c r="D14856" s="3">
        <v>5000</v>
      </c>
    </row>
    <row r="14857" spans="1:4" s="9" customFormat="1" x14ac:dyDescent="0.2">
      <c r="A14857" s="2" t="s">
        <v>26697</v>
      </c>
      <c r="B14857" s="1" t="s">
        <v>26695</v>
      </c>
      <c r="C14857" s="1" t="s">
        <v>13884</v>
      </c>
      <c r="D14857" s="3">
        <v>100</v>
      </c>
    </row>
    <row r="14858" spans="1:4" s="9" customFormat="1" x14ac:dyDescent="0.2">
      <c r="A14858" s="2" t="s">
        <v>26694</v>
      </c>
      <c r="B14858" s="1" t="s">
        <v>26695</v>
      </c>
      <c r="C14858" s="1" t="s">
        <v>39</v>
      </c>
      <c r="D14858" s="3">
        <v>100</v>
      </c>
    </row>
    <row r="14859" spans="1:4" s="9" customFormat="1" x14ac:dyDescent="0.2">
      <c r="A14859" s="2" t="s">
        <v>26696</v>
      </c>
      <c r="B14859" s="1" t="s">
        <v>26695</v>
      </c>
      <c r="C14859" s="1" t="s">
        <v>12176</v>
      </c>
      <c r="D14859" s="3">
        <v>5000</v>
      </c>
    </row>
    <row r="14860" spans="1:4" s="9" customFormat="1" x14ac:dyDescent="0.2">
      <c r="A14860" s="2" t="s">
        <v>26698</v>
      </c>
      <c r="B14860" s="1" t="s">
        <v>26699</v>
      </c>
      <c r="C14860" s="1" t="s">
        <v>39</v>
      </c>
      <c r="D14860" s="3">
        <v>5000</v>
      </c>
    </row>
    <row r="14861" spans="1:4" s="9" customFormat="1" x14ac:dyDescent="0.2">
      <c r="A14861" s="2" t="s">
        <v>26700</v>
      </c>
      <c r="B14861" s="1" t="s">
        <v>26701</v>
      </c>
      <c r="C14861" s="1" t="s">
        <v>13884</v>
      </c>
      <c r="D14861" s="3">
        <v>5000</v>
      </c>
    </row>
    <row r="14862" spans="1:4" s="9" customFormat="1" x14ac:dyDescent="0.2">
      <c r="A14862" s="2" t="s">
        <v>26702</v>
      </c>
      <c r="B14862" s="1" t="s">
        <v>26703</v>
      </c>
      <c r="C14862" s="1" t="s">
        <v>13956</v>
      </c>
      <c r="D14862" s="3">
        <v>5000</v>
      </c>
    </row>
    <row r="14863" spans="1:4" s="9" customFormat="1" x14ac:dyDescent="0.2">
      <c r="A14863" s="2" t="s">
        <v>26704</v>
      </c>
      <c r="B14863" s="1" t="s">
        <v>26705</v>
      </c>
      <c r="C14863" s="1" t="s">
        <v>39</v>
      </c>
      <c r="D14863" s="3">
        <v>100</v>
      </c>
    </row>
    <row r="14864" spans="1:4" s="9" customFormat="1" x14ac:dyDescent="0.2">
      <c r="A14864" s="2" t="s">
        <v>26706</v>
      </c>
      <c r="B14864" s="1" t="s">
        <v>26707</v>
      </c>
      <c r="C14864" s="1" t="s">
        <v>39</v>
      </c>
      <c r="D14864" s="3">
        <v>100</v>
      </c>
    </row>
    <row r="14865" spans="1:4" s="9" customFormat="1" x14ac:dyDescent="0.2">
      <c r="A14865" s="2" t="s">
        <v>26708</v>
      </c>
      <c r="B14865" s="1" t="s">
        <v>26707</v>
      </c>
      <c r="C14865" s="1" t="s">
        <v>26709</v>
      </c>
      <c r="D14865" s="3">
        <v>100</v>
      </c>
    </row>
    <row r="14866" spans="1:4" s="9" customFormat="1" x14ac:dyDescent="0.2">
      <c r="A14866" s="2" t="s">
        <v>26710</v>
      </c>
      <c r="B14866" s="1" t="s">
        <v>26707</v>
      </c>
      <c r="C14866" s="1" t="s">
        <v>13884</v>
      </c>
      <c r="D14866" s="3">
        <v>5000</v>
      </c>
    </row>
    <row r="14867" spans="1:4" s="9" customFormat="1" x14ac:dyDescent="0.2">
      <c r="A14867" s="2" t="s">
        <v>26711</v>
      </c>
      <c r="B14867" s="1" t="s">
        <v>26712</v>
      </c>
      <c r="C14867" s="1" t="s">
        <v>39</v>
      </c>
      <c r="D14867" s="3">
        <v>100</v>
      </c>
    </row>
    <row r="14868" spans="1:4" s="9" customFormat="1" x14ac:dyDescent="0.2">
      <c r="A14868" s="2" t="s">
        <v>26713</v>
      </c>
      <c r="B14868" s="1" t="s">
        <v>26714</v>
      </c>
      <c r="C14868" s="1" t="s">
        <v>39</v>
      </c>
      <c r="D14868" s="3">
        <v>100</v>
      </c>
    </row>
    <row r="14869" spans="1:4" s="9" customFormat="1" x14ac:dyDescent="0.2">
      <c r="A14869" s="2" t="s">
        <v>26715</v>
      </c>
      <c r="B14869" s="1" t="s">
        <v>26714</v>
      </c>
      <c r="C14869" s="1" t="s">
        <v>2752</v>
      </c>
      <c r="D14869" s="10" t="s">
        <v>5270</v>
      </c>
    </row>
    <row r="14870" spans="1:4" s="9" customFormat="1" x14ac:dyDescent="0.2">
      <c r="A14870" s="2" t="s">
        <v>26716</v>
      </c>
      <c r="B14870" s="1" t="s">
        <v>26717</v>
      </c>
      <c r="C14870" s="1" t="s">
        <v>377</v>
      </c>
      <c r="D14870" s="3">
        <v>5000</v>
      </c>
    </row>
    <row r="14871" spans="1:4" s="9" customFormat="1" x14ac:dyDescent="0.2">
      <c r="A14871" s="2" t="s">
        <v>26718</v>
      </c>
      <c r="B14871" s="1" t="s">
        <v>26719</v>
      </c>
      <c r="C14871" s="1" t="s">
        <v>377</v>
      </c>
      <c r="D14871" s="3">
        <v>5000</v>
      </c>
    </row>
    <row r="14872" spans="1:4" s="9" customFormat="1" x14ac:dyDescent="0.2">
      <c r="A14872" s="2" t="s">
        <v>26720</v>
      </c>
      <c r="B14872" s="1" t="s">
        <v>26721</v>
      </c>
      <c r="C14872" s="1" t="s">
        <v>23924</v>
      </c>
      <c r="D14872" s="3">
        <v>5000</v>
      </c>
    </row>
    <row r="14873" spans="1:4" s="9" customFormat="1" x14ac:dyDescent="0.2">
      <c r="A14873" s="2" t="s">
        <v>26722</v>
      </c>
      <c r="B14873" s="1" t="s">
        <v>26723</v>
      </c>
      <c r="C14873" s="1" t="s">
        <v>377</v>
      </c>
      <c r="D14873" s="3">
        <v>100</v>
      </c>
    </row>
    <row r="14874" spans="1:4" s="9" customFormat="1" x14ac:dyDescent="0.2">
      <c r="A14874" s="2" t="s">
        <v>26724</v>
      </c>
      <c r="B14874" s="1" t="s">
        <v>26723</v>
      </c>
      <c r="C14874" s="1" t="s">
        <v>2752</v>
      </c>
      <c r="D14874" s="10" t="s">
        <v>5270</v>
      </c>
    </row>
    <row r="14875" spans="1:4" s="9" customFormat="1" x14ac:dyDescent="0.2">
      <c r="A14875" s="2" t="s">
        <v>26725</v>
      </c>
      <c r="B14875" s="1" t="s">
        <v>26726</v>
      </c>
      <c r="C14875" s="1" t="s">
        <v>39</v>
      </c>
      <c r="D14875" s="10" t="s">
        <v>5270</v>
      </c>
    </row>
    <row r="14876" spans="1:4" s="9" customFormat="1" x14ac:dyDescent="0.2">
      <c r="A14876" s="2" t="s">
        <v>26727</v>
      </c>
      <c r="B14876" s="1" t="s">
        <v>26728</v>
      </c>
      <c r="C14876" s="1" t="s">
        <v>377</v>
      </c>
      <c r="D14876" s="10" t="s">
        <v>5270</v>
      </c>
    </row>
    <row r="14877" spans="1:4" s="9" customFormat="1" x14ac:dyDescent="0.2">
      <c r="A14877" s="2" t="s">
        <v>26729</v>
      </c>
      <c r="B14877" s="1" t="s">
        <v>26730</v>
      </c>
      <c r="C14877" s="1" t="s">
        <v>39</v>
      </c>
      <c r="D14877" s="3">
        <v>100</v>
      </c>
    </row>
    <row r="14878" spans="1:4" s="9" customFormat="1" x14ac:dyDescent="0.2">
      <c r="A14878" s="2" t="s">
        <v>26731</v>
      </c>
      <c r="B14878" s="1" t="s">
        <v>26732</v>
      </c>
      <c r="C14878" s="1" t="s">
        <v>23924</v>
      </c>
      <c r="D14878" s="3">
        <v>5000</v>
      </c>
    </row>
    <row r="14879" spans="1:4" s="9" customFormat="1" x14ac:dyDescent="0.2">
      <c r="A14879" s="2" t="s">
        <v>26733</v>
      </c>
      <c r="B14879" s="1" t="s">
        <v>26734</v>
      </c>
      <c r="C14879" s="1" t="s">
        <v>23924</v>
      </c>
      <c r="D14879" s="3">
        <v>5000</v>
      </c>
    </row>
    <row r="14880" spans="1:4" s="9" customFormat="1" x14ac:dyDescent="0.2">
      <c r="A14880" s="2" t="s">
        <v>26735</v>
      </c>
      <c r="B14880" s="1" t="s">
        <v>26734</v>
      </c>
      <c r="C14880" s="1" t="s">
        <v>377</v>
      </c>
      <c r="D14880" s="10" t="s">
        <v>5270</v>
      </c>
    </row>
    <row r="14881" spans="1:4" s="9" customFormat="1" x14ac:dyDescent="0.2">
      <c r="A14881" s="2" t="s">
        <v>26736</v>
      </c>
      <c r="B14881" s="1" t="s">
        <v>26737</v>
      </c>
      <c r="C14881" s="1" t="s">
        <v>39</v>
      </c>
      <c r="D14881" s="3">
        <v>100</v>
      </c>
    </row>
    <row r="14882" spans="1:4" s="9" customFormat="1" x14ac:dyDescent="0.2">
      <c r="A14882" s="2" t="s">
        <v>26740</v>
      </c>
      <c r="B14882" s="1" t="s">
        <v>26739</v>
      </c>
      <c r="C14882" s="1" t="s">
        <v>13416</v>
      </c>
      <c r="D14882" s="3">
        <v>5000</v>
      </c>
    </row>
    <row r="14883" spans="1:4" s="9" customFormat="1" x14ac:dyDescent="0.2">
      <c r="A14883" s="2" t="s">
        <v>26738</v>
      </c>
      <c r="B14883" s="1" t="s">
        <v>26739</v>
      </c>
      <c r="C14883" s="1" t="s">
        <v>39</v>
      </c>
      <c r="D14883" s="3">
        <v>5000</v>
      </c>
    </row>
    <row r="14884" spans="1:4" s="9" customFormat="1" x14ac:dyDescent="0.2">
      <c r="A14884" s="2" t="s">
        <v>26741</v>
      </c>
      <c r="B14884" s="1" t="s">
        <v>26742</v>
      </c>
      <c r="C14884" s="1" t="s">
        <v>14192</v>
      </c>
      <c r="D14884" s="3">
        <v>5000</v>
      </c>
    </row>
    <row r="14885" spans="1:4" s="9" customFormat="1" x14ac:dyDescent="0.2">
      <c r="A14885" s="2" t="s">
        <v>26743</v>
      </c>
      <c r="B14885" s="1" t="s">
        <v>26744</v>
      </c>
      <c r="C14885" s="1" t="s">
        <v>13977</v>
      </c>
      <c r="D14885" s="3">
        <v>5000</v>
      </c>
    </row>
    <row r="14886" spans="1:4" s="9" customFormat="1" x14ac:dyDescent="0.2">
      <c r="A14886" s="2" t="s">
        <v>26745</v>
      </c>
      <c r="B14886" s="1" t="s">
        <v>26744</v>
      </c>
      <c r="C14886" s="1" t="s">
        <v>24404</v>
      </c>
      <c r="D14886" s="3">
        <v>5000</v>
      </c>
    </row>
    <row r="14887" spans="1:4" s="9" customFormat="1" x14ac:dyDescent="0.2">
      <c r="A14887" s="2" t="s">
        <v>26746</v>
      </c>
      <c r="B14887" s="1" t="s">
        <v>26747</v>
      </c>
      <c r="C14887" s="1" t="s">
        <v>24404</v>
      </c>
      <c r="D14887" s="3">
        <v>5000</v>
      </c>
    </row>
    <row r="14888" spans="1:4" s="9" customFormat="1" x14ac:dyDescent="0.2">
      <c r="A14888" s="2" t="s">
        <v>26748</v>
      </c>
      <c r="B14888" s="1" t="s">
        <v>26749</v>
      </c>
      <c r="C14888" s="1" t="s">
        <v>24404</v>
      </c>
      <c r="D14888" s="3">
        <v>5000</v>
      </c>
    </row>
    <row r="14889" spans="1:4" s="9" customFormat="1" x14ac:dyDescent="0.2">
      <c r="A14889" s="2" t="s">
        <v>26750</v>
      </c>
      <c r="B14889" s="1" t="s">
        <v>26751</v>
      </c>
      <c r="C14889" s="1" t="s">
        <v>39</v>
      </c>
      <c r="D14889" s="10" t="s">
        <v>5270</v>
      </c>
    </row>
    <row r="14890" spans="1:4" s="9" customFormat="1" x14ac:dyDescent="0.2">
      <c r="A14890" s="2" t="s">
        <v>26752</v>
      </c>
      <c r="B14890" s="1" t="s">
        <v>26753</v>
      </c>
      <c r="C14890" s="1" t="s">
        <v>39</v>
      </c>
      <c r="D14890" s="3">
        <v>100</v>
      </c>
    </row>
    <row r="14891" spans="1:4" s="9" customFormat="1" x14ac:dyDescent="0.2">
      <c r="A14891" s="2" t="s">
        <v>26754</v>
      </c>
      <c r="B14891" s="1" t="s">
        <v>26755</v>
      </c>
      <c r="C14891" s="1" t="s">
        <v>377</v>
      </c>
      <c r="D14891" s="3">
        <v>100</v>
      </c>
    </row>
    <row r="14892" spans="1:4" s="9" customFormat="1" x14ac:dyDescent="0.2">
      <c r="A14892" s="2" t="s">
        <v>26756</v>
      </c>
      <c r="B14892" s="1" t="s">
        <v>26757</v>
      </c>
      <c r="C14892" s="1" t="s">
        <v>377</v>
      </c>
      <c r="D14892" s="3">
        <v>100</v>
      </c>
    </row>
    <row r="14893" spans="1:4" s="9" customFormat="1" x14ac:dyDescent="0.2">
      <c r="A14893" s="2" t="s">
        <v>26758</v>
      </c>
      <c r="B14893" s="1" t="s">
        <v>26759</v>
      </c>
      <c r="C14893" s="1" t="s">
        <v>39</v>
      </c>
      <c r="D14893" s="3">
        <v>100</v>
      </c>
    </row>
    <row r="14894" spans="1:4" s="9" customFormat="1" x14ac:dyDescent="0.2">
      <c r="A14894" s="2" t="s">
        <v>26760</v>
      </c>
      <c r="B14894" s="1" t="s">
        <v>26761</v>
      </c>
      <c r="C14894" s="1" t="s">
        <v>2752</v>
      </c>
      <c r="D14894" s="10" t="s">
        <v>5270</v>
      </c>
    </row>
    <row r="14895" spans="1:4" s="9" customFormat="1" x14ac:dyDescent="0.2">
      <c r="A14895" s="2" t="s">
        <v>26762</v>
      </c>
      <c r="B14895" s="1" t="s">
        <v>26763</v>
      </c>
      <c r="C14895" s="1" t="s">
        <v>23924</v>
      </c>
      <c r="D14895" s="3">
        <v>5000</v>
      </c>
    </row>
    <row r="14896" spans="1:4" s="9" customFormat="1" x14ac:dyDescent="0.2">
      <c r="A14896" s="2" t="s">
        <v>26764</v>
      </c>
      <c r="B14896" s="1" t="s">
        <v>26765</v>
      </c>
      <c r="C14896" s="1" t="s">
        <v>89</v>
      </c>
      <c r="D14896" s="10" t="s">
        <v>5270</v>
      </c>
    </row>
    <row r="14897" spans="1:57" s="9" customFormat="1" x14ac:dyDescent="0.2">
      <c r="A14897" s="2" t="s">
        <v>26766</v>
      </c>
      <c r="B14897" s="1" t="s">
        <v>26767</v>
      </c>
      <c r="C14897" s="1" t="s">
        <v>26768</v>
      </c>
      <c r="D14897" s="3">
        <v>5000</v>
      </c>
    </row>
    <row r="14898" spans="1:57" s="9" customFormat="1" x14ac:dyDescent="0.2">
      <c r="A14898" s="2" t="s">
        <v>26769</v>
      </c>
      <c r="B14898" s="1" t="s">
        <v>26767</v>
      </c>
      <c r="C14898" s="1" t="s">
        <v>24404</v>
      </c>
      <c r="D14898" s="3">
        <v>5000</v>
      </c>
    </row>
    <row r="14899" spans="1:57" s="9" customFormat="1" x14ac:dyDescent="0.2">
      <c r="A14899" s="2" t="s">
        <v>26772</v>
      </c>
      <c r="B14899" s="1" t="s">
        <v>26771</v>
      </c>
      <c r="C14899" s="1" t="s">
        <v>39</v>
      </c>
      <c r="D14899" s="3">
        <v>100</v>
      </c>
    </row>
    <row r="14900" spans="1:57" s="9" customFormat="1" x14ac:dyDescent="0.2">
      <c r="A14900" s="2" t="s">
        <v>26770</v>
      </c>
      <c r="B14900" s="1" t="s">
        <v>26771</v>
      </c>
      <c r="C14900" s="1" t="s">
        <v>13977</v>
      </c>
      <c r="D14900" s="10" t="s">
        <v>5270</v>
      </c>
    </row>
    <row r="14901" spans="1:57" s="9" customFormat="1" x14ac:dyDescent="0.2">
      <c r="A14901" s="2" t="s">
        <v>26773</v>
      </c>
      <c r="B14901" s="1" t="s">
        <v>26774</v>
      </c>
      <c r="C14901" s="1" t="s">
        <v>377</v>
      </c>
      <c r="D14901" s="3">
        <v>5000</v>
      </c>
    </row>
    <row r="14902" spans="1:57" s="9" customFormat="1" x14ac:dyDescent="0.2">
      <c r="A14902" s="2" t="s">
        <v>26775</v>
      </c>
      <c r="B14902" s="1" t="s">
        <v>26776</v>
      </c>
      <c r="C14902" s="1" t="s">
        <v>13884</v>
      </c>
      <c r="D14902" s="3">
        <v>5000</v>
      </c>
    </row>
    <row r="14903" spans="1:57" s="11" customFormat="1" ht="18.75" x14ac:dyDescent="0.2">
      <c r="A14903" s="16" t="str">
        <f>HYPERLINK("#Indice","Voltar ao inicio")</f>
        <v>Voltar ao inicio</v>
      </c>
      <c r="B14903" s="17"/>
      <c r="C14903" s="17"/>
      <c r="D14903" s="17"/>
      <c r="E14903" s="9"/>
      <c r="F14903" s="9"/>
      <c r="G14903" s="9"/>
      <c r="H14903" s="9"/>
      <c r="I14903" s="9"/>
      <c r="J14903" s="9"/>
      <c r="K14903" s="9"/>
      <c r="L14903" s="9"/>
      <c r="M14903" s="9"/>
      <c r="N14903" s="9"/>
      <c r="O14903" s="9"/>
      <c r="P14903" s="9"/>
      <c r="Q14903" s="9"/>
      <c r="R14903" s="9"/>
      <c r="S14903" s="9"/>
      <c r="T14903" s="9"/>
      <c r="U14903" s="9"/>
      <c r="V14903" s="9"/>
      <c r="W14903" s="9"/>
      <c r="X14903" s="9"/>
      <c r="Y14903" s="9"/>
      <c r="Z14903" s="9"/>
      <c r="AA14903" s="9"/>
      <c r="AB14903" s="9"/>
      <c r="AC14903" s="9"/>
      <c r="AD14903" s="9"/>
      <c r="AE14903" s="9"/>
      <c r="AF14903" s="9"/>
      <c r="AG14903" s="9"/>
      <c r="AH14903" s="9"/>
      <c r="AI14903" s="9"/>
      <c r="AJ14903" s="9"/>
      <c r="AK14903" s="9"/>
      <c r="AL14903" s="9"/>
      <c r="AM14903" s="9"/>
      <c r="AN14903" s="9"/>
      <c r="AO14903" s="9"/>
      <c r="AP14903" s="9"/>
      <c r="AQ14903" s="9"/>
      <c r="AR14903" s="9"/>
      <c r="AS14903" s="9"/>
      <c r="AT14903" s="9"/>
      <c r="AU14903" s="9"/>
      <c r="AV14903" s="9"/>
      <c r="AW14903" s="9"/>
      <c r="AX14903" s="9"/>
      <c r="AY14903" s="9"/>
      <c r="AZ14903" s="9"/>
      <c r="BA14903" s="9"/>
      <c r="BB14903" s="9"/>
      <c r="BC14903" s="9"/>
      <c r="BD14903" s="9"/>
      <c r="BE14903" s="9"/>
    </row>
    <row r="14904" spans="1:57" s="11" customFormat="1" ht="10.5" customHeight="1" x14ac:dyDescent="0.2">
      <c r="A14904" s="12"/>
      <c r="B14904" s="13"/>
      <c r="C14904" s="13"/>
      <c r="D14904" s="13"/>
      <c r="E14904" s="9"/>
      <c r="F14904" s="9"/>
      <c r="G14904" s="9"/>
      <c r="H14904" s="9"/>
      <c r="I14904" s="9"/>
      <c r="J14904" s="9"/>
      <c r="K14904" s="9"/>
      <c r="L14904" s="9"/>
      <c r="M14904" s="9"/>
      <c r="N14904" s="9"/>
      <c r="O14904" s="9"/>
      <c r="P14904" s="9"/>
      <c r="Q14904" s="9"/>
      <c r="R14904" s="9"/>
      <c r="S14904" s="9"/>
      <c r="T14904" s="9"/>
      <c r="U14904" s="9"/>
      <c r="V14904" s="9"/>
      <c r="W14904" s="9"/>
      <c r="X14904" s="9"/>
      <c r="Y14904" s="9"/>
      <c r="Z14904" s="9"/>
      <c r="AA14904" s="9"/>
      <c r="AB14904" s="9"/>
      <c r="AC14904" s="9"/>
      <c r="AD14904" s="9"/>
      <c r="AE14904" s="9"/>
      <c r="AF14904" s="9"/>
      <c r="AG14904" s="9"/>
      <c r="AH14904" s="9"/>
      <c r="AI14904" s="9"/>
      <c r="AJ14904" s="9"/>
      <c r="AK14904" s="9"/>
      <c r="AL14904" s="9"/>
      <c r="AM14904" s="9"/>
      <c r="AN14904" s="9"/>
      <c r="AO14904" s="9"/>
      <c r="AP14904" s="9"/>
      <c r="AQ14904" s="9"/>
      <c r="AR14904" s="9"/>
      <c r="AS14904" s="9"/>
      <c r="AT14904" s="9"/>
      <c r="AU14904" s="9"/>
      <c r="AV14904" s="9"/>
      <c r="AW14904" s="9"/>
      <c r="AX14904" s="9"/>
      <c r="AY14904" s="9"/>
      <c r="AZ14904" s="9"/>
      <c r="BA14904" s="9"/>
      <c r="BB14904" s="9"/>
      <c r="BC14904" s="9"/>
      <c r="BD14904" s="9"/>
      <c r="BE14904" s="9"/>
    </row>
    <row r="14905" spans="1:57" s="9" customFormat="1" ht="26.25" customHeight="1" x14ac:dyDescent="0.2">
      <c r="A14905" s="18" t="s">
        <v>26791</v>
      </c>
      <c r="B14905" s="19"/>
      <c r="C14905" s="19"/>
      <c r="D14905" s="19"/>
    </row>
    <row r="14906" spans="1:57" s="9" customFormat="1" ht="14.25" x14ac:dyDescent="0.2">
      <c r="A14906" s="20" t="s">
        <v>0</v>
      </c>
      <c r="B14906" s="21" t="s">
        <v>1</v>
      </c>
      <c r="C14906" s="21" t="s">
        <v>2</v>
      </c>
      <c r="D14906" s="22" t="s">
        <v>3</v>
      </c>
    </row>
    <row r="14907" spans="1:57" s="9" customFormat="1" ht="14.25" x14ac:dyDescent="0.2">
      <c r="A14907" s="20"/>
      <c r="B14907" s="21"/>
      <c r="C14907" s="21"/>
      <c r="D14907" s="22"/>
    </row>
    <row r="14908" spans="1:57" s="9" customFormat="1" x14ac:dyDescent="0.2">
      <c r="A14908" s="2" t="s">
        <v>26777</v>
      </c>
      <c r="B14908" s="1" t="s">
        <v>26778</v>
      </c>
      <c r="C14908" s="1" t="s">
        <v>23924</v>
      </c>
      <c r="D14908" s="3">
        <v>5000</v>
      </c>
    </row>
    <row r="14909" spans="1:57" s="9" customFormat="1" x14ac:dyDescent="0.2">
      <c r="A14909" s="2" t="s">
        <v>26779</v>
      </c>
      <c r="B14909" s="1" t="s">
        <v>26780</v>
      </c>
      <c r="C14909" s="1" t="s">
        <v>24404</v>
      </c>
      <c r="D14909" s="3">
        <v>5000</v>
      </c>
    </row>
    <row r="14910" spans="1:57" s="9" customFormat="1" x14ac:dyDescent="0.2">
      <c r="A14910" s="2" t="s">
        <v>26781</v>
      </c>
      <c r="B14910" s="1" t="s">
        <v>26782</v>
      </c>
      <c r="C14910" s="1" t="s">
        <v>2752</v>
      </c>
      <c r="D14910" s="3">
        <v>100</v>
      </c>
    </row>
    <row r="14911" spans="1:57" s="9" customFormat="1" x14ac:dyDescent="0.2">
      <c r="A14911" s="2" t="s">
        <v>26783</v>
      </c>
      <c r="B14911" s="1" t="s">
        <v>26784</v>
      </c>
      <c r="C14911" s="1" t="s">
        <v>13884</v>
      </c>
      <c r="D14911" s="3">
        <v>5000</v>
      </c>
    </row>
    <row r="14912" spans="1:57" s="9" customFormat="1" x14ac:dyDescent="0.2">
      <c r="A14912" s="2" t="s">
        <v>26785</v>
      </c>
      <c r="B14912" s="1" t="s">
        <v>26786</v>
      </c>
      <c r="C14912" s="1" t="s">
        <v>2752</v>
      </c>
      <c r="D14912" s="3">
        <v>5000</v>
      </c>
    </row>
    <row r="14913" spans="1:57" s="9" customFormat="1" x14ac:dyDescent="0.2">
      <c r="A14913" s="2" t="s">
        <v>26787</v>
      </c>
      <c r="B14913" s="1" t="s">
        <v>26788</v>
      </c>
      <c r="C14913" s="1" t="s">
        <v>2752</v>
      </c>
      <c r="D14913" s="3">
        <v>100</v>
      </c>
    </row>
    <row r="14914" spans="1:57" s="9" customFormat="1" x14ac:dyDescent="0.2">
      <c r="A14914" s="2" t="s">
        <v>26789</v>
      </c>
      <c r="B14914" s="1" t="s">
        <v>26790</v>
      </c>
      <c r="C14914" s="1" t="s">
        <v>2752</v>
      </c>
      <c r="D14914" s="3">
        <v>100</v>
      </c>
    </row>
    <row r="14915" spans="1:57" s="11" customFormat="1" ht="18.75" x14ac:dyDescent="0.2">
      <c r="A14915" s="16" t="str">
        <f>HYPERLINK("#Indice","Voltar ao inicio")</f>
        <v>Voltar ao inicio</v>
      </c>
      <c r="B14915" s="17"/>
      <c r="C14915" s="17"/>
      <c r="D14915" s="17"/>
      <c r="E14915" s="9"/>
      <c r="F14915" s="9"/>
      <c r="G14915" s="9"/>
      <c r="H14915" s="9"/>
      <c r="I14915" s="9"/>
      <c r="J14915" s="9"/>
      <c r="K14915" s="9"/>
      <c r="L14915" s="9"/>
      <c r="M14915" s="9"/>
      <c r="N14915" s="9"/>
      <c r="O14915" s="9"/>
      <c r="P14915" s="9"/>
      <c r="Q14915" s="9"/>
      <c r="R14915" s="9"/>
      <c r="S14915" s="9"/>
      <c r="T14915" s="9"/>
      <c r="U14915" s="9"/>
      <c r="V14915" s="9"/>
      <c r="W14915" s="9"/>
      <c r="X14915" s="9"/>
      <c r="Y14915" s="9"/>
      <c r="Z14915" s="9"/>
      <c r="AA14915" s="9"/>
      <c r="AB14915" s="9"/>
      <c r="AC14915" s="9"/>
      <c r="AD14915" s="9"/>
      <c r="AE14915" s="9"/>
      <c r="AF14915" s="9"/>
      <c r="AG14915" s="9"/>
      <c r="AH14915" s="9"/>
      <c r="AI14915" s="9"/>
      <c r="AJ14915" s="9"/>
      <c r="AK14915" s="9"/>
      <c r="AL14915" s="9"/>
      <c r="AM14915" s="9"/>
      <c r="AN14915" s="9"/>
      <c r="AO14915" s="9"/>
      <c r="AP14915" s="9"/>
      <c r="AQ14915" s="9"/>
      <c r="AR14915" s="9"/>
      <c r="AS14915" s="9"/>
      <c r="AT14915" s="9"/>
      <c r="AU14915" s="9"/>
      <c r="AV14915" s="9"/>
      <c r="AW14915" s="9"/>
      <c r="AX14915" s="9"/>
      <c r="AY14915" s="9"/>
      <c r="AZ14915" s="9"/>
      <c r="BA14915" s="9"/>
      <c r="BB14915" s="9"/>
      <c r="BC14915" s="9"/>
      <c r="BD14915" s="9"/>
      <c r="BE14915" s="9"/>
    </row>
    <row r="14916" spans="1:57" s="11" customFormat="1" ht="10.5" customHeight="1" x14ac:dyDescent="0.2">
      <c r="A14916" s="12"/>
      <c r="B14916" s="13"/>
      <c r="C14916" s="13"/>
      <c r="D14916" s="13"/>
      <c r="E14916" s="9"/>
      <c r="F14916" s="9"/>
      <c r="G14916" s="9"/>
      <c r="H14916" s="9"/>
      <c r="I14916" s="9"/>
      <c r="J14916" s="9"/>
      <c r="K14916" s="9"/>
      <c r="L14916" s="9"/>
      <c r="M14916" s="9"/>
      <c r="N14916" s="9"/>
      <c r="O14916" s="9"/>
      <c r="P14916" s="9"/>
      <c r="Q14916" s="9"/>
      <c r="R14916" s="9"/>
      <c r="S14916" s="9"/>
      <c r="T14916" s="9"/>
      <c r="U14916" s="9"/>
      <c r="V14916" s="9"/>
      <c r="W14916" s="9"/>
      <c r="X14916" s="9"/>
      <c r="Y14916" s="9"/>
      <c r="Z14916" s="9"/>
      <c r="AA14916" s="9"/>
      <c r="AB14916" s="9"/>
      <c r="AC14916" s="9"/>
      <c r="AD14916" s="9"/>
      <c r="AE14916" s="9"/>
      <c r="AF14916" s="9"/>
      <c r="AG14916" s="9"/>
      <c r="AH14916" s="9"/>
      <c r="AI14916" s="9"/>
      <c r="AJ14916" s="9"/>
      <c r="AK14916" s="9"/>
      <c r="AL14916" s="9"/>
      <c r="AM14916" s="9"/>
      <c r="AN14916" s="9"/>
      <c r="AO14916" s="9"/>
      <c r="AP14916" s="9"/>
      <c r="AQ14916" s="9"/>
      <c r="AR14916" s="9"/>
      <c r="AS14916" s="9"/>
      <c r="AT14916" s="9"/>
      <c r="AU14916" s="9"/>
      <c r="AV14916" s="9"/>
      <c r="AW14916" s="9"/>
      <c r="AX14916" s="9"/>
      <c r="AY14916" s="9"/>
      <c r="AZ14916" s="9"/>
      <c r="BA14916" s="9"/>
      <c r="BB14916" s="9"/>
      <c r="BC14916" s="9"/>
      <c r="BD14916" s="9"/>
      <c r="BE14916" s="9"/>
    </row>
    <row r="14917" spans="1:57" s="9" customFormat="1" ht="26.25" customHeight="1" x14ac:dyDescent="0.2">
      <c r="A14917" s="18" t="s">
        <v>26814</v>
      </c>
      <c r="B14917" s="19"/>
      <c r="C14917" s="19"/>
      <c r="D14917" s="19"/>
    </row>
    <row r="14918" spans="1:57" s="9" customFormat="1" ht="14.25" x14ac:dyDescent="0.2">
      <c r="A14918" s="20" t="s">
        <v>0</v>
      </c>
      <c r="B14918" s="21" t="s">
        <v>1</v>
      </c>
      <c r="C14918" s="21" t="s">
        <v>2</v>
      </c>
      <c r="D14918" s="22" t="s">
        <v>3</v>
      </c>
    </row>
    <row r="14919" spans="1:57" s="9" customFormat="1" ht="14.25" x14ac:dyDescent="0.2">
      <c r="A14919" s="20"/>
      <c r="B14919" s="21"/>
      <c r="C14919" s="21"/>
      <c r="D14919" s="22"/>
    </row>
    <row r="14920" spans="1:57" s="9" customFormat="1" x14ac:dyDescent="0.2">
      <c r="A14920" s="2" t="s">
        <v>26792</v>
      </c>
      <c r="B14920" s="1" t="s">
        <v>26793</v>
      </c>
      <c r="C14920" s="1" t="s">
        <v>2752</v>
      </c>
      <c r="D14920" s="10" t="s">
        <v>5270</v>
      </c>
    </row>
    <row r="14921" spans="1:57" s="9" customFormat="1" x14ac:dyDescent="0.2">
      <c r="A14921" s="2" t="s">
        <v>26794</v>
      </c>
      <c r="B14921" s="1" t="s">
        <v>26795</v>
      </c>
      <c r="C14921" s="1" t="s">
        <v>13884</v>
      </c>
      <c r="D14921" s="10" t="s">
        <v>5270</v>
      </c>
    </row>
    <row r="14922" spans="1:57" s="9" customFormat="1" x14ac:dyDescent="0.2">
      <c r="A14922" s="2" t="s">
        <v>26796</v>
      </c>
      <c r="B14922" s="1" t="s">
        <v>26797</v>
      </c>
      <c r="C14922" s="1" t="s">
        <v>26798</v>
      </c>
      <c r="D14922" s="10" t="s">
        <v>5270</v>
      </c>
    </row>
    <row r="14923" spans="1:57" s="9" customFormat="1" x14ac:dyDescent="0.2">
      <c r="A14923" s="2" t="s">
        <v>26799</v>
      </c>
      <c r="B14923" s="1" t="s">
        <v>26797</v>
      </c>
      <c r="C14923" s="1" t="s">
        <v>377</v>
      </c>
      <c r="D14923" s="3">
        <v>100</v>
      </c>
    </row>
    <row r="14924" spans="1:57" s="9" customFormat="1" x14ac:dyDescent="0.2">
      <c r="A14924" s="2" t="s">
        <v>26800</v>
      </c>
      <c r="B14924" s="1" t="s">
        <v>26801</v>
      </c>
      <c r="C14924" s="1" t="s">
        <v>13884</v>
      </c>
      <c r="D14924" s="3">
        <v>4000</v>
      </c>
    </row>
    <row r="14925" spans="1:57" s="9" customFormat="1" x14ac:dyDescent="0.2">
      <c r="A14925" s="2" t="s">
        <v>26802</v>
      </c>
      <c r="B14925" s="1" t="s">
        <v>26803</v>
      </c>
      <c r="C14925" s="1" t="s">
        <v>13956</v>
      </c>
      <c r="D14925" s="3">
        <v>4000</v>
      </c>
    </row>
    <row r="14926" spans="1:57" s="9" customFormat="1" x14ac:dyDescent="0.2">
      <c r="A14926" s="2" t="s">
        <v>26804</v>
      </c>
      <c r="B14926" s="1" t="s">
        <v>26803</v>
      </c>
      <c r="C14926" s="1" t="s">
        <v>13884</v>
      </c>
      <c r="D14926" s="10" t="s">
        <v>5270</v>
      </c>
    </row>
    <row r="14927" spans="1:57" s="9" customFormat="1" x14ac:dyDescent="0.2">
      <c r="A14927" s="2" t="s">
        <v>26805</v>
      </c>
      <c r="B14927" s="1" t="s">
        <v>26806</v>
      </c>
      <c r="C14927" s="1" t="s">
        <v>23924</v>
      </c>
      <c r="D14927" s="10" t="s">
        <v>5270</v>
      </c>
    </row>
    <row r="14928" spans="1:57" s="9" customFormat="1" x14ac:dyDescent="0.2">
      <c r="A14928" s="2" t="s">
        <v>26807</v>
      </c>
      <c r="B14928" s="1" t="s">
        <v>26808</v>
      </c>
      <c r="C14928" s="1" t="s">
        <v>26809</v>
      </c>
      <c r="D14928" s="3">
        <v>4000</v>
      </c>
    </row>
    <row r="14929" spans="1:57" s="9" customFormat="1" x14ac:dyDescent="0.2">
      <c r="A14929" s="2" t="s">
        <v>26810</v>
      </c>
      <c r="B14929" s="1" t="s">
        <v>26811</v>
      </c>
      <c r="C14929" s="1" t="s">
        <v>39</v>
      </c>
      <c r="D14929" s="10" t="s">
        <v>5270</v>
      </c>
    </row>
    <row r="14930" spans="1:57" s="9" customFormat="1" x14ac:dyDescent="0.2">
      <c r="A14930" s="2" t="s">
        <v>26812</v>
      </c>
      <c r="B14930" s="1" t="s">
        <v>26813</v>
      </c>
      <c r="C14930" s="1" t="s">
        <v>2752</v>
      </c>
      <c r="D14930" s="10" t="s">
        <v>5270</v>
      </c>
    </row>
    <row r="14931" spans="1:57" s="11" customFormat="1" ht="18.75" x14ac:dyDescent="0.2">
      <c r="A14931" s="16" t="str">
        <f>HYPERLINK("#Indice","Voltar ao inicio")</f>
        <v>Voltar ao inicio</v>
      </c>
      <c r="B14931" s="17"/>
      <c r="C14931" s="17"/>
      <c r="D14931" s="17"/>
      <c r="E14931" s="9"/>
      <c r="F14931" s="9"/>
      <c r="G14931" s="9"/>
      <c r="H14931" s="9"/>
      <c r="I14931" s="9"/>
      <c r="J14931" s="9"/>
      <c r="K14931" s="9"/>
      <c r="L14931" s="9"/>
      <c r="M14931" s="9"/>
      <c r="N14931" s="9"/>
      <c r="O14931" s="9"/>
      <c r="P14931" s="9"/>
      <c r="Q14931" s="9"/>
      <c r="R14931" s="9"/>
      <c r="S14931" s="9"/>
      <c r="T14931" s="9"/>
      <c r="U14931" s="9"/>
      <c r="V14931" s="9"/>
      <c r="W14931" s="9"/>
      <c r="X14931" s="9"/>
      <c r="Y14931" s="9"/>
      <c r="Z14931" s="9"/>
      <c r="AA14931" s="9"/>
      <c r="AB14931" s="9"/>
      <c r="AC14931" s="9"/>
      <c r="AD14931" s="9"/>
      <c r="AE14931" s="9"/>
      <c r="AF14931" s="9"/>
      <c r="AG14931" s="9"/>
      <c r="AH14931" s="9"/>
      <c r="AI14931" s="9"/>
      <c r="AJ14931" s="9"/>
      <c r="AK14931" s="9"/>
      <c r="AL14931" s="9"/>
      <c r="AM14931" s="9"/>
      <c r="AN14931" s="9"/>
      <c r="AO14931" s="9"/>
      <c r="AP14931" s="9"/>
      <c r="AQ14931" s="9"/>
      <c r="AR14931" s="9"/>
      <c r="AS14931" s="9"/>
      <c r="AT14931" s="9"/>
      <c r="AU14931" s="9"/>
      <c r="AV14931" s="9"/>
      <c r="AW14931" s="9"/>
      <c r="AX14931" s="9"/>
      <c r="AY14931" s="9"/>
      <c r="AZ14931" s="9"/>
      <c r="BA14931" s="9"/>
      <c r="BB14931" s="9"/>
      <c r="BC14931" s="9"/>
      <c r="BD14931" s="9"/>
      <c r="BE14931" s="9"/>
    </row>
    <row r="14932" spans="1:57" s="11" customFormat="1" ht="10.5" customHeight="1" x14ac:dyDescent="0.2">
      <c r="A14932" s="12"/>
      <c r="B14932" s="13"/>
      <c r="C14932" s="13"/>
      <c r="D14932" s="13"/>
      <c r="E14932" s="9"/>
      <c r="F14932" s="9"/>
      <c r="G14932" s="9"/>
      <c r="H14932" s="9"/>
      <c r="I14932" s="9"/>
      <c r="J14932" s="9"/>
      <c r="K14932" s="9"/>
      <c r="L14932" s="9"/>
      <c r="M14932" s="9"/>
      <c r="N14932" s="9"/>
      <c r="O14932" s="9"/>
      <c r="P14932" s="9"/>
      <c r="Q14932" s="9"/>
      <c r="R14932" s="9"/>
      <c r="S14932" s="9"/>
      <c r="T14932" s="9"/>
      <c r="U14932" s="9"/>
      <c r="V14932" s="9"/>
      <c r="W14932" s="9"/>
      <c r="X14932" s="9"/>
      <c r="Y14932" s="9"/>
      <c r="Z14932" s="9"/>
      <c r="AA14932" s="9"/>
      <c r="AB14932" s="9"/>
      <c r="AC14932" s="9"/>
      <c r="AD14932" s="9"/>
      <c r="AE14932" s="9"/>
      <c r="AF14932" s="9"/>
      <c r="AG14932" s="9"/>
      <c r="AH14932" s="9"/>
      <c r="AI14932" s="9"/>
      <c r="AJ14932" s="9"/>
      <c r="AK14932" s="9"/>
      <c r="AL14932" s="9"/>
      <c r="AM14932" s="9"/>
      <c r="AN14932" s="9"/>
      <c r="AO14932" s="9"/>
      <c r="AP14932" s="9"/>
      <c r="AQ14932" s="9"/>
      <c r="AR14932" s="9"/>
      <c r="AS14932" s="9"/>
      <c r="AT14932" s="9"/>
      <c r="AU14932" s="9"/>
      <c r="AV14932" s="9"/>
      <c r="AW14932" s="9"/>
      <c r="AX14932" s="9"/>
      <c r="AY14932" s="9"/>
      <c r="AZ14932" s="9"/>
      <c r="BA14932" s="9"/>
      <c r="BB14932" s="9"/>
      <c r="BC14932" s="9"/>
      <c r="BD14932" s="9"/>
      <c r="BE14932" s="9"/>
    </row>
    <row r="14933" spans="1:57" s="9" customFormat="1" ht="26.25" customHeight="1" x14ac:dyDescent="0.2">
      <c r="A14933" s="18" t="s">
        <v>26849</v>
      </c>
      <c r="B14933" s="19"/>
      <c r="C14933" s="19"/>
      <c r="D14933" s="19"/>
    </row>
    <row r="14934" spans="1:57" s="9" customFormat="1" ht="14.25" x14ac:dyDescent="0.2">
      <c r="A14934" s="20" t="s">
        <v>0</v>
      </c>
      <c r="B14934" s="21" t="s">
        <v>1</v>
      </c>
      <c r="C14934" s="21" t="s">
        <v>2</v>
      </c>
      <c r="D14934" s="22" t="s">
        <v>3</v>
      </c>
    </row>
    <row r="14935" spans="1:57" s="9" customFormat="1" ht="14.25" x14ac:dyDescent="0.2">
      <c r="A14935" s="20"/>
      <c r="B14935" s="21"/>
      <c r="C14935" s="21"/>
      <c r="D14935" s="22"/>
    </row>
    <row r="14936" spans="1:57" s="9" customFormat="1" x14ac:dyDescent="0.2">
      <c r="A14936" s="2" t="s">
        <v>26815</v>
      </c>
      <c r="B14936" s="1" t="s">
        <v>26816</v>
      </c>
      <c r="C14936" s="1" t="s">
        <v>39</v>
      </c>
      <c r="D14936" s="10" t="s">
        <v>5270</v>
      </c>
    </row>
    <row r="14937" spans="1:57" s="9" customFormat="1" x14ac:dyDescent="0.2">
      <c r="A14937" s="2" t="s">
        <v>26817</v>
      </c>
      <c r="B14937" s="1" t="s">
        <v>26818</v>
      </c>
      <c r="C14937" s="1" t="s">
        <v>2752</v>
      </c>
      <c r="D14937" s="10" t="s">
        <v>5270</v>
      </c>
    </row>
    <row r="14938" spans="1:57" s="9" customFormat="1" x14ac:dyDescent="0.2">
      <c r="A14938" s="2" t="s">
        <v>26819</v>
      </c>
      <c r="B14938" s="1" t="s">
        <v>26820</v>
      </c>
      <c r="C14938" s="1" t="s">
        <v>39</v>
      </c>
      <c r="D14938" s="10" t="s">
        <v>5270</v>
      </c>
    </row>
    <row r="14939" spans="1:57" s="9" customFormat="1" x14ac:dyDescent="0.2">
      <c r="A14939" s="2" t="s">
        <v>26821</v>
      </c>
      <c r="B14939" s="1" t="s">
        <v>26822</v>
      </c>
      <c r="C14939" s="1" t="s">
        <v>39</v>
      </c>
      <c r="D14939" s="10" t="s">
        <v>5270</v>
      </c>
    </row>
    <row r="14940" spans="1:57" s="9" customFormat="1" x14ac:dyDescent="0.2">
      <c r="A14940" s="2" t="s">
        <v>26823</v>
      </c>
      <c r="B14940" s="1" t="s">
        <v>26824</v>
      </c>
      <c r="C14940" s="1" t="s">
        <v>2752</v>
      </c>
      <c r="D14940" s="10" t="s">
        <v>5270</v>
      </c>
    </row>
    <row r="14941" spans="1:57" s="9" customFormat="1" x14ac:dyDescent="0.2">
      <c r="A14941" s="2" t="s">
        <v>26825</v>
      </c>
      <c r="B14941" s="1" t="s">
        <v>26826</v>
      </c>
      <c r="C14941" s="1" t="s">
        <v>2345</v>
      </c>
      <c r="D14941" s="10" t="s">
        <v>5270</v>
      </c>
    </row>
    <row r="14942" spans="1:57" s="9" customFormat="1" x14ac:dyDescent="0.2">
      <c r="A14942" s="2" t="s">
        <v>26827</v>
      </c>
      <c r="B14942" s="1" t="s">
        <v>26828</v>
      </c>
      <c r="C14942" s="1" t="s">
        <v>13416</v>
      </c>
      <c r="D14942" s="10" t="s">
        <v>5270</v>
      </c>
    </row>
    <row r="14943" spans="1:57" s="9" customFormat="1" x14ac:dyDescent="0.2">
      <c r="A14943" s="2" t="s">
        <v>26829</v>
      </c>
      <c r="B14943" s="1" t="s">
        <v>26828</v>
      </c>
      <c r="C14943" s="1" t="s">
        <v>2752</v>
      </c>
      <c r="D14943" s="10" t="s">
        <v>5270</v>
      </c>
    </row>
    <row r="14944" spans="1:57" s="9" customFormat="1" x14ac:dyDescent="0.2">
      <c r="A14944" s="2" t="s">
        <v>26830</v>
      </c>
      <c r="B14944" s="1" t="s">
        <v>26828</v>
      </c>
      <c r="C14944" s="1" t="s">
        <v>2752</v>
      </c>
      <c r="D14944" s="10" t="s">
        <v>5270</v>
      </c>
    </row>
    <row r="14945" spans="1:57" s="9" customFormat="1" x14ac:dyDescent="0.2">
      <c r="A14945" s="2" t="s">
        <v>26831</v>
      </c>
      <c r="B14945" s="1" t="s">
        <v>26832</v>
      </c>
      <c r="C14945" s="1" t="s">
        <v>287</v>
      </c>
      <c r="D14945" s="10" t="s">
        <v>5270</v>
      </c>
    </row>
    <row r="14946" spans="1:57" s="9" customFormat="1" x14ac:dyDescent="0.2">
      <c r="A14946" s="2" t="s">
        <v>26833</v>
      </c>
      <c r="B14946" s="1" t="s">
        <v>26834</v>
      </c>
      <c r="C14946" s="1" t="s">
        <v>377</v>
      </c>
      <c r="D14946" s="10" t="s">
        <v>5270</v>
      </c>
    </row>
    <row r="14947" spans="1:57" s="9" customFormat="1" x14ac:dyDescent="0.2">
      <c r="A14947" s="2" t="s">
        <v>26835</v>
      </c>
      <c r="B14947" s="1" t="s">
        <v>26836</v>
      </c>
      <c r="C14947" s="1" t="s">
        <v>2752</v>
      </c>
      <c r="D14947" s="10" t="s">
        <v>5270</v>
      </c>
    </row>
    <row r="14948" spans="1:57" s="9" customFormat="1" x14ac:dyDescent="0.2">
      <c r="A14948" s="2" t="s">
        <v>26837</v>
      </c>
      <c r="B14948" s="1" t="s">
        <v>26838</v>
      </c>
      <c r="C14948" s="1" t="s">
        <v>2752</v>
      </c>
      <c r="D14948" s="10" t="s">
        <v>5270</v>
      </c>
    </row>
    <row r="14949" spans="1:57" s="9" customFormat="1" x14ac:dyDescent="0.2">
      <c r="A14949" s="2" t="s">
        <v>26839</v>
      </c>
      <c r="B14949" s="1" t="s">
        <v>26840</v>
      </c>
      <c r="C14949" s="1" t="s">
        <v>25854</v>
      </c>
      <c r="D14949" s="10" t="s">
        <v>5270</v>
      </c>
    </row>
    <row r="14950" spans="1:57" s="9" customFormat="1" x14ac:dyDescent="0.2">
      <c r="A14950" s="2" t="s">
        <v>26841</v>
      </c>
      <c r="B14950" s="1" t="s">
        <v>26842</v>
      </c>
      <c r="C14950" s="1" t="s">
        <v>39</v>
      </c>
      <c r="D14950" s="10" t="s">
        <v>5270</v>
      </c>
    </row>
    <row r="14951" spans="1:57" s="9" customFormat="1" x14ac:dyDescent="0.2">
      <c r="A14951" s="2" t="s">
        <v>26843</v>
      </c>
      <c r="B14951" s="1" t="s">
        <v>26844</v>
      </c>
      <c r="C14951" s="1" t="s">
        <v>39</v>
      </c>
      <c r="D14951" s="10" t="s">
        <v>5270</v>
      </c>
    </row>
    <row r="14952" spans="1:57" s="9" customFormat="1" x14ac:dyDescent="0.2">
      <c r="A14952" s="2" t="s">
        <v>26845</v>
      </c>
      <c r="B14952" s="1" t="s">
        <v>26846</v>
      </c>
      <c r="C14952" s="1" t="s">
        <v>39</v>
      </c>
      <c r="D14952" s="10" t="s">
        <v>5270</v>
      </c>
    </row>
    <row r="14953" spans="1:57" s="9" customFormat="1" x14ac:dyDescent="0.2">
      <c r="A14953" s="2" t="s">
        <v>26847</v>
      </c>
      <c r="B14953" s="1" t="s">
        <v>26848</v>
      </c>
      <c r="C14953" s="1" t="s">
        <v>2345</v>
      </c>
      <c r="D14953" s="10" t="s">
        <v>5270</v>
      </c>
    </row>
    <row r="14954" spans="1:57" s="11" customFormat="1" ht="18.75" x14ac:dyDescent="0.2">
      <c r="A14954" s="16" t="str">
        <f>HYPERLINK("#Indice","Voltar ao inicio")</f>
        <v>Voltar ao inicio</v>
      </c>
      <c r="B14954" s="17"/>
      <c r="C14954" s="17"/>
      <c r="D14954" s="17"/>
      <c r="E14954" s="9"/>
      <c r="F14954" s="9"/>
      <c r="G14954" s="9"/>
      <c r="H14954" s="9"/>
      <c r="I14954" s="9"/>
      <c r="J14954" s="9"/>
      <c r="K14954" s="9"/>
      <c r="L14954" s="9"/>
      <c r="M14954" s="9"/>
      <c r="N14954" s="9"/>
      <c r="O14954" s="9"/>
      <c r="P14954" s="9"/>
      <c r="Q14954" s="9"/>
      <c r="R14954" s="9"/>
      <c r="S14954" s="9"/>
      <c r="T14954" s="9"/>
      <c r="U14954" s="9"/>
      <c r="V14954" s="9"/>
      <c r="W14954" s="9"/>
      <c r="X14954" s="9"/>
      <c r="Y14954" s="9"/>
      <c r="Z14954" s="9"/>
      <c r="AA14954" s="9"/>
      <c r="AB14954" s="9"/>
      <c r="AC14954" s="9"/>
      <c r="AD14954" s="9"/>
      <c r="AE14954" s="9"/>
      <c r="AF14954" s="9"/>
      <c r="AG14954" s="9"/>
      <c r="AH14954" s="9"/>
      <c r="AI14954" s="9"/>
      <c r="AJ14954" s="9"/>
      <c r="AK14954" s="9"/>
      <c r="AL14954" s="9"/>
      <c r="AM14954" s="9"/>
      <c r="AN14954" s="9"/>
      <c r="AO14954" s="9"/>
      <c r="AP14954" s="9"/>
      <c r="AQ14954" s="9"/>
      <c r="AR14954" s="9"/>
      <c r="AS14954" s="9"/>
      <c r="AT14954" s="9"/>
      <c r="AU14954" s="9"/>
      <c r="AV14954" s="9"/>
      <c r="AW14954" s="9"/>
      <c r="AX14954" s="9"/>
      <c r="AY14954" s="9"/>
      <c r="AZ14954" s="9"/>
      <c r="BA14954" s="9"/>
      <c r="BB14954" s="9"/>
      <c r="BC14954" s="9"/>
      <c r="BD14954" s="9"/>
      <c r="BE14954" s="9"/>
    </row>
    <row r="14955" spans="1:57" s="11" customFormat="1" ht="10.5" customHeight="1" x14ac:dyDescent="0.2">
      <c r="A14955" s="12"/>
      <c r="B14955" s="13"/>
      <c r="C14955" s="13"/>
      <c r="D14955" s="13"/>
      <c r="E14955" s="9"/>
      <c r="F14955" s="9"/>
      <c r="G14955" s="9"/>
      <c r="H14955" s="9"/>
      <c r="I14955" s="9"/>
      <c r="J14955" s="9"/>
      <c r="K14955" s="9"/>
      <c r="L14955" s="9"/>
      <c r="M14955" s="9"/>
      <c r="N14955" s="9"/>
      <c r="O14955" s="9"/>
      <c r="P14955" s="9"/>
      <c r="Q14955" s="9"/>
      <c r="R14955" s="9"/>
      <c r="S14955" s="9"/>
      <c r="T14955" s="9"/>
      <c r="U14955" s="9"/>
      <c r="V14955" s="9"/>
      <c r="W14955" s="9"/>
      <c r="X14955" s="9"/>
      <c r="Y14955" s="9"/>
      <c r="Z14955" s="9"/>
      <c r="AA14955" s="9"/>
      <c r="AB14955" s="9"/>
      <c r="AC14955" s="9"/>
      <c r="AD14955" s="9"/>
      <c r="AE14955" s="9"/>
      <c r="AF14955" s="9"/>
      <c r="AG14955" s="9"/>
      <c r="AH14955" s="9"/>
      <c r="AI14955" s="9"/>
      <c r="AJ14955" s="9"/>
      <c r="AK14955" s="9"/>
      <c r="AL14955" s="9"/>
      <c r="AM14955" s="9"/>
      <c r="AN14955" s="9"/>
      <c r="AO14955" s="9"/>
      <c r="AP14955" s="9"/>
      <c r="AQ14955" s="9"/>
      <c r="AR14955" s="9"/>
      <c r="AS14955" s="9"/>
      <c r="AT14955" s="9"/>
      <c r="AU14955" s="9"/>
      <c r="AV14955" s="9"/>
      <c r="AW14955" s="9"/>
      <c r="AX14955" s="9"/>
      <c r="AY14955" s="9"/>
      <c r="AZ14955" s="9"/>
      <c r="BA14955" s="9"/>
      <c r="BB14955" s="9"/>
      <c r="BC14955" s="9"/>
      <c r="BD14955" s="9"/>
      <c r="BE14955" s="9"/>
    </row>
    <row r="14956" spans="1:57" s="9" customFormat="1" ht="26.25" customHeight="1" x14ac:dyDescent="0.2">
      <c r="A14956" s="18" t="s">
        <v>26859</v>
      </c>
      <c r="B14956" s="19"/>
      <c r="C14956" s="19"/>
      <c r="D14956" s="19"/>
    </row>
    <row r="14957" spans="1:57" s="9" customFormat="1" ht="14.25" x14ac:dyDescent="0.2">
      <c r="A14957" s="20" t="s">
        <v>0</v>
      </c>
      <c r="B14957" s="21" t="s">
        <v>1</v>
      </c>
      <c r="C14957" s="21" t="s">
        <v>2</v>
      </c>
      <c r="D14957" s="22" t="s">
        <v>3</v>
      </c>
    </row>
    <row r="14958" spans="1:57" s="9" customFormat="1" ht="14.25" x14ac:dyDescent="0.2">
      <c r="A14958" s="20"/>
      <c r="B14958" s="21"/>
      <c r="C14958" s="21"/>
      <c r="D14958" s="22"/>
    </row>
    <row r="14959" spans="1:57" s="9" customFormat="1" x14ac:dyDescent="0.2">
      <c r="A14959" s="2" t="s">
        <v>26850</v>
      </c>
      <c r="B14959" s="1" t="s">
        <v>26851</v>
      </c>
      <c r="C14959" s="1" t="s">
        <v>2345</v>
      </c>
      <c r="D14959" s="3">
        <v>15000</v>
      </c>
    </row>
    <row r="14960" spans="1:57" s="9" customFormat="1" x14ac:dyDescent="0.2">
      <c r="A14960" s="2" t="s">
        <v>26852</v>
      </c>
      <c r="B14960" s="1" t="s">
        <v>26853</v>
      </c>
      <c r="C14960" s="1" t="s">
        <v>26854</v>
      </c>
      <c r="D14960" s="10" t="s">
        <v>5270</v>
      </c>
    </row>
    <row r="14961" spans="1:57" s="9" customFormat="1" x14ac:dyDescent="0.2">
      <c r="A14961" s="2" t="s">
        <v>26855</v>
      </c>
      <c r="B14961" s="1" t="s">
        <v>26856</v>
      </c>
      <c r="C14961" s="1" t="s">
        <v>308</v>
      </c>
      <c r="D14961" s="10" t="s">
        <v>5270</v>
      </c>
    </row>
    <row r="14962" spans="1:57" s="9" customFormat="1" x14ac:dyDescent="0.2">
      <c r="A14962" s="2" t="s">
        <v>26857</v>
      </c>
      <c r="B14962" s="1" t="s">
        <v>26858</v>
      </c>
      <c r="C14962" s="1" t="s">
        <v>24404</v>
      </c>
      <c r="D14962" s="3">
        <v>4000</v>
      </c>
    </row>
    <row r="14963" spans="1:57" s="11" customFormat="1" ht="18.75" x14ac:dyDescent="0.2">
      <c r="A14963" s="16" t="str">
        <f>HYPERLINK("#Indice","Voltar ao inicio")</f>
        <v>Voltar ao inicio</v>
      </c>
      <c r="B14963" s="17"/>
      <c r="C14963" s="17"/>
      <c r="D14963" s="17"/>
      <c r="E14963" s="9"/>
      <c r="F14963" s="9"/>
      <c r="G14963" s="9"/>
      <c r="H14963" s="9"/>
      <c r="I14963" s="9"/>
      <c r="J14963" s="9"/>
      <c r="K14963" s="9"/>
      <c r="L14963" s="9"/>
      <c r="M14963" s="9"/>
      <c r="N14963" s="9"/>
      <c r="O14963" s="9"/>
      <c r="P14963" s="9"/>
      <c r="Q14963" s="9"/>
      <c r="R14963" s="9"/>
      <c r="S14963" s="9"/>
      <c r="T14963" s="9"/>
      <c r="U14963" s="9"/>
      <c r="V14963" s="9"/>
      <c r="W14963" s="9"/>
      <c r="X14963" s="9"/>
      <c r="Y14963" s="9"/>
      <c r="Z14963" s="9"/>
      <c r="AA14963" s="9"/>
      <c r="AB14963" s="9"/>
      <c r="AC14963" s="9"/>
      <c r="AD14963" s="9"/>
      <c r="AE14963" s="9"/>
      <c r="AF14963" s="9"/>
      <c r="AG14963" s="9"/>
      <c r="AH14963" s="9"/>
      <c r="AI14963" s="9"/>
      <c r="AJ14963" s="9"/>
      <c r="AK14963" s="9"/>
      <c r="AL14963" s="9"/>
      <c r="AM14963" s="9"/>
      <c r="AN14963" s="9"/>
      <c r="AO14963" s="9"/>
      <c r="AP14963" s="9"/>
      <c r="AQ14963" s="9"/>
      <c r="AR14963" s="9"/>
      <c r="AS14963" s="9"/>
      <c r="AT14963" s="9"/>
      <c r="AU14963" s="9"/>
      <c r="AV14963" s="9"/>
      <c r="AW14963" s="9"/>
      <c r="AX14963" s="9"/>
      <c r="AY14963" s="9"/>
      <c r="AZ14963" s="9"/>
      <c r="BA14963" s="9"/>
      <c r="BB14963" s="9"/>
      <c r="BC14963" s="9"/>
      <c r="BD14963" s="9"/>
      <c r="BE14963" s="9"/>
    </row>
    <row r="14964" spans="1:57" s="11" customFormat="1" ht="10.5" customHeight="1" x14ac:dyDescent="0.2">
      <c r="A14964" s="12"/>
      <c r="B14964" s="13"/>
      <c r="C14964" s="13"/>
      <c r="D14964" s="13"/>
      <c r="E14964" s="9"/>
      <c r="F14964" s="9"/>
      <c r="G14964" s="9"/>
      <c r="H14964" s="9"/>
      <c r="I14964" s="9"/>
      <c r="J14964" s="9"/>
      <c r="K14964" s="9"/>
      <c r="L14964" s="9"/>
      <c r="M14964" s="9"/>
      <c r="N14964" s="9"/>
      <c r="O14964" s="9"/>
      <c r="P14964" s="9"/>
      <c r="Q14964" s="9"/>
      <c r="R14964" s="9"/>
      <c r="S14964" s="9"/>
      <c r="T14964" s="9"/>
      <c r="U14964" s="9"/>
      <c r="V14964" s="9"/>
      <c r="W14964" s="9"/>
      <c r="X14964" s="9"/>
      <c r="Y14964" s="9"/>
      <c r="Z14964" s="9"/>
      <c r="AA14964" s="9"/>
      <c r="AB14964" s="9"/>
      <c r="AC14964" s="9"/>
      <c r="AD14964" s="9"/>
      <c r="AE14964" s="9"/>
      <c r="AF14964" s="9"/>
      <c r="AG14964" s="9"/>
      <c r="AH14964" s="9"/>
      <c r="AI14964" s="9"/>
      <c r="AJ14964" s="9"/>
      <c r="AK14964" s="9"/>
      <c r="AL14964" s="9"/>
      <c r="AM14964" s="9"/>
      <c r="AN14964" s="9"/>
      <c r="AO14964" s="9"/>
      <c r="AP14964" s="9"/>
      <c r="AQ14964" s="9"/>
      <c r="AR14964" s="9"/>
      <c r="AS14964" s="9"/>
      <c r="AT14964" s="9"/>
      <c r="AU14964" s="9"/>
      <c r="AV14964" s="9"/>
      <c r="AW14964" s="9"/>
      <c r="AX14964" s="9"/>
      <c r="AY14964" s="9"/>
      <c r="AZ14964" s="9"/>
      <c r="BA14964" s="9"/>
      <c r="BB14964" s="9"/>
      <c r="BC14964" s="9"/>
      <c r="BD14964" s="9"/>
      <c r="BE14964" s="9"/>
    </row>
    <row r="14965" spans="1:57" s="9" customFormat="1" ht="26.25" customHeight="1" x14ac:dyDescent="0.2">
      <c r="A14965" s="18" t="s">
        <v>26861</v>
      </c>
      <c r="B14965" s="19"/>
      <c r="C14965" s="19"/>
      <c r="D14965" s="19"/>
    </row>
    <row r="14966" spans="1:57" s="9" customFormat="1" ht="14.25" x14ac:dyDescent="0.2">
      <c r="A14966" s="20" t="s">
        <v>0</v>
      </c>
      <c r="B14966" s="21" t="s">
        <v>1</v>
      </c>
      <c r="C14966" s="21" t="s">
        <v>2</v>
      </c>
      <c r="D14966" s="22" t="s">
        <v>3</v>
      </c>
    </row>
    <row r="14967" spans="1:57" s="9" customFormat="1" ht="14.25" x14ac:dyDescent="0.2">
      <c r="A14967" s="20"/>
      <c r="B14967" s="21"/>
      <c r="C14967" s="21"/>
      <c r="D14967" s="22"/>
    </row>
    <row r="14968" spans="1:57" s="9" customFormat="1" x14ac:dyDescent="0.2">
      <c r="A14968" s="2" t="s">
        <v>26862</v>
      </c>
      <c r="B14968" s="1" t="s">
        <v>26863</v>
      </c>
      <c r="C14968" s="1" t="s">
        <v>26864</v>
      </c>
      <c r="D14968" s="10" t="s">
        <v>5270</v>
      </c>
    </row>
    <row r="14969" spans="1:57" s="9" customFormat="1" x14ac:dyDescent="0.2">
      <c r="A14969" s="2" t="s">
        <v>26865</v>
      </c>
      <c r="B14969" s="1" t="s">
        <v>26866</v>
      </c>
      <c r="C14969" s="1" t="s">
        <v>26867</v>
      </c>
      <c r="D14969" s="10" t="s">
        <v>5270</v>
      </c>
    </row>
    <row r="14970" spans="1:57" s="11" customFormat="1" ht="18.75" x14ac:dyDescent="0.2">
      <c r="A14970" s="16" t="str">
        <f>HYPERLINK("#Indice","Voltar ao inicio")</f>
        <v>Voltar ao inicio</v>
      </c>
      <c r="B14970" s="17"/>
      <c r="C14970" s="17"/>
      <c r="D14970" s="17"/>
      <c r="E14970" s="9"/>
      <c r="F14970" s="9"/>
      <c r="G14970" s="9"/>
      <c r="H14970" s="9"/>
      <c r="I14970" s="9"/>
      <c r="J14970" s="9"/>
      <c r="K14970" s="9"/>
      <c r="L14970" s="9"/>
      <c r="M14970" s="9"/>
      <c r="N14970" s="9"/>
      <c r="O14970" s="9"/>
      <c r="P14970" s="9"/>
      <c r="Q14970" s="9"/>
      <c r="R14970" s="9"/>
      <c r="S14970" s="9"/>
      <c r="T14970" s="9"/>
      <c r="U14970" s="9"/>
      <c r="V14970" s="9"/>
      <c r="W14970" s="9"/>
      <c r="X14970" s="9"/>
      <c r="Y14970" s="9"/>
      <c r="Z14970" s="9"/>
      <c r="AA14970" s="9"/>
      <c r="AB14970" s="9"/>
      <c r="AC14970" s="9"/>
      <c r="AD14970" s="9"/>
      <c r="AE14970" s="9"/>
      <c r="AF14970" s="9"/>
      <c r="AG14970" s="9"/>
      <c r="AH14970" s="9"/>
      <c r="AI14970" s="9"/>
      <c r="AJ14970" s="9"/>
      <c r="AK14970" s="9"/>
      <c r="AL14970" s="9"/>
      <c r="AM14970" s="9"/>
      <c r="AN14970" s="9"/>
      <c r="AO14970" s="9"/>
      <c r="AP14970" s="9"/>
      <c r="AQ14970" s="9"/>
      <c r="AR14970" s="9"/>
      <c r="AS14970" s="9"/>
      <c r="AT14970" s="9"/>
      <c r="AU14970" s="9"/>
      <c r="AV14970" s="9"/>
      <c r="AW14970" s="9"/>
      <c r="AX14970" s="9"/>
      <c r="AY14970" s="9"/>
      <c r="AZ14970" s="9"/>
      <c r="BA14970" s="9"/>
      <c r="BB14970" s="9"/>
      <c r="BC14970" s="9"/>
      <c r="BD14970" s="9"/>
      <c r="BE14970" s="9"/>
    </row>
    <row r="14971" spans="1:57" s="11" customFormat="1" ht="10.5" customHeight="1" x14ac:dyDescent="0.2">
      <c r="A14971" s="12"/>
      <c r="B14971" s="13"/>
      <c r="C14971" s="13"/>
      <c r="D14971" s="13"/>
      <c r="E14971" s="9"/>
      <c r="F14971" s="9"/>
      <c r="G14971" s="9"/>
      <c r="H14971" s="9"/>
      <c r="I14971" s="9"/>
      <c r="J14971" s="9"/>
      <c r="K14971" s="9"/>
      <c r="L14971" s="9"/>
      <c r="M14971" s="9"/>
      <c r="N14971" s="9"/>
      <c r="O14971" s="9"/>
      <c r="P14971" s="9"/>
      <c r="Q14971" s="9"/>
      <c r="R14971" s="9"/>
      <c r="S14971" s="9"/>
      <c r="T14971" s="9"/>
      <c r="U14971" s="9"/>
      <c r="V14971" s="9"/>
      <c r="W14971" s="9"/>
      <c r="X14971" s="9"/>
      <c r="Y14971" s="9"/>
      <c r="Z14971" s="9"/>
      <c r="AA14971" s="9"/>
      <c r="AB14971" s="9"/>
      <c r="AC14971" s="9"/>
      <c r="AD14971" s="9"/>
      <c r="AE14971" s="9"/>
      <c r="AF14971" s="9"/>
      <c r="AG14971" s="9"/>
      <c r="AH14971" s="9"/>
      <c r="AI14971" s="9"/>
      <c r="AJ14971" s="9"/>
      <c r="AK14971" s="9"/>
      <c r="AL14971" s="9"/>
      <c r="AM14971" s="9"/>
      <c r="AN14971" s="9"/>
      <c r="AO14971" s="9"/>
      <c r="AP14971" s="9"/>
      <c r="AQ14971" s="9"/>
      <c r="AR14971" s="9"/>
      <c r="AS14971" s="9"/>
      <c r="AT14971" s="9"/>
      <c r="AU14971" s="9"/>
      <c r="AV14971" s="9"/>
      <c r="AW14971" s="9"/>
      <c r="AX14971" s="9"/>
      <c r="AY14971" s="9"/>
      <c r="AZ14971" s="9"/>
      <c r="BA14971" s="9"/>
      <c r="BB14971" s="9"/>
      <c r="BC14971" s="9"/>
      <c r="BD14971" s="9"/>
      <c r="BE14971" s="9"/>
    </row>
    <row r="14972" spans="1:57" s="9" customFormat="1" ht="26.25" customHeight="1" x14ac:dyDescent="0.2">
      <c r="A14972" s="18" t="s">
        <v>26872</v>
      </c>
      <c r="B14972" s="19"/>
      <c r="C14972" s="19"/>
      <c r="D14972" s="19"/>
    </row>
    <row r="14973" spans="1:57" s="9" customFormat="1" ht="14.25" x14ac:dyDescent="0.2">
      <c r="A14973" s="20" t="s">
        <v>0</v>
      </c>
      <c r="B14973" s="21" t="s">
        <v>1</v>
      </c>
      <c r="C14973" s="21" t="s">
        <v>2</v>
      </c>
      <c r="D14973" s="22" t="s">
        <v>3</v>
      </c>
    </row>
    <row r="14974" spans="1:57" s="9" customFormat="1" ht="14.25" x14ac:dyDescent="0.2">
      <c r="A14974" s="20"/>
      <c r="B14974" s="21"/>
      <c r="C14974" s="21"/>
      <c r="D14974" s="22"/>
    </row>
    <row r="14975" spans="1:57" s="9" customFormat="1" x14ac:dyDescent="0.2">
      <c r="A14975" s="2" t="s">
        <v>26868</v>
      </c>
      <c r="B14975" s="1" t="s">
        <v>26869</v>
      </c>
      <c r="C14975" s="1" t="s">
        <v>39</v>
      </c>
      <c r="D14975" s="10" t="s">
        <v>5270</v>
      </c>
    </row>
    <row r="14976" spans="1:57" s="9" customFormat="1" x14ac:dyDescent="0.2">
      <c r="A14976" s="2" t="s">
        <v>26870</v>
      </c>
      <c r="B14976" s="1" t="s">
        <v>26871</v>
      </c>
      <c r="C14976" s="1" t="s">
        <v>39</v>
      </c>
      <c r="D14976" s="3">
        <v>500</v>
      </c>
    </row>
    <row r="14977" spans="1:57" s="11" customFormat="1" ht="18.75" x14ac:dyDescent="0.2">
      <c r="A14977" s="16" t="str">
        <f>HYPERLINK("#Indice","Voltar ao inicio")</f>
        <v>Voltar ao inicio</v>
      </c>
      <c r="B14977" s="17"/>
      <c r="C14977" s="17"/>
      <c r="D14977" s="17"/>
      <c r="E14977" s="9"/>
      <c r="F14977" s="9"/>
      <c r="G14977" s="9"/>
      <c r="H14977" s="9"/>
      <c r="I14977" s="9"/>
      <c r="J14977" s="9"/>
      <c r="K14977" s="9"/>
      <c r="L14977" s="9"/>
      <c r="M14977" s="9"/>
      <c r="N14977" s="9"/>
      <c r="O14977" s="9"/>
      <c r="P14977" s="9"/>
      <c r="Q14977" s="9"/>
      <c r="R14977" s="9"/>
      <c r="S14977" s="9"/>
      <c r="T14977" s="9"/>
      <c r="U14977" s="9"/>
      <c r="V14977" s="9"/>
      <c r="W14977" s="9"/>
      <c r="X14977" s="9"/>
      <c r="Y14977" s="9"/>
      <c r="Z14977" s="9"/>
      <c r="AA14977" s="9"/>
      <c r="AB14977" s="9"/>
      <c r="AC14977" s="9"/>
      <c r="AD14977" s="9"/>
      <c r="AE14977" s="9"/>
      <c r="AF14977" s="9"/>
      <c r="AG14977" s="9"/>
      <c r="AH14977" s="9"/>
      <c r="AI14977" s="9"/>
      <c r="AJ14977" s="9"/>
      <c r="AK14977" s="9"/>
      <c r="AL14977" s="9"/>
      <c r="AM14977" s="9"/>
      <c r="AN14977" s="9"/>
      <c r="AO14977" s="9"/>
      <c r="AP14977" s="9"/>
      <c r="AQ14977" s="9"/>
      <c r="AR14977" s="9"/>
      <c r="AS14977" s="9"/>
      <c r="AT14977" s="9"/>
      <c r="AU14977" s="9"/>
      <c r="AV14977" s="9"/>
      <c r="AW14977" s="9"/>
      <c r="AX14977" s="9"/>
      <c r="AY14977" s="9"/>
      <c r="AZ14977" s="9"/>
      <c r="BA14977" s="9"/>
      <c r="BB14977" s="9"/>
      <c r="BC14977" s="9"/>
      <c r="BD14977" s="9"/>
      <c r="BE14977" s="9"/>
    </row>
    <row r="14978" spans="1:57" s="11" customFormat="1" ht="10.5" customHeight="1" x14ac:dyDescent="0.2">
      <c r="A14978" s="12"/>
      <c r="B14978" s="13"/>
      <c r="C14978" s="13"/>
      <c r="D14978" s="13"/>
      <c r="E14978" s="9"/>
      <c r="F14978" s="9"/>
      <c r="G14978" s="9"/>
      <c r="H14978" s="9"/>
      <c r="I14978" s="9"/>
      <c r="J14978" s="9"/>
      <c r="K14978" s="9"/>
      <c r="L14978" s="9"/>
      <c r="M14978" s="9"/>
      <c r="N14978" s="9"/>
      <c r="O14978" s="9"/>
      <c r="P14978" s="9"/>
      <c r="Q14978" s="9"/>
      <c r="R14978" s="9"/>
      <c r="S14978" s="9"/>
      <c r="T14978" s="9"/>
      <c r="U14978" s="9"/>
      <c r="V14978" s="9"/>
      <c r="W14978" s="9"/>
      <c r="X14978" s="9"/>
      <c r="Y14978" s="9"/>
      <c r="Z14978" s="9"/>
      <c r="AA14978" s="9"/>
      <c r="AB14978" s="9"/>
      <c r="AC14978" s="9"/>
      <c r="AD14978" s="9"/>
      <c r="AE14978" s="9"/>
      <c r="AF14978" s="9"/>
      <c r="AG14978" s="9"/>
      <c r="AH14978" s="9"/>
      <c r="AI14978" s="9"/>
      <c r="AJ14978" s="9"/>
      <c r="AK14978" s="9"/>
      <c r="AL14978" s="9"/>
      <c r="AM14978" s="9"/>
      <c r="AN14978" s="9"/>
      <c r="AO14978" s="9"/>
      <c r="AP14978" s="9"/>
      <c r="AQ14978" s="9"/>
      <c r="AR14978" s="9"/>
      <c r="AS14978" s="9"/>
      <c r="AT14978" s="9"/>
      <c r="AU14978" s="9"/>
      <c r="AV14978" s="9"/>
      <c r="AW14978" s="9"/>
      <c r="AX14978" s="9"/>
      <c r="AY14978" s="9"/>
      <c r="AZ14978" s="9"/>
      <c r="BA14978" s="9"/>
      <c r="BB14978" s="9"/>
      <c r="BC14978" s="9"/>
      <c r="BD14978" s="9"/>
      <c r="BE14978" s="9"/>
    </row>
    <row r="14979" spans="1:57" s="9" customFormat="1" ht="26.25" customHeight="1" x14ac:dyDescent="0.2">
      <c r="A14979" s="18" t="s">
        <v>26914</v>
      </c>
      <c r="B14979" s="19"/>
      <c r="C14979" s="19"/>
      <c r="D14979" s="19"/>
    </row>
    <row r="14980" spans="1:57" s="9" customFormat="1" ht="14.25" x14ac:dyDescent="0.2">
      <c r="A14980" s="20" t="s">
        <v>0</v>
      </c>
      <c r="B14980" s="21" t="s">
        <v>1</v>
      </c>
      <c r="C14980" s="21" t="s">
        <v>2</v>
      </c>
      <c r="D14980" s="22" t="s">
        <v>3</v>
      </c>
    </row>
    <row r="14981" spans="1:57" s="9" customFormat="1" ht="14.25" x14ac:dyDescent="0.2">
      <c r="A14981" s="20"/>
      <c r="B14981" s="21"/>
      <c r="C14981" s="21"/>
      <c r="D14981" s="22"/>
    </row>
    <row r="14982" spans="1:57" s="9" customFormat="1" x14ac:dyDescent="0.2">
      <c r="A14982" s="2" t="s">
        <v>26873</v>
      </c>
      <c r="B14982" s="1" t="s">
        <v>26874</v>
      </c>
      <c r="C14982" s="1" t="s">
        <v>39</v>
      </c>
      <c r="D14982" s="3">
        <v>17</v>
      </c>
    </row>
    <row r="14983" spans="1:57" s="9" customFormat="1" x14ac:dyDescent="0.2">
      <c r="A14983" s="2" t="s">
        <v>26875</v>
      </c>
      <c r="B14983" s="1" t="s">
        <v>26876</v>
      </c>
      <c r="C14983" s="1" t="s">
        <v>26877</v>
      </c>
      <c r="D14983" s="10" t="s">
        <v>5270</v>
      </c>
    </row>
    <row r="14984" spans="1:57" s="9" customFormat="1" x14ac:dyDescent="0.2">
      <c r="A14984" s="2" t="s">
        <v>26878</v>
      </c>
      <c r="B14984" s="1" t="s">
        <v>26879</v>
      </c>
      <c r="C14984" s="1" t="s">
        <v>39</v>
      </c>
      <c r="D14984" s="3">
        <v>72</v>
      </c>
    </row>
    <row r="14985" spans="1:57" s="9" customFormat="1" x14ac:dyDescent="0.2">
      <c r="A14985" s="2" t="s">
        <v>26880</v>
      </c>
      <c r="B14985" s="1" t="s">
        <v>26879</v>
      </c>
      <c r="C14985" s="1" t="s">
        <v>39</v>
      </c>
      <c r="D14985" s="10" t="s">
        <v>5270</v>
      </c>
    </row>
    <row r="14986" spans="1:57" s="9" customFormat="1" x14ac:dyDescent="0.2">
      <c r="A14986" s="2" t="s">
        <v>26881</v>
      </c>
      <c r="B14986" s="1" t="s">
        <v>26879</v>
      </c>
      <c r="C14986" s="1" t="s">
        <v>39</v>
      </c>
      <c r="D14986" s="10" t="s">
        <v>5270</v>
      </c>
    </row>
    <row r="14987" spans="1:57" s="9" customFormat="1" x14ac:dyDescent="0.2">
      <c r="A14987" s="2" t="s">
        <v>26882</v>
      </c>
      <c r="B14987" s="1" t="s">
        <v>26883</v>
      </c>
      <c r="C14987" s="1" t="s">
        <v>39</v>
      </c>
      <c r="D14987" s="3">
        <v>76</v>
      </c>
    </row>
    <row r="14988" spans="1:57" s="9" customFormat="1" x14ac:dyDescent="0.2">
      <c r="A14988" s="2" t="s">
        <v>26884</v>
      </c>
      <c r="B14988" s="1" t="s">
        <v>26885</v>
      </c>
      <c r="C14988" s="1" t="s">
        <v>39</v>
      </c>
      <c r="D14988" s="10" t="s">
        <v>5270</v>
      </c>
    </row>
    <row r="14989" spans="1:57" s="9" customFormat="1" x14ac:dyDescent="0.2">
      <c r="A14989" s="2" t="s">
        <v>26886</v>
      </c>
      <c r="B14989" s="1" t="s">
        <v>26887</v>
      </c>
      <c r="C14989" s="1" t="s">
        <v>39</v>
      </c>
      <c r="D14989" s="3">
        <v>51</v>
      </c>
    </row>
    <row r="14990" spans="1:57" s="9" customFormat="1" x14ac:dyDescent="0.2">
      <c r="A14990" s="2" t="s">
        <v>26888</v>
      </c>
      <c r="B14990" s="1" t="s">
        <v>26889</v>
      </c>
      <c r="C14990" s="1" t="s">
        <v>26890</v>
      </c>
      <c r="D14990" s="3">
        <v>40</v>
      </c>
    </row>
    <row r="14991" spans="1:57" s="9" customFormat="1" x14ac:dyDescent="0.2">
      <c r="A14991" s="2" t="s">
        <v>26891</v>
      </c>
      <c r="B14991" s="1" t="s">
        <v>26889</v>
      </c>
      <c r="C14991" s="1" t="s">
        <v>39</v>
      </c>
      <c r="D14991" s="3">
        <v>45</v>
      </c>
    </row>
    <row r="14992" spans="1:57" s="9" customFormat="1" x14ac:dyDescent="0.2">
      <c r="A14992" s="2" t="s">
        <v>26892</v>
      </c>
      <c r="B14992" s="1" t="s">
        <v>26889</v>
      </c>
      <c r="C14992" s="1" t="s">
        <v>39</v>
      </c>
      <c r="D14992" s="10" t="s">
        <v>5270</v>
      </c>
    </row>
    <row r="14993" spans="1:57" s="9" customFormat="1" x14ac:dyDescent="0.2">
      <c r="A14993" s="2" t="s">
        <v>26893</v>
      </c>
      <c r="B14993" s="1" t="s">
        <v>26894</v>
      </c>
      <c r="C14993" s="1" t="s">
        <v>39</v>
      </c>
      <c r="D14993" s="3">
        <v>40</v>
      </c>
    </row>
    <row r="14994" spans="1:57" s="9" customFormat="1" x14ac:dyDescent="0.2">
      <c r="A14994" s="2" t="s">
        <v>26895</v>
      </c>
      <c r="B14994" s="1" t="s">
        <v>26894</v>
      </c>
      <c r="C14994" s="1" t="s">
        <v>39</v>
      </c>
      <c r="D14994" s="10" t="s">
        <v>5270</v>
      </c>
    </row>
    <row r="14995" spans="1:57" s="9" customFormat="1" x14ac:dyDescent="0.2">
      <c r="A14995" s="2" t="s">
        <v>26896</v>
      </c>
      <c r="B14995" s="1" t="s">
        <v>26897</v>
      </c>
      <c r="C14995" s="1" t="s">
        <v>39</v>
      </c>
      <c r="D14995" s="10" t="s">
        <v>5270</v>
      </c>
    </row>
    <row r="14996" spans="1:57" s="9" customFormat="1" x14ac:dyDescent="0.2">
      <c r="A14996" s="2" t="s">
        <v>26898</v>
      </c>
      <c r="B14996" s="1" t="s">
        <v>26897</v>
      </c>
      <c r="C14996" s="1" t="s">
        <v>1012</v>
      </c>
      <c r="D14996" s="3">
        <v>25</v>
      </c>
    </row>
    <row r="14997" spans="1:57" s="9" customFormat="1" x14ac:dyDescent="0.2">
      <c r="A14997" s="2" t="s">
        <v>26899</v>
      </c>
      <c r="B14997" s="1" t="s">
        <v>26900</v>
      </c>
      <c r="C14997" s="1" t="s">
        <v>39</v>
      </c>
      <c r="D14997" s="3">
        <v>33</v>
      </c>
    </row>
    <row r="14998" spans="1:57" s="9" customFormat="1" x14ac:dyDescent="0.2">
      <c r="A14998" s="2" t="s">
        <v>26901</v>
      </c>
      <c r="B14998" s="1" t="s">
        <v>26902</v>
      </c>
      <c r="C14998" s="1" t="s">
        <v>26903</v>
      </c>
      <c r="D14998" s="10" t="s">
        <v>5270</v>
      </c>
    </row>
    <row r="14999" spans="1:57" s="9" customFormat="1" x14ac:dyDescent="0.2">
      <c r="A14999" s="2" t="s">
        <v>26904</v>
      </c>
      <c r="B14999" s="1" t="s">
        <v>26905</v>
      </c>
      <c r="C14999" s="1" t="s">
        <v>39</v>
      </c>
      <c r="D14999" s="3">
        <v>30</v>
      </c>
    </row>
    <row r="15000" spans="1:57" s="9" customFormat="1" x14ac:dyDescent="0.2">
      <c r="A15000" s="2" t="s">
        <v>26906</v>
      </c>
      <c r="B15000" s="1" t="s">
        <v>26907</v>
      </c>
      <c r="C15000" s="1" t="s">
        <v>39</v>
      </c>
      <c r="D15000" s="10" t="s">
        <v>5270</v>
      </c>
    </row>
    <row r="15001" spans="1:57" s="9" customFormat="1" x14ac:dyDescent="0.2">
      <c r="A15001" s="2" t="s">
        <v>26908</v>
      </c>
      <c r="B15001" s="1" t="s">
        <v>26909</v>
      </c>
      <c r="C15001" s="1" t="s">
        <v>39</v>
      </c>
      <c r="D15001" s="10" t="s">
        <v>5270</v>
      </c>
    </row>
    <row r="15002" spans="1:57" s="9" customFormat="1" x14ac:dyDescent="0.2">
      <c r="A15002" s="2" t="s">
        <v>26910</v>
      </c>
      <c r="B15002" s="1" t="s">
        <v>26911</v>
      </c>
      <c r="C15002" s="1" t="s">
        <v>39</v>
      </c>
      <c r="D15002" s="10" t="s">
        <v>5270</v>
      </c>
    </row>
    <row r="15003" spans="1:57" s="9" customFormat="1" x14ac:dyDescent="0.2">
      <c r="A15003" s="2" t="s">
        <v>26912</v>
      </c>
      <c r="B15003" s="1" t="s">
        <v>26913</v>
      </c>
      <c r="C15003" s="1" t="s">
        <v>39</v>
      </c>
      <c r="D15003" s="10" t="s">
        <v>5270</v>
      </c>
    </row>
    <row r="15004" spans="1:57" s="11" customFormat="1" ht="18.75" x14ac:dyDescent="0.2">
      <c r="A15004" s="16" t="str">
        <f>HYPERLINK("#Indice","Voltar ao inicio")</f>
        <v>Voltar ao inicio</v>
      </c>
      <c r="B15004" s="17"/>
      <c r="C15004" s="17"/>
      <c r="D15004" s="17"/>
      <c r="E15004" s="9"/>
      <c r="F15004" s="9"/>
      <c r="G15004" s="9"/>
      <c r="H15004" s="9"/>
      <c r="I15004" s="9"/>
      <c r="J15004" s="9"/>
      <c r="K15004" s="9"/>
      <c r="L15004" s="9"/>
      <c r="M15004" s="9"/>
      <c r="N15004" s="9"/>
      <c r="O15004" s="9"/>
      <c r="P15004" s="9"/>
      <c r="Q15004" s="9"/>
      <c r="R15004" s="9"/>
      <c r="S15004" s="9"/>
      <c r="T15004" s="9"/>
      <c r="U15004" s="9"/>
      <c r="V15004" s="9"/>
      <c r="W15004" s="9"/>
      <c r="X15004" s="9"/>
      <c r="Y15004" s="9"/>
      <c r="Z15004" s="9"/>
      <c r="AA15004" s="9"/>
      <c r="AB15004" s="9"/>
      <c r="AC15004" s="9"/>
      <c r="AD15004" s="9"/>
      <c r="AE15004" s="9"/>
      <c r="AF15004" s="9"/>
      <c r="AG15004" s="9"/>
      <c r="AH15004" s="9"/>
      <c r="AI15004" s="9"/>
      <c r="AJ15004" s="9"/>
      <c r="AK15004" s="9"/>
      <c r="AL15004" s="9"/>
      <c r="AM15004" s="9"/>
      <c r="AN15004" s="9"/>
      <c r="AO15004" s="9"/>
      <c r="AP15004" s="9"/>
      <c r="AQ15004" s="9"/>
      <c r="AR15004" s="9"/>
      <c r="AS15004" s="9"/>
      <c r="AT15004" s="9"/>
      <c r="AU15004" s="9"/>
      <c r="AV15004" s="9"/>
      <c r="AW15004" s="9"/>
      <c r="AX15004" s="9"/>
      <c r="AY15004" s="9"/>
      <c r="AZ15004" s="9"/>
      <c r="BA15004" s="9"/>
      <c r="BB15004" s="9"/>
      <c r="BC15004" s="9"/>
      <c r="BD15004" s="9"/>
      <c r="BE15004" s="9"/>
    </row>
    <row r="15005" spans="1:57" s="11" customFormat="1" ht="10.5" customHeight="1" x14ac:dyDescent="0.2">
      <c r="A15005" s="12"/>
      <c r="B15005" s="13"/>
      <c r="C15005" s="13"/>
      <c r="D15005" s="13"/>
      <c r="E15005" s="9"/>
      <c r="F15005" s="9"/>
      <c r="G15005" s="9"/>
      <c r="H15005" s="9"/>
      <c r="I15005" s="9"/>
      <c r="J15005" s="9"/>
      <c r="K15005" s="9"/>
      <c r="L15005" s="9"/>
      <c r="M15005" s="9"/>
      <c r="N15005" s="9"/>
      <c r="O15005" s="9"/>
      <c r="P15005" s="9"/>
      <c r="Q15005" s="9"/>
      <c r="R15005" s="9"/>
      <c r="S15005" s="9"/>
      <c r="T15005" s="9"/>
      <c r="U15005" s="9"/>
      <c r="V15005" s="9"/>
      <c r="W15005" s="9"/>
      <c r="X15005" s="9"/>
      <c r="Y15005" s="9"/>
      <c r="Z15005" s="9"/>
      <c r="AA15005" s="9"/>
      <c r="AB15005" s="9"/>
      <c r="AC15005" s="9"/>
      <c r="AD15005" s="9"/>
      <c r="AE15005" s="9"/>
      <c r="AF15005" s="9"/>
      <c r="AG15005" s="9"/>
      <c r="AH15005" s="9"/>
      <c r="AI15005" s="9"/>
      <c r="AJ15005" s="9"/>
      <c r="AK15005" s="9"/>
      <c r="AL15005" s="9"/>
      <c r="AM15005" s="9"/>
      <c r="AN15005" s="9"/>
      <c r="AO15005" s="9"/>
      <c r="AP15005" s="9"/>
      <c r="AQ15005" s="9"/>
      <c r="AR15005" s="9"/>
      <c r="AS15005" s="9"/>
      <c r="AT15005" s="9"/>
      <c r="AU15005" s="9"/>
      <c r="AV15005" s="9"/>
      <c r="AW15005" s="9"/>
      <c r="AX15005" s="9"/>
      <c r="AY15005" s="9"/>
      <c r="AZ15005" s="9"/>
      <c r="BA15005" s="9"/>
      <c r="BB15005" s="9"/>
      <c r="BC15005" s="9"/>
      <c r="BD15005" s="9"/>
      <c r="BE15005" s="9"/>
    </row>
    <row r="15006" spans="1:57" s="9" customFormat="1" ht="26.25" customHeight="1" x14ac:dyDescent="0.2">
      <c r="A15006" s="18" t="s">
        <v>26925</v>
      </c>
      <c r="B15006" s="19"/>
      <c r="C15006" s="19"/>
      <c r="D15006" s="19"/>
    </row>
    <row r="15007" spans="1:57" s="9" customFormat="1" ht="14.25" x14ac:dyDescent="0.2">
      <c r="A15007" s="20" t="s">
        <v>0</v>
      </c>
      <c r="B15007" s="21" t="s">
        <v>1</v>
      </c>
      <c r="C15007" s="21" t="s">
        <v>2</v>
      </c>
      <c r="D15007" s="22" t="s">
        <v>3</v>
      </c>
    </row>
    <row r="15008" spans="1:57" s="9" customFormat="1" ht="14.25" x14ac:dyDescent="0.2">
      <c r="A15008" s="20"/>
      <c r="B15008" s="21"/>
      <c r="C15008" s="21"/>
      <c r="D15008" s="22"/>
    </row>
    <row r="15009" spans="1:57" s="9" customFormat="1" x14ac:dyDescent="0.2">
      <c r="A15009" s="2" t="s">
        <v>26915</v>
      </c>
      <c r="B15009" s="1" t="s">
        <v>26916</v>
      </c>
      <c r="C15009" s="1" t="s">
        <v>39</v>
      </c>
      <c r="D15009" s="10" t="s">
        <v>5270</v>
      </c>
    </row>
    <row r="15010" spans="1:57" s="9" customFormat="1" x14ac:dyDescent="0.2">
      <c r="A15010" s="2" t="s">
        <v>26917</v>
      </c>
      <c r="B15010" s="1" t="s">
        <v>26918</v>
      </c>
      <c r="C15010" s="1" t="s">
        <v>39</v>
      </c>
      <c r="D15010" s="10" t="s">
        <v>5270</v>
      </c>
    </row>
    <row r="15011" spans="1:57" s="9" customFormat="1" x14ac:dyDescent="0.2">
      <c r="A15011" s="2" t="s">
        <v>26919</v>
      </c>
      <c r="B15011" s="1" t="s">
        <v>26918</v>
      </c>
      <c r="C15011" s="1" t="s">
        <v>26920</v>
      </c>
      <c r="D15011" s="10" t="s">
        <v>5270</v>
      </c>
    </row>
    <row r="15012" spans="1:57" s="9" customFormat="1" x14ac:dyDescent="0.2">
      <c r="A15012" s="2" t="s">
        <v>26921</v>
      </c>
      <c r="B15012" s="1" t="s">
        <v>26922</v>
      </c>
      <c r="C15012" s="1" t="s">
        <v>39</v>
      </c>
      <c r="D15012" s="10" t="s">
        <v>5270</v>
      </c>
    </row>
    <row r="15013" spans="1:57" s="9" customFormat="1" x14ac:dyDescent="0.2">
      <c r="A15013" s="2" t="s">
        <v>26923</v>
      </c>
      <c r="B15013" s="1" t="s">
        <v>26924</v>
      </c>
      <c r="C15013" s="1" t="s">
        <v>39</v>
      </c>
      <c r="D15013" s="3">
        <v>100</v>
      </c>
    </row>
    <row r="15014" spans="1:57" s="11" customFormat="1" ht="18.75" x14ac:dyDescent="0.2">
      <c r="A15014" s="16" t="str">
        <f>HYPERLINK("#Indice","Voltar ao inicio")</f>
        <v>Voltar ao inicio</v>
      </c>
      <c r="B15014" s="17"/>
      <c r="C15014" s="17"/>
      <c r="D15014" s="17"/>
      <c r="E15014" s="9"/>
      <c r="F15014" s="9"/>
      <c r="G15014" s="9"/>
      <c r="H15014" s="9"/>
      <c r="I15014" s="9"/>
      <c r="J15014" s="9"/>
      <c r="K15014" s="9"/>
      <c r="L15014" s="9"/>
      <c r="M15014" s="9"/>
      <c r="N15014" s="9"/>
      <c r="O15014" s="9"/>
      <c r="P15014" s="9"/>
      <c r="Q15014" s="9"/>
      <c r="R15014" s="9"/>
      <c r="S15014" s="9"/>
      <c r="T15014" s="9"/>
      <c r="U15014" s="9"/>
      <c r="V15014" s="9"/>
      <c r="W15014" s="9"/>
      <c r="X15014" s="9"/>
      <c r="Y15014" s="9"/>
      <c r="Z15014" s="9"/>
      <c r="AA15014" s="9"/>
      <c r="AB15014" s="9"/>
      <c r="AC15014" s="9"/>
      <c r="AD15014" s="9"/>
      <c r="AE15014" s="9"/>
      <c r="AF15014" s="9"/>
      <c r="AG15014" s="9"/>
      <c r="AH15014" s="9"/>
      <c r="AI15014" s="9"/>
      <c r="AJ15014" s="9"/>
      <c r="AK15014" s="9"/>
      <c r="AL15014" s="9"/>
      <c r="AM15014" s="9"/>
      <c r="AN15014" s="9"/>
      <c r="AO15014" s="9"/>
      <c r="AP15014" s="9"/>
      <c r="AQ15014" s="9"/>
      <c r="AR15014" s="9"/>
      <c r="AS15014" s="9"/>
      <c r="AT15014" s="9"/>
      <c r="AU15014" s="9"/>
      <c r="AV15014" s="9"/>
      <c r="AW15014" s="9"/>
      <c r="AX15014" s="9"/>
      <c r="AY15014" s="9"/>
      <c r="AZ15014" s="9"/>
      <c r="BA15014" s="9"/>
      <c r="BB15014" s="9"/>
      <c r="BC15014" s="9"/>
      <c r="BD15014" s="9"/>
      <c r="BE15014" s="9"/>
    </row>
    <row r="15015" spans="1:57" s="11" customFormat="1" ht="10.5" customHeight="1" x14ac:dyDescent="0.2">
      <c r="A15015" s="12"/>
      <c r="B15015" s="13"/>
      <c r="C15015" s="13"/>
      <c r="D15015" s="13"/>
      <c r="E15015" s="9"/>
      <c r="F15015" s="9"/>
      <c r="G15015" s="9"/>
      <c r="H15015" s="9"/>
      <c r="I15015" s="9"/>
      <c r="J15015" s="9"/>
      <c r="K15015" s="9"/>
      <c r="L15015" s="9"/>
      <c r="M15015" s="9"/>
      <c r="N15015" s="9"/>
      <c r="O15015" s="9"/>
      <c r="P15015" s="9"/>
      <c r="Q15015" s="9"/>
      <c r="R15015" s="9"/>
      <c r="S15015" s="9"/>
      <c r="T15015" s="9"/>
      <c r="U15015" s="9"/>
      <c r="V15015" s="9"/>
      <c r="W15015" s="9"/>
      <c r="X15015" s="9"/>
      <c r="Y15015" s="9"/>
      <c r="Z15015" s="9"/>
      <c r="AA15015" s="9"/>
      <c r="AB15015" s="9"/>
      <c r="AC15015" s="9"/>
      <c r="AD15015" s="9"/>
      <c r="AE15015" s="9"/>
      <c r="AF15015" s="9"/>
      <c r="AG15015" s="9"/>
      <c r="AH15015" s="9"/>
      <c r="AI15015" s="9"/>
      <c r="AJ15015" s="9"/>
      <c r="AK15015" s="9"/>
      <c r="AL15015" s="9"/>
      <c r="AM15015" s="9"/>
      <c r="AN15015" s="9"/>
      <c r="AO15015" s="9"/>
      <c r="AP15015" s="9"/>
      <c r="AQ15015" s="9"/>
      <c r="AR15015" s="9"/>
      <c r="AS15015" s="9"/>
      <c r="AT15015" s="9"/>
      <c r="AU15015" s="9"/>
      <c r="AV15015" s="9"/>
      <c r="AW15015" s="9"/>
      <c r="AX15015" s="9"/>
      <c r="AY15015" s="9"/>
      <c r="AZ15015" s="9"/>
      <c r="BA15015" s="9"/>
      <c r="BB15015" s="9"/>
      <c r="BC15015" s="9"/>
      <c r="BD15015" s="9"/>
      <c r="BE15015" s="9"/>
    </row>
    <row r="15016" spans="1:57" s="9" customFormat="1" ht="26.25" customHeight="1" x14ac:dyDescent="0.2">
      <c r="A15016" s="18" t="s">
        <v>26943</v>
      </c>
      <c r="B15016" s="19"/>
      <c r="C15016" s="19"/>
      <c r="D15016" s="19"/>
    </row>
    <row r="15017" spans="1:57" s="9" customFormat="1" ht="14.25" x14ac:dyDescent="0.2">
      <c r="A15017" s="20" t="s">
        <v>0</v>
      </c>
      <c r="B15017" s="21" t="s">
        <v>1</v>
      </c>
      <c r="C15017" s="21" t="s">
        <v>2</v>
      </c>
      <c r="D15017" s="22" t="s">
        <v>3</v>
      </c>
    </row>
    <row r="15018" spans="1:57" s="9" customFormat="1" ht="14.25" x14ac:dyDescent="0.2">
      <c r="A15018" s="20"/>
      <c r="B15018" s="21"/>
      <c r="C15018" s="21"/>
      <c r="D15018" s="22"/>
    </row>
    <row r="15019" spans="1:57" s="9" customFormat="1" x14ac:dyDescent="0.2">
      <c r="A15019" s="2" t="s">
        <v>26926</v>
      </c>
      <c r="B15019" s="1" t="s">
        <v>26927</v>
      </c>
      <c r="C15019" s="1" t="s">
        <v>26928</v>
      </c>
      <c r="D15019" s="10" t="s">
        <v>5270</v>
      </c>
    </row>
    <row r="15020" spans="1:57" s="9" customFormat="1" x14ac:dyDescent="0.2">
      <c r="A15020" s="2" t="s">
        <v>26929</v>
      </c>
      <c r="B15020" s="1" t="s">
        <v>26930</v>
      </c>
      <c r="C15020" s="1" t="s">
        <v>39</v>
      </c>
      <c r="D15020" s="10" t="s">
        <v>5270</v>
      </c>
    </row>
    <row r="15021" spans="1:57" s="9" customFormat="1" x14ac:dyDescent="0.2">
      <c r="A15021" s="2" t="s">
        <v>26931</v>
      </c>
      <c r="B15021" s="1" t="s">
        <v>26932</v>
      </c>
      <c r="C15021" s="1" t="s">
        <v>39</v>
      </c>
      <c r="D15021" s="10" t="s">
        <v>5270</v>
      </c>
    </row>
    <row r="15022" spans="1:57" s="9" customFormat="1" x14ac:dyDescent="0.2">
      <c r="A15022" s="2" t="s">
        <v>26933</v>
      </c>
      <c r="B15022" s="1" t="s">
        <v>26932</v>
      </c>
      <c r="C15022" s="1" t="s">
        <v>39</v>
      </c>
      <c r="D15022" s="10" t="s">
        <v>5270</v>
      </c>
    </row>
    <row r="15023" spans="1:57" s="9" customFormat="1" x14ac:dyDescent="0.2">
      <c r="A15023" s="2" t="s">
        <v>26934</v>
      </c>
      <c r="B15023" s="1" t="s">
        <v>26935</v>
      </c>
      <c r="C15023" s="1" t="s">
        <v>39</v>
      </c>
      <c r="D15023" s="10" t="s">
        <v>5270</v>
      </c>
    </row>
    <row r="15024" spans="1:57" s="9" customFormat="1" x14ac:dyDescent="0.2">
      <c r="A15024" s="2" t="s">
        <v>26936</v>
      </c>
      <c r="B15024" s="1" t="s">
        <v>26937</v>
      </c>
      <c r="C15024" s="1" t="s">
        <v>39</v>
      </c>
      <c r="D15024" s="10" t="s">
        <v>5270</v>
      </c>
    </row>
    <row r="15025" spans="1:57" s="9" customFormat="1" x14ac:dyDescent="0.2">
      <c r="A15025" s="2" t="s">
        <v>26938</v>
      </c>
      <c r="B15025" s="1" t="s">
        <v>26939</v>
      </c>
      <c r="C15025" s="1" t="s">
        <v>39</v>
      </c>
      <c r="D15025" s="10" t="s">
        <v>5270</v>
      </c>
    </row>
    <row r="15026" spans="1:57" s="9" customFormat="1" x14ac:dyDescent="0.2">
      <c r="A15026" s="2" t="s">
        <v>26940</v>
      </c>
      <c r="B15026" s="1" t="s">
        <v>26941</v>
      </c>
      <c r="C15026" s="1" t="s">
        <v>26942</v>
      </c>
      <c r="D15026" s="10" t="s">
        <v>5270</v>
      </c>
    </row>
    <row r="15027" spans="1:57" s="11" customFormat="1" ht="18.75" x14ac:dyDescent="0.2">
      <c r="A15027" s="16" t="str">
        <f>HYPERLINK("#Indice","Voltar ao inicio")</f>
        <v>Voltar ao inicio</v>
      </c>
      <c r="B15027" s="17"/>
      <c r="C15027" s="17"/>
      <c r="D15027" s="17"/>
      <c r="E15027" s="9"/>
      <c r="F15027" s="9"/>
      <c r="G15027" s="9"/>
      <c r="H15027" s="9"/>
      <c r="I15027" s="9"/>
      <c r="J15027" s="9"/>
      <c r="K15027" s="9"/>
      <c r="L15027" s="9"/>
      <c r="M15027" s="9"/>
      <c r="N15027" s="9"/>
      <c r="O15027" s="9"/>
      <c r="P15027" s="9"/>
      <c r="Q15027" s="9"/>
      <c r="R15027" s="9"/>
      <c r="S15027" s="9"/>
      <c r="T15027" s="9"/>
      <c r="U15027" s="9"/>
      <c r="V15027" s="9"/>
      <c r="W15027" s="9"/>
      <c r="X15027" s="9"/>
      <c r="Y15027" s="9"/>
      <c r="Z15027" s="9"/>
      <c r="AA15027" s="9"/>
      <c r="AB15027" s="9"/>
      <c r="AC15027" s="9"/>
      <c r="AD15027" s="9"/>
      <c r="AE15027" s="9"/>
      <c r="AF15027" s="9"/>
      <c r="AG15027" s="9"/>
      <c r="AH15027" s="9"/>
      <c r="AI15027" s="9"/>
      <c r="AJ15027" s="9"/>
      <c r="AK15027" s="9"/>
      <c r="AL15027" s="9"/>
      <c r="AM15027" s="9"/>
      <c r="AN15027" s="9"/>
      <c r="AO15027" s="9"/>
      <c r="AP15027" s="9"/>
      <c r="AQ15027" s="9"/>
      <c r="AR15027" s="9"/>
      <c r="AS15027" s="9"/>
      <c r="AT15027" s="9"/>
      <c r="AU15027" s="9"/>
      <c r="AV15027" s="9"/>
      <c r="AW15027" s="9"/>
      <c r="AX15027" s="9"/>
      <c r="AY15027" s="9"/>
      <c r="AZ15027" s="9"/>
      <c r="BA15027" s="9"/>
      <c r="BB15027" s="9"/>
      <c r="BC15027" s="9"/>
      <c r="BD15027" s="9"/>
      <c r="BE15027" s="9"/>
    </row>
    <row r="15028" spans="1:57" s="11" customFormat="1" ht="10.5" customHeight="1" x14ac:dyDescent="0.2">
      <c r="A15028" s="12"/>
      <c r="B15028" s="13"/>
      <c r="C15028" s="13"/>
      <c r="D15028" s="13"/>
      <c r="E15028" s="9"/>
      <c r="F15028" s="9"/>
      <c r="G15028" s="9"/>
      <c r="H15028" s="9"/>
      <c r="I15028" s="9"/>
      <c r="J15028" s="9"/>
      <c r="K15028" s="9"/>
      <c r="L15028" s="9"/>
      <c r="M15028" s="9"/>
      <c r="N15028" s="9"/>
      <c r="O15028" s="9"/>
      <c r="P15028" s="9"/>
      <c r="Q15028" s="9"/>
      <c r="R15028" s="9"/>
      <c r="S15028" s="9"/>
      <c r="T15028" s="9"/>
      <c r="U15028" s="9"/>
      <c r="V15028" s="9"/>
      <c r="W15028" s="9"/>
      <c r="X15028" s="9"/>
      <c r="Y15028" s="9"/>
      <c r="Z15028" s="9"/>
      <c r="AA15028" s="9"/>
      <c r="AB15028" s="9"/>
      <c r="AC15028" s="9"/>
      <c r="AD15028" s="9"/>
      <c r="AE15028" s="9"/>
      <c r="AF15028" s="9"/>
      <c r="AG15028" s="9"/>
      <c r="AH15028" s="9"/>
      <c r="AI15028" s="9"/>
      <c r="AJ15028" s="9"/>
      <c r="AK15028" s="9"/>
      <c r="AL15028" s="9"/>
      <c r="AM15028" s="9"/>
      <c r="AN15028" s="9"/>
      <c r="AO15028" s="9"/>
      <c r="AP15028" s="9"/>
      <c r="AQ15028" s="9"/>
      <c r="AR15028" s="9"/>
      <c r="AS15028" s="9"/>
      <c r="AT15028" s="9"/>
      <c r="AU15028" s="9"/>
      <c r="AV15028" s="9"/>
      <c r="AW15028" s="9"/>
      <c r="AX15028" s="9"/>
      <c r="AY15028" s="9"/>
      <c r="AZ15028" s="9"/>
      <c r="BA15028" s="9"/>
      <c r="BB15028" s="9"/>
      <c r="BC15028" s="9"/>
      <c r="BD15028" s="9"/>
      <c r="BE15028" s="9"/>
    </row>
    <row r="15029" spans="1:57" s="9" customFormat="1" ht="26.25" customHeight="1" x14ac:dyDescent="0.2">
      <c r="A15029" s="18" t="s">
        <v>26948</v>
      </c>
      <c r="B15029" s="19"/>
      <c r="C15029" s="19"/>
      <c r="D15029" s="19"/>
    </row>
    <row r="15030" spans="1:57" s="9" customFormat="1" ht="14.25" x14ac:dyDescent="0.2">
      <c r="A15030" s="20" t="s">
        <v>0</v>
      </c>
      <c r="B15030" s="21" t="s">
        <v>1</v>
      </c>
      <c r="C15030" s="21" t="s">
        <v>2</v>
      </c>
      <c r="D15030" s="22" t="s">
        <v>3</v>
      </c>
    </row>
    <row r="15031" spans="1:57" s="9" customFormat="1" ht="14.25" x14ac:dyDescent="0.2">
      <c r="A15031" s="20"/>
      <c r="B15031" s="21"/>
      <c r="C15031" s="21"/>
      <c r="D15031" s="22"/>
    </row>
    <row r="15032" spans="1:57" s="9" customFormat="1" x14ac:dyDescent="0.2">
      <c r="A15032" s="2" t="s">
        <v>26944</v>
      </c>
      <c r="B15032" s="1" t="s">
        <v>26945</v>
      </c>
      <c r="C15032" s="1" t="s">
        <v>39</v>
      </c>
      <c r="D15032" s="10" t="s">
        <v>5270</v>
      </c>
    </row>
    <row r="15033" spans="1:57" s="9" customFormat="1" x14ac:dyDescent="0.2">
      <c r="A15033" s="2" t="s">
        <v>26946</v>
      </c>
      <c r="B15033" s="1" t="s">
        <v>26947</v>
      </c>
      <c r="C15033" s="1" t="s">
        <v>336</v>
      </c>
      <c r="D15033" s="10" t="s">
        <v>5270</v>
      </c>
    </row>
    <row r="15034" spans="1:57" s="11" customFormat="1" ht="18.75" x14ac:dyDescent="0.2">
      <c r="A15034" s="16" t="str">
        <f>HYPERLINK("#Indice","Voltar ao inicio")</f>
        <v>Voltar ao inicio</v>
      </c>
      <c r="B15034" s="17"/>
      <c r="C15034" s="17"/>
      <c r="D15034" s="17"/>
      <c r="E15034" s="9"/>
      <c r="F15034" s="9"/>
      <c r="G15034" s="9"/>
      <c r="H15034" s="9"/>
      <c r="I15034" s="9"/>
      <c r="J15034" s="9"/>
      <c r="K15034" s="9"/>
      <c r="L15034" s="9"/>
      <c r="M15034" s="9"/>
      <c r="N15034" s="9"/>
      <c r="O15034" s="9"/>
      <c r="P15034" s="9"/>
      <c r="Q15034" s="9"/>
      <c r="R15034" s="9"/>
      <c r="S15034" s="9"/>
      <c r="T15034" s="9"/>
      <c r="U15034" s="9"/>
      <c r="V15034" s="9"/>
      <c r="W15034" s="9"/>
      <c r="X15034" s="9"/>
      <c r="Y15034" s="9"/>
      <c r="Z15034" s="9"/>
      <c r="AA15034" s="9"/>
      <c r="AB15034" s="9"/>
      <c r="AC15034" s="9"/>
      <c r="AD15034" s="9"/>
      <c r="AE15034" s="9"/>
      <c r="AF15034" s="9"/>
      <c r="AG15034" s="9"/>
      <c r="AH15034" s="9"/>
      <c r="AI15034" s="9"/>
      <c r="AJ15034" s="9"/>
      <c r="AK15034" s="9"/>
      <c r="AL15034" s="9"/>
      <c r="AM15034" s="9"/>
      <c r="AN15034" s="9"/>
      <c r="AO15034" s="9"/>
      <c r="AP15034" s="9"/>
      <c r="AQ15034" s="9"/>
      <c r="AR15034" s="9"/>
      <c r="AS15034" s="9"/>
      <c r="AT15034" s="9"/>
      <c r="AU15034" s="9"/>
      <c r="AV15034" s="9"/>
      <c r="AW15034" s="9"/>
      <c r="AX15034" s="9"/>
      <c r="AY15034" s="9"/>
      <c r="AZ15034" s="9"/>
      <c r="BA15034" s="9"/>
      <c r="BB15034" s="9"/>
      <c r="BC15034" s="9"/>
      <c r="BD15034" s="9"/>
      <c r="BE15034" s="9"/>
    </row>
    <row r="15035" spans="1:57" s="11" customFormat="1" ht="10.5" customHeight="1" x14ac:dyDescent="0.2">
      <c r="A15035" s="12"/>
      <c r="B15035" s="13"/>
      <c r="C15035" s="13"/>
      <c r="D15035" s="13"/>
      <c r="E15035" s="9"/>
      <c r="F15035" s="9"/>
      <c r="G15035" s="9"/>
      <c r="H15035" s="9"/>
      <c r="I15035" s="9"/>
      <c r="J15035" s="9"/>
      <c r="K15035" s="9"/>
      <c r="L15035" s="9"/>
      <c r="M15035" s="9"/>
      <c r="N15035" s="9"/>
      <c r="O15035" s="9"/>
      <c r="P15035" s="9"/>
      <c r="Q15035" s="9"/>
      <c r="R15035" s="9"/>
      <c r="S15035" s="9"/>
      <c r="T15035" s="9"/>
      <c r="U15035" s="9"/>
      <c r="V15035" s="9"/>
      <c r="W15035" s="9"/>
      <c r="X15035" s="9"/>
      <c r="Y15035" s="9"/>
      <c r="Z15035" s="9"/>
      <c r="AA15035" s="9"/>
      <c r="AB15035" s="9"/>
      <c r="AC15035" s="9"/>
      <c r="AD15035" s="9"/>
      <c r="AE15035" s="9"/>
      <c r="AF15035" s="9"/>
      <c r="AG15035" s="9"/>
      <c r="AH15035" s="9"/>
      <c r="AI15035" s="9"/>
      <c r="AJ15035" s="9"/>
      <c r="AK15035" s="9"/>
      <c r="AL15035" s="9"/>
      <c r="AM15035" s="9"/>
      <c r="AN15035" s="9"/>
      <c r="AO15035" s="9"/>
      <c r="AP15035" s="9"/>
      <c r="AQ15035" s="9"/>
      <c r="AR15035" s="9"/>
      <c r="AS15035" s="9"/>
      <c r="AT15035" s="9"/>
      <c r="AU15035" s="9"/>
      <c r="AV15035" s="9"/>
      <c r="AW15035" s="9"/>
      <c r="AX15035" s="9"/>
      <c r="AY15035" s="9"/>
      <c r="AZ15035" s="9"/>
      <c r="BA15035" s="9"/>
      <c r="BB15035" s="9"/>
      <c r="BC15035" s="9"/>
      <c r="BD15035" s="9"/>
      <c r="BE15035" s="9"/>
    </row>
    <row r="15036" spans="1:57" s="9" customFormat="1" ht="26.25" customHeight="1" x14ac:dyDescent="0.2">
      <c r="A15036" s="18" t="s">
        <v>26955</v>
      </c>
      <c r="B15036" s="19"/>
      <c r="C15036" s="19"/>
      <c r="D15036" s="19"/>
    </row>
    <row r="15037" spans="1:57" s="9" customFormat="1" ht="14.25" x14ac:dyDescent="0.2">
      <c r="A15037" s="20" t="s">
        <v>0</v>
      </c>
      <c r="B15037" s="21" t="s">
        <v>1</v>
      </c>
      <c r="C15037" s="21" t="s">
        <v>2</v>
      </c>
      <c r="D15037" s="22" t="s">
        <v>3</v>
      </c>
    </row>
    <row r="15038" spans="1:57" s="9" customFormat="1" ht="14.25" x14ac:dyDescent="0.2">
      <c r="A15038" s="20"/>
      <c r="B15038" s="21"/>
      <c r="C15038" s="21"/>
      <c r="D15038" s="22"/>
    </row>
    <row r="15039" spans="1:57" s="9" customFormat="1" x14ac:dyDescent="0.2">
      <c r="A15039" s="2" t="s">
        <v>26949</v>
      </c>
      <c r="B15039" s="1" t="s">
        <v>26950</v>
      </c>
      <c r="C15039" s="1" t="s">
        <v>39</v>
      </c>
      <c r="D15039" s="10" t="s">
        <v>5270</v>
      </c>
    </row>
    <row r="15040" spans="1:57" s="9" customFormat="1" x14ac:dyDescent="0.2">
      <c r="A15040" s="2" t="s">
        <v>26951</v>
      </c>
      <c r="B15040" s="1" t="s">
        <v>26952</v>
      </c>
      <c r="C15040" s="1" t="s">
        <v>26864</v>
      </c>
      <c r="D15040" s="10" t="s">
        <v>5270</v>
      </c>
    </row>
    <row r="15041" spans="1:57" s="9" customFormat="1" x14ac:dyDescent="0.2">
      <c r="A15041" s="2" t="s">
        <v>26953</v>
      </c>
      <c r="B15041" s="1" t="s">
        <v>26954</v>
      </c>
      <c r="C15041" s="1" t="s">
        <v>39</v>
      </c>
      <c r="D15041" s="10" t="s">
        <v>5270</v>
      </c>
    </row>
    <row r="15042" spans="1:57" s="11" customFormat="1" ht="18.75" x14ac:dyDescent="0.2">
      <c r="A15042" s="16" t="str">
        <f>HYPERLINK("#Indice","Voltar ao inicio")</f>
        <v>Voltar ao inicio</v>
      </c>
      <c r="B15042" s="17"/>
      <c r="C15042" s="17"/>
      <c r="D15042" s="17"/>
      <c r="E15042" s="9"/>
      <c r="F15042" s="9"/>
      <c r="G15042" s="9"/>
      <c r="H15042" s="9"/>
      <c r="I15042" s="9"/>
      <c r="J15042" s="9"/>
      <c r="K15042" s="9"/>
      <c r="L15042" s="9"/>
      <c r="M15042" s="9"/>
      <c r="N15042" s="9"/>
      <c r="O15042" s="9"/>
      <c r="P15042" s="9"/>
      <c r="Q15042" s="9"/>
      <c r="R15042" s="9"/>
      <c r="S15042" s="9"/>
      <c r="T15042" s="9"/>
      <c r="U15042" s="9"/>
      <c r="V15042" s="9"/>
      <c r="W15042" s="9"/>
      <c r="X15042" s="9"/>
      <c r="Y15042" s="9"/>
      <c r="Z15042" s="9"/>
      <c r="AA15042" s="9"/>
      <c r="AB15042" s="9"/>
      <c r="AC15042" s="9"/>
      <c r="AD15042" s="9"/>
      <c r="AE15042" s="9"/>
      <c r="AF15042" s="9"/>
      <c r="AG15042" s="9"/>
      <c r="AH15042" s="9"/>
      <c r="AI15042" s="9"/>
      <c r="AJ15042" s="9"/>
      <c r="AK15042" s="9"/>
      <c r="AL15042" s="9"/>
      <c r="AM15042" s="9"/>
      <c r="AN15042" s="9"/>
      <c r="AO15042" s="9"/>
      <c r="AP15042" s="9"/>
      <c r="AQ15042" s="9"/>
      <c r="AR15042" s="9"/>
      <c r="AS15042" s="9"/>
      <c r="AT15042" s="9"/>
      <c r="AU15042" s="9"/>
      <c r="AV15042" s="9"/>
      <c r="AW15042" s="9"/>
      <c r="AX15042" s="9"/>
      <c r="AY15042" s="9"/>
      <c r="AZ15042" s="9"/>
      <c r="BA15042" s="9"/>
      <c r="BB15042" s="9"/>
      <c r="BC15042" s="9"/>
      <c r="BD15042" s="9"/>
      <c r="BE15042" s="9"/>
    </row>
    <row r="15043" spans="1:57" s="11" customFormat="1" ht="10.5" customHeight="1" x14ac:dyDescent="0.2">
      <c r="A15043" s="12"/>
      <c r="B15043" s="13"/>
      <c r="C15043" s="13"/>
      <c r="D15043" s="13"/>
      <c r="E15043" s="9"/>
      <c r="F15043" s="9"/>
      <c r="G15043" s="9"/>
      <c r="H15043" s="9"/>
      <c r="I15043" s="9"/>
      <c r="J15043" s="9"/>
      <c r="K15043" s="9"/>
      <c r="L15043" s="9"/>
      <c r="M15043" s="9"/>
      <c r="N15043" s="9"/>
      <c r="O15043" s="9"/>
      <c r="P15043" s="9"/>
      <c r="Q15043" s="9"/>
      <c r="R15043" s="9"/>
      <c r="S15043" s="9"/>
      <c r="T15043" s="9"/>
      <c r="U15043" s="9"/>
      <c r="V15043" s="9"/>
      <c r="W15043" s="9"/>
      <c r="X15043" s="9"/>
      <c r="Y15043" s="9"/>
      <c r="Z15043" s="9"/>
      <c r="AA15043" s="9"/>
      <c r="AB15043" s="9"/>
      <c r="AC15043" s="9"/>
      <c r="AD15043" s="9"/>
      <c r="AE15043" s="9"/>
      <c r="AF15043" s="9"/>
      <c r="AG15043" s="9"/>
      <c r="AH15043" s="9"/>
      <c r="AI15043" s="9"/>
      <c r="AJ15043" s="9"/>
      <c r="AK15043" s="9"/>
      <c r="AL15043" s="9"/>
      <c r="AM15043" s="9"/>
      <c r="AN15043" s="9"/>
      <c r="AO15043" s="9"/>
      <c r="AP15043" s="9"/>
      <c r="AQ15043" s="9"/>
      <c r="AR15043" s="9"/>
      <c r="AS15043" s="9"/>
      <c r="AT15043" s="9"/>
      <c r="AU15043" s="9"/>
      <c r="AV15043" s="9"/>
      <c r="AW15043" s="9"/>
      <c r="AX15043" s="9"/>
      <c r="AY15043" s="9"/>
      <c r="AZ15043" s="9"/>
      <c r="BA15043" s="9"/>
      <c r="BB15043" s="9"/>
      <c r="BC15043" s="9"/>
      <c r="BD15043" s="9"/>
      <c r="BE15043" s="9"/>
    </row>
    <row r="15044" spans="1:57" s="9" customFormat="1" ht="26.25" customHeight="1" x14ac:dyDescent="0.2">
      <c r="A15044" s="18" t="s">
        <v>26990</v>
      </c>
      <c r="B15044" s="19"/>
      <c r="C15044" s="19"/>
      <c r="D15044" s="19"/>
    </row>
    <row r="15045" spans="1:57" s="9" customFormat="1" ht="14.25" x14ac:dyDescent="0.2">
      <c r="A15045" s="20" t="s">
        <v>0</v>
      </c>
      <c r="B15045" s="21" t="s">
        <v>1</v>
      </c>
      <c r="C15045" s="21" t="s">
        <v>2</v>
      </c>
      <c r="D15045" s="22" t="s">
        <v>3</v>
      </c>
    </row>
    <row r="15046" spans="1:57" s="9" customFormat="1" ht="14.25" x14ac:dyDescent="0.2">
      <c r="A15046" s="20"/>
      <c r="B15046" s="21"/>
      <c r="C15046" s="21"/>
      <c r="D15046" s="22"/>
    </row>
    <row r="15047" spans="1:57" s="9" customFormat="1" x14ac:dyDescent="0.2">
      <c r="A15047" s="2" t="s">
        <v>26956</v>
      </c>
      <c r="B15047" s="1" t="s">
        <v>26957</v>
      </c>
      <c r="C15047" s="1" t="s">
        <v>39</v>
      </c>
      <c r="D15047" s="10" t="s">
        <v>5270</v>
      </c>
    </row>
    <row r="15048" spans="1:57" s="9" customFormat="1" x14ac:dyDescent="0.2">
      <c r="A15048" s="2" t="s">
        <v>26958</v>
      </c>
      <c r="B15048" s="1" t="s">
        <v>26959</v>
      </c>
      <c r="C15048" s="1" t="s">
        <v>39</v>
      </c>
      <c r="D15048" s="10" t="s">
        <v>5270</v>
      </c>
    </row>
    <row r="15049" spans="1:57" s="9" customFormat="1" x14ac:dyDescent="0.2">
      <c r="A15049" s="2" t="s">
        <v>26960</v>
      </c>
      <c r="B15049" s="1" t="s">
        <v>26961</v>
      </c>
      <c r="C15049" s="1" t="s">
        <v>39</v>
      </c>
      <c r="D15049" s="10" t="s">
        <v>5270</v>
      </c>
    </row>
    <row r="15050" spans="1:57" s="9" customFormat="1" x14ac:dyDescent="0.2">
      <c r="A15050" s="2" t="s">
        <v>26962</v>
      </c>
      <c r="B15050" s="1" t="s">
        <v>26963</v>
      </c>
      <c r="C15050" s="1" t="s">
        <v>39</v>
      </c>
      <c r="D15050" s="10" t="s">
        <v>5270</v>
      </c>
    </row>
    <row r="15051" spans="1:57" s="9" customFormat="1" x14ac:dyDescent="0.2">
      <c r="A15051" s="2" t="s">
        <v>26964</v>
      </c>
      <c r="B15051" s="1" t="s">
        <v>26965</v>
      </c>
      <c r="C15051" s="1" t="s">
        <v>39</v>
      </c>
      <c r="D15051" s="10" t="s">
        <v>5270</v>
      </c>
    </row>
    <row r="15052" spans="1:57" s="9" customFormat="1" x14ac:dyDescent="0.2">
      <c r="A15052" s="2" t="s">
        <v>26966</v>
      </c>
      <c r="B15052" s="1" t="s">
        <v>26965</v>
      </c>
      <c r="C15052" s="1" t="s">
        <v>39</v>
      </c>
      <c r="D15052" s="10" t="s">
        <v>5270</v>
      </c>
    </row>
    <row r="15053" spans="1:57" s="9" customFormat="1" x14ac:dyDescent="0.2">
      <c r="A15053" s="2" t="s">
        <v>26967</v>
      </c>
      <c r="B15053" s="1" t="s">
        <v>26968</v>
      </c>
      <c r="C15053" s="1" t="s">
        <v>39</v>
      </c>
      <c r="D15053" s="3">
        <v>1000</v>
      </c>
    </row>
    <row r="15054" spans="1:57" s="9" customFormat="1" x14ac:dyDescent="0.2">
      <c r="A15054" s="2" t="s">
        <v>26969</v>
      </c>
      <c r="B15054" s="1" t="s">
        <v>26970</v>
      </c>
      <c r="C15054" s="1" t="s">
        <v>39</v>
      </c>
      <c r="D15054" s="10" t="s">
        <v>5270</v>
      </c>
    </row>
    <row r="15055" spans="1:57" s="9" customFormat="1" x14ac:dyDescent="0.2">
      <c r="A15055" s="2" t="s">
        <v>26971</v>
      </c>
      <c r="B15055" s="1" t="s">
        <v>26972</v>
      </c>
      <c r="C15055" s="1" t="s">
        <v>39</v>
      </c>
      <c r="D15055" s="3">
        <v>400</v>
      </c>
    </row>
    <row r="15056" spans="1:57" s="9" customFormat="1" x14ac:dyDescent="0.2">
      <c r="A15056" s="2" t="s">
        <v>26973</v>
      </c>
      <c r="B15056" s="1" t="s">
        <v>26974</v>
      </c>
      <c r="C15056" s="1" t="s">
        <v>39</v>
      </c>
      <c r="D15056" s="10" t="s">
        <v>5270</v>
      </c>
    </row>
    <row r="15057" spans="1:57" s="9" customFormat="1" x14ac:dyDescent="0.2">
      <c r="A15057" s="2" t="s">
        <v>26975</v>
      </c>
      <c r="B15057" s="1" t="s">
        <v>26976</v>
      </c>
      <c r="C15057" s="1" t="s">
        <v>24666</v>
      </c>
      <c r="D15057" s="10" t="s">
        <v>5270</v>
      </c>
    </row>
    <row r="15058" spans="1:57" s="9" customFormat="1" x14ac:dyDescent="0.2">
      <c r="A15058" s="2" t="s">
        <v>26977</v>
      </c>
      <c r="B15058" s="1" t="s">
        <v>26978</v>
      </c>
      <c r="C15058" s="1" t="s">
        <v>26979</v>
      </c>
      <c r="D15058" s="3">
        <v>1000</v>
      </c>
    </row>
    <row r="15059" spans="1:57" s="9" customFormat="1" x14ac:dyDescent="0.2">
      <c r="A15059" s="2" t="s">
        <v>26980</v>
      </c>
      <c r="B15059" s="1" t="s">
        <v>26981</v>
      </c>
      <c r="C15059" s="1" t="s">
        <v>39</v>
      </c>
      <c r="D15059" s="3">
        <v>1000</v>
      </c>
    </row>
    <row r="15060" spans="1:57" s="9" customFormat="1" x14ac:dyDescent="0.2">
      <c r="A15060" s="2" t="s">
        <v>26982</v>
      </c>
      <c r="B15060" s="1" t="s">
        <v>26983</v>
      </c>
      <c r="C15060" s="1" t="s">
        <v>39</v>
      </c>
      <c r="D15060" s="10" t="s">
        <v>5270</v>
      </c>
    </row>
    <row r="15061" spans="1:57" s="9" customFormat="1" x14ac:dyDescent="0.2">
      <c r="A15061" s="2" t="s">
        <v>26984</v>
      </c>
      <c r="B15061" s="1" t="s">
        <v>26985</v>
      </c>
      <c r="C15061" s="1" t="s">
        <v>39</v>
      </c>
      <c r="D15061" s="10" t="s">
        <v>5270</v>
      </c>
    </row>
    <row r="15062" spans="1:57" s="9" customFormat="1" x14ac:dyDescent="0.2">
      <c r="A15062" s="2" t="s">
        <v>26986</v>
      </c>
      <c r="B15062" s="1" t="s">
        <v>26987</v>
      </c>
      <c r="C15062" s="1" t="s">
        <v>39</v>
      </c>
      <c r="D15062" s="3">
        <v>500</v>
      </c>
    </row>
    <row r="15063" spans="1:57" s="9" customFormat="1" x14ac:dyDescent="0.2">
      <c r="A15063" s="2" t="s">
        <v>26988</v>
      </c>
      <c r="B15063" s="1" t="s">
        <v>26989</v>
      </c>
      <c r="C15063" s="1" t="s">
        <v>39</v>
      </c>
      <c r="D15063" s="3">
        <v>1000</v>
      </c>
    </row>
    <row r="15064" spans="1:57" s="11" customFormat="1" ht="18.75" x14ac:dyDescent="0.2">
      <c r="A15064" s="16" t="str">
        <f>HYPERLINK("#Indice","Voltar ao inicio")</f>
        <v>Voltar ao inicio</v>
      </c>
      <c r="B15064" s="17"/>
      <c r="C15064" s="17"/>
      <c r="D15064" s="17"/>
      <c r="E15064" s="9"/>
      <c r="F15064" s="9"/>
      <c r="G15064" s="9"/>
      <c r="H15064" s="9"/>
      <c r="I15064" s="9"/>
      <c r="J15064" s="9"/>
      <c r="K15064" s="9"/>
      <c r="L15064" s="9"/>
      <c r="M15064" s="9"/>
      <c r="N15064" s="9"/>
      <c r="O15064" s="9"/>
      <c r="P15064" s="9"/>
      <c r="Q15064" s="9"/>
      <c r="R15064" s="9"/>
      <c r="S15064" s="9"/>
      <c r="T15064" s="9"/>
      <c r="U15064" s="9"/>
      <c r="V15064" s="9"/>
      <c r="W15064" s="9"/>
      <c r="X15064" s="9"/>
      <c r="Y15064" s="9"/>
      <c r="Z15064" s="9"/>
      <c r="AA15064" s="9"/>
      <c r="AB15064" s="9"/>
      <c r="AC15064" s="9"/>
      <c r="AD15064" s="9"/>
      <c r="AE15064" s="9"/>
      <c r="AF15064" s="9"/>
      <c r="AG15064" s="9"/>
      <c r="AH15064" s="9"/>
      <c r="AI15064" s="9"/>
      <c r="AJ15064" s="9"/>
      <c r="AK15064" s="9"/>
      <c r="AL15064" s="9"/>
      <c r="AM15064" s="9"/>
      <c r="AN15064" s="9"/>
      <c r="AO15064" s="9"/>
      <c r="AP15064" s="9"/>
      <c r="AQ15064" s="9"/>
      <c r="AR15064" s="9"/>
      <c r="AS15064" s="9"/>
      <c r="AT15064" s="9"/>
      <c r="AU15064" s="9"/>
      <c r="AV15064" s="9"/>
      <c r="AW15064" s="9"/>
      <c r="AX15064" s="9"/>
      <c r="AY15064" s="9"/>
      <c r="AZ15064" s="9"/>
      <c r="BA15064" s="9"/>
      <c r="BB15064" s="9"/>
      <c r="BC15064" s="9"/>
      <c r="BD15064" s="9"/>
      <c r="BE15064" s="9"/>
    </row>
    <row r="15065" spans="1:57" s="11" customFormat="1" ht="10.5" customHeight="1" x14ac:dyDescent="0.2">
      <c r="A15065" s="12"/>
      <c r="B15065" s="13"/>
      <c r="C15065" s="13"/>
      <c r="D15065" s="13"/>
      <c r="E15065" s="9"/>
      <c r="F15065" s="9"/>
      <c r="G15065" s="9"/>
      <c r="H15065" s="9"/>
      <c r="I15065" s="9"/>
      <c r="J15065" s="9"/>
      <c r="K15065" s="9"/>
      <c r="L15065" s="9"/>
      <c r="M15065" s="9"/>
      <c r="N15065" s="9"/>
      <c r="O15065" s="9"/>
      <c r="P15065" s="9"/>
      <c r="Q15065" s="9"/>
      <c r="R15065" s="9"/>
      <c r="S15065" s="9"/>
      <c r="T15065" s="9"/>
      <c r="U15065" s="9"/>
      <c r="V15065" s="9"/>
      <c r="W15065" s="9"/>
      <c r="X15065" s="9"/>
      <c r="Y15065" s="9"/>
      <c r="Z15065" s="9"/>
      <c r="AA15065" s="9"/>
      <c r="AB15065" s="9"/>
      <c r="AC15065" s="9"/>
      <c r="AD15065" s="9"/>
      <c r="AE15065" s="9"/>
      <c r="AF15065" s="9"/>
      <c r="AG15065" s="9"/>
      <c r="AH15065" s="9"/>
      <c r="AI15065" s="9"/>
      <c r="AJ15065" s="9"/>
      <c r="AK15065" s="9"/>
      <c r="AL15065" s="9"/>
      <c r="AM15065" s="9"/>
      <c r="AN15065" s="9"/>
      <c r="AO15065" s="9"/>
      <c r="AP15065" s="9"/>
      <c r="AQ15065" s="9"/>
      <c r="AR15065" s="9"/>
      <c r="AS15065" s="9"/>
      <c r="AT15065" s="9"/>
      <c r="AU15065" s="9"/>
      <c r="AV15065" s="9"/>
      <c r="AW15065" s="9"/>
      <c r="AX15065" s="9"/>
      <c r="AY15065" s="9"/>
      <c r="AZ15065" s="9"/>
      <c r="BA15065" s="9"/>
      <c r="BB15065" s="9"/>
      <c r="BC15065" s="9"/>
      <c r="BD15065" s="9"/>
      <c r="BE15065" s="9"/>
    </row>
    <row r="15066" spans="1:57" s="9" customFormat="1" ht="26.25" x14ac:dyDescent="0.2">
      <c r="A15066" s="18" t="s">
        <v>26991</v>
      </c>
      <c r="B15066" s="19"/>
      <c r="C15066" s="19"/>
      <c r="D15066" s="19"/>
    </row>
    <row r="15067" spans="1:57" s="9" customFormat="1" ht="14.25" x14ac:dyDescent="0.2">
      <c r="A15067" s="20" t="s">
        <v>0</v>
      </c>
      <c r="B15067" s="21" t="s">
        <v>1</v>
      </c>
      <c r="C15067" s="21" t="s">
        <v>2</v>
      </c>
      <c r="D15067" s="22" t="s">
        <v>3</v>
      </c>
    </row>
    <row r="15068" spans="1:57" s="9" customFormat="1" ht="14.25" x14ac:dyDescent="0.2">
      <c r="A15068" s="20"/>
      <c r="B15068" s="21"/>
      <c r="C15068" s="21"/>
      <c r="D15068" s="22"/>
    </row>
    <row r="15069" spans="1:57" s="9" customFormat="1" x14ac:dyDescent="0.2">
      <c r="A15069" s="2" t="s">
        <v>26992</v>
      </c>
      <c r="B15069" s="1" t="s">
        <v>26993</v>
      </c>
      <c r="C15069" s="1" t="s">
        <v>39</v>
      </c>
      <c r="D15069" s="10" t="s">
        <v>5270</v>
      </c>
    </row>
    <row r="15070" spans="1:57" s="9" customFormat="1" x14ac:dyDescent="0.2">
      <c r="A15070" s="2" t="s">
        <v>26994</v>
      </c>
      <c r="B15070" s="1" t="s">
        <v>26995</v>
      </c>
      <c r="C15070" s="1" t="s">
        <v>26979</v>
      </c>
      <c r="D15070" s="3">
        <v>2000</v>
      </c>
    </row>
    <row r="15071" spans="1:57" s="9" customFormat="1" x14ac:dyDescent="0.2">
      <c r="A15071" s="2" t="s">
        <v>26996</v>
      </c>
      <c r="B15071" s="1" t="s">
        <v>26997</v>
      </c>
      <c r="C15071" s="1" t="s">
        <v>2345</v>
      </c>
      <c r="D15071" s="10" t="s">
        <v>5270</v>
      </c>
    </row>
    <row r="15072" spans="1:57" s="9" customFormat="1" x14ac:dyDescent="0.2">
      <c r="A15072" s="2" t="s">
        <v>26998</v>
      </c>
      <c r="B15072" s="1" t="s">
        <v>26999</v>
      </c>
      <c r="C15072" s="1" t="s">
        <v>2345</v>
      </c>
      <c r="D15072" s="3">
        <v>2000</v>
      </c>
    </row>
    <row r="15073" spans="1:57" s="9" customFormat="1" x14ac:dyDescent="0.2">
      <c r="A15073" s="2" t="s">
        <v>27000</v>
      </c>
      <c r="B15073" s="1" t="s">
        <v>27001</v>
      </c>
      <c r="C15073" s="1" t="s">
        <v>39</v>
      </c>
      <c r="D15073" s="3">
        <v>1000</v>
      </c>
    </row>
    <row r="15074" spans="1:57" s="9" customFormat="1" x14ac:dyDescent="0.2">
      <c r="A15074" s="2" t="s">
        <v>27002</v>
      </c>
      <c r="B15074" s="1" t="s">
        <v>27001</v>
      </c>
      <c r="C15074" s="1" t="s">
        <v>39</v>
      </c>
      <c r="D15074" s="10" t="s">
        <v>5270</v>
      </c>
    </row>
    <row r="15075" spans="1:57" s="9" customFormat="1" x14ac:dyDescent="0.2">
      <c r="A15075" s="2" t="s">
        <v>27003</v>
      </c>
      <c r="B15075" s="1" t="s">
        <v>27004</v>
      </c>
      <c r="C15075" s="1" t="s">
        <v>39</v>
      </c>
      <c r="D15075" s="10" t="s">
        <v>5270</v>
      </c>
    </row>
    <row r="15076" spans="1:57" s="9" customFormat="1" x14ac:dyDescent="0.2">
      <c r="A15076" s="2" t="s">
        <v>27005</v>
      </c>
      <c r="B15076" s="1" t="s">
        <v>27006</v>
      </c>
      <c r="C15076" s="1" t="s">
        <v>83</v>
      </c>
      <c r="D15076" s="3">
        <v>2000</v>
      </c>
    </row>
    <row r="15077" spans="1:57" s="11" customFormat="1" ht="18.75" x14ac:dyDescent="0.2">
      <c r="A15077" s="16" t="str">
        <f>HYPERLINK("#Indice","Voltar ao inicio")</f>
        <v>Voltar ao inicio</v>
      </c>
      <c r="B15077" s="17"/>
      <c r="C15077" s="17"/>
      <c r="D15077" s="17"/>
      <c r="E15077" s="9"/>
      <c r="F15077" s="9"/>
      <c r="G15077" s="9"/>
      <c r="H15077" s="9"/>
      <c r="I15077" s="9"/>
      <c r="J15077" s="9"/>
      <c r="K15077" s="9"/>
      <c r="L15077" s="9"/>
      <c r="M15077" s="9"/>
      <c r="N15077" s="9"/>
      <c r="O15077" s="9"/>
      <c r="P15077" s="9"/>
      <c r="Q15077" s="9"/>
      <c r="R15077" s="9"/>
      <c r="S15077" s="9"/>
      <c r="T15077" s="9"/>
      <c r="U15077" s="9"/>
      <c r="V15077" s="9"/>
      <c r="W15077" s="9"/>
      <c r="X15077" s="9"/>
      <c r="Y15077" s="9"/>
      <c r="Z15077" s="9"/>
      <c r="AA15077" s="9"/>
      <c r="AB15077" s="9"/>
      <c r="AC15077" s="9"/>
      <c r="AD15077" s="9"/>
      <c r="AE15077" s="9"/>
      <c r="AF15077" s="9"/>
      <c r="AG15077" s="9"/>
      <c r="AH15077" s="9"/>
      <c r="AI15077" s="9"/>
      <c r="AJ15077" s="9"/>
      <c r="AK15077" s="9"/>
      <c r="AL15077" s="9"/>
      <c r="AM15077" s="9"/>
      <c r="AN15077" s="9"/>
      <c r="AO15077" s="9"/>
      <c r="AP15077" s="9"/>
      <c r="AQ15077" s="9"/>
      <c r="AR15077" s="9"/>
      <c r="AS15077" s="9"/>
      <c r="AT15077" s="9"/>
      <c r="AU15077" s="9"/>
      <c r="AV15077" s="9"/>
      <c r="AW15077" s="9"/>
      <c r="AX15077" s="9"/>
      <c r="AY15077" s="9"/>
      <c r="AZ15077" s="9"/>
      <c r="BA15077" s="9"/>
      <c r="BB15077" s="9"/>
      <c r="BC15077" s="9"/>
      <c r="BD15077" s="9"/>
      <c r="BE15077" s="9"/>
    </row>
    <row r="15078" spans="1:57" s="11" customFormat="1" ht="10.5" customHeight="1" x14ac:dyDescent="0.2">
      <c r="A15078" s="12"/>
      <c r="B15078" s="13"/>
      <c r="C15078" s="13"/>
      <c r="D15078" s="13"/>
      <c r="E15078" s="9"/>
      <c r="F15078" s="9"/>
      <c r="G15078" s="9"/>
      <c r="H15078" s="9"/>
      <c r="I15078" s="9"/>
      <c r="J15078" s="9"/>
      <c r="K15078" s="9"/>
      <c r="L15078" s="9"/>
      <c r="M15078" s="9"/>
      <c r="N15078" s="9"/>
      <c r="O15078" s="9"/>
      <c r="P15078" s="9"/>
      <c r="Q15078" s="9"/>
      <c r="R15078" s="9"/>
      <c r="S15078" s="9"/>
      <c r="T15078" s="9"/>
      <c r="U15078" s="9"/>
      <c r="V15078" s="9"/>
      <c r="W15078" s="9"/>
      <c r="X15078" s="9"/>
      <c r="Y15078" s="9"/>
      <c r="Z15078" s="9"/>
      <c r="AA15078" s="9"/>
      <c r="AB15078" s="9"/>
      <c r="AC15078" s="9"/>
      <c r="AD15078" s="9"/>
      <c r="AE15078" s="9"/>
      <c r="AF15078" s="9"/>
      <c r="AG15078" s="9"/>
      <c r="AH15078" s="9"/>
      <c r="AI15078" s="9"/>
      <c r="AJ15078" s="9"/>
      <c r="AK15078" s="9"/>
      <c r="AL15078" s="9"/>
      <c r="AM15078" s="9"/>
      <c r="AN15078" s="9"/>
      <c r="AO15078" s="9"/>
      <c r="AP15078" s="9"/>
      <c r="AQ15078" s="9"/>
      <c r="AR15078" s="9"/>
      <c r="AS15078" s="9"/>
      <c r="AT15078" s="9"/>
      <c r="AU15078" s="9"/>
      <c r="AV15078" s="9"/>
      <c r="AW15078" s="9"/>
      <c r="AX15078" s="9"/>
      <c r="AY15078" s="9"/>
      <c r="AZ15078" s="9"/>
      <c r="BA15078" s="9"/>
      <c r="BB15078" s="9"/>
      <c r="BC15078" s="9"/>
      <c r="BD15078" s="9"/>
      <c r="BE15078" s="9"/>
    </row>
    <row r="15079" spans="1:57" s="9" customFormat="1" ht="26.25" x14ac:dyDescent="0.2">
      <c r="A15079" s="18" t="s">
        <v>27016</v>
      </c>
      <c r="B15079" s="19"/>
      <c r="C15079" s="19"/>
      <c r="D15079" s="19"/>
    </row>
    <row r="15080" spans="1:57" s="9" customFormat="1" ht="14.25" x14ac:dyDescent="0.2">
      <c r="A15080" s="20" t="s">
        <v>0</v>
      </c>
      <c r="B15080" s="21" t="s">
        <v>1</v>
      </c>
      <c r="C15080" s="21" t="s">
        <v>2</v>
      </c>
      <c r="D15080" s="22" t="s">
        <v>3</v>
      </c>
    </row>
    <row r="15081" spans="1:57" s="9" customFormat="1" ht="14.25" x14ac:dyDescent="0.2">
      <c r="A15081" s="20"/>
      <c r="B15081" s="21"/>
      <c r="C15081" s="21"/>
      <c r="D15081" s="22"/>
    </row>
    <row r="15082" spans="1:57" s="9" customFormat="1" x14ac:dyDescent="0.2">
      <c r="A15082" s="2" t="s">
        <v>27007</v>
      </c>
      <c r="B15082" s="1" t="s">
        <v>27008</v>
      </c>
      <c r="C15082" s="1" t="s">
        <v>39</v>
      </c>
      <c r="D15082" s="10" t="s">
        <v>5270</v>
      </c>
    </row>
    <row r="15083" spans="1:57" s="9" customFormat="1" x14ac:dyDescent="0.2">
      <c r="A15083" s="2" t="s">
        <v>27009</v>
      </c>
      <c r="B15083" s="1" t="s">
        <v>27010</v>
      </c>
      <c r="C15083" s="1" t="s">
        <v>27011</v>
      </c>
      <c r="D15083" s="10" t="s">
        <v>5270</v>
      </c>
    </row>
    <row r="15084" spans="1:57" s="9" customFormat="1" x14ac:dyDescent="0.2">
      <c r="A15084" s="2" t="s">
        <v>27012</v>
      </c>
      <c r="B15084" s="1" t="s">
        <v>27013</v>
      </c>
      <c r="C15084" s="1" t="s">
        <v>39</v>
      </c>
      <c r="D15084" s="10" t="s">
        <v>5270</v>
      </c>
    </row>
    <row r="15085" spans="1:57" s="9" customFormat="1" x14ac:dyDescent="0.2">
      <c r="A15085" s="2" t="s">
        <v>27014</v>
      </c>
      <c r="B15085" s="1" t="s">
        <v>27015</v>
      </c>
      <c r="C15085" s="1" t="s">
        <v>26864</v>
      </c>
      <c r="D15085" s="10" t="s">
        <v>5270</v>
      </c>
    </row>
    <row r="15086" spans="1:57" s="11" customFormat="1" ht="18.75" x14ac:dyDescent="0.2">
      <c r="A15086" s="16" t="str">
        <f>HYPERLINK("#Indice","Voltar ao inicio")</f>
        <v>Voltar ao inicio</v>
      </c>
      <c r="B15086" s="17"/>
      <c r="C15086" s="17"/>
      <c r="D15086" s="17"/>
      <c r="E15086" s="9"/>
      <c r="F15086" s="9"/>
      <c r="G15086" s="9"/>
      <c r="H15086" s="9"/>
      <c r="I15086" s="9"/>
      <c r="J15086" s="9"/>
      <c r="K15086" s="9"/>
      <c r="L15086" s="9"/>
      <c r="M15086" s="9"/>
      <c r="N15086" s="9"/>
      <c r="O15086" s="9"/>
      <c r="P15086" s="9"/>
      <c r="Q15086" s="9"/>
      <c r="R15086" s="9"/>
      <c r="S15086" s="9"/>
      <c r="T15086" s="9"/>
      <c r="U15086" s="9"/>
      <c r="V15086" s="9"/>
      <c r="W15086" s="9"/>
      <c r="X15086" s="9"/>
      <c r="Y15086" s="9"/>
      <c r="Z15086" s="9"/>
      <c r="AA15086" s="9"/>
      <c r="AB15086" s="9"/>
      <c r="AC15086" s="9"/>
      <c r="AD15086" s="9"/>
      <c r="AE15086" s="9"/>
      <c r="AF15086" s="9"/>
      <c r="AG15086" s="9"/>
      <c r="AH15086" s="9"/>
      <c r="AI15086" s="9"/>
      <c r="AJ15086" s="9"/>
      <c r="AK15086" s="9"/>
      <c r="AL15086" s="9"/>
      <c r="AM15086" s="9"/>
      <c r="AN15086" s="9"/>
      <c r="AO15086" s="9"/>
      <c r="AP15086" s="9"/>
      <c r="AQ15086" s="9"/>
      <c r="AR15086" s="9"/>
      <c r="AS15086" s="9"/>
      <c r="AT15086" s="9"/>
      <c r="AU15086" s="9"/>
      <c r="AV15086" s="9"/>
      <c r="AW15086" s="9"/>
      <c r="AX15086" s="9"/>
      <c r="AY15086" s="9"/>
      <c r="AZ15086" s="9"/>
      <c r="BA15086" s="9"/>
      <c r="BB15086" s="9"/>
      <c r="BC15086" s="9"/>
      <c r="BD15086" s="9"/>
      <c r="BE15086" s="9"/>
    </row>
    <row r="15087" spans="1:57" s="11" customFormat="1" ht="10.5" customHeight="1" x14ac:dyDescent="0.2">
      <c r="A15087" s="12"/>
      <c r="B15087" s="13"/>
      <c r="C15087" s="13"/>
      <c r="D15087" s="13"/>
      <c r="E15087" s="9"/>
      <c r="F15087" s="9"/>
      <c r="G15087" s="9"/>
      <c r="H15087" s="9"/>
      <c r="I15087" s="9"/>
      <c r="J15087" s="9"/>
      <c r="K15087" s="9"/>
      <c r="L15087" s="9"/>
      <c r="M15087" s="9"/>
      <c r="N15087" s="9"/>
      <c r="O15087" s="9"/>
      <c r="P15087" s="9"/>
      <c r="Q15087" s="9"/>
      <c r="R15087" s="9"/>
      <c r="S15087" s="9"/>
      <c r="T15087" s="9"/>
      <c r="U15087" s="9"/>
      <c r="V15087" s="9"/>
      <c r="W15087" s="9"/>
      <c r="X15087" s="9"/>
      <c r="Y15087" s="9"/>
      <c r="Z15087" s="9"/>
      <c r="AA15087" s="9"/>
      <c r="AB15087" s="9"/>
      <c r="AC15087" s="9"/>
      <c r="AD15087" s="9"/>
      <c r="AE15087" s="9"/>
      <c r="AF15087" s="9"/>
      <c r="AG15087" s="9"/>
      <c r="AH15087" s="9"/>
      <c r="AI15087" s="9"/>
      <c r="AJ15087" s="9"/>
      <c r="AK15087" s="9"/>
      <c r="AL15087" s="9"/>
      <c r="AM15087" s="9"/>
      <c r="AN15087" s="9"/>
      <c r="AO15087" s="9"/>
      <c r="AP15087" s="9"/>
      <c r="AQ15087" s="9"/>
      <c r="AR15087" s="9"/>
      <c r="AS15087" s="9"/>
      <c r="AT15087" s="9"/>
      <c r="AU15087" s="9"/>
      <c r="AV15087" s="9"/>
      <c r="AW15087" s="9"/>
      <c r="AX15087" s="9"/>
      <c r="AY15087" s="9"/>
      <c r="AZ15087" s="9"/>
      <c r="BA15087" s="9"/>
      <c r="BB15087" s="9"/>
      <c r="BC15087" s="9"/>
      <c r="BD15087" s="9"/>
      <c r="BE15087" s="9"/>
    </row>
    <row r="15088" spans="1:57" s="9" customFormat="1" ht="26.25" x14ac:dyDescent="0.2">
      <c r="A15088" s="18" t="s">
        <v>27111</v>
      </c>
      <c r="B15088" s="19"/>
      <c r="C15088" s="19"/>
      <c r="D15088" s="19"/>
    </row>
    <row r="15089" spans="1:4" s="9" customFormat="1" ht="14.25" x14ac:dyDescent="0.2">
      <c r="A15089" s="20" t="s">
        <v>0</v>
      </c>
      <c r="B15089" s="21" t="s">
        <v>1</v>
      </c>
      <c r="C15089" s="21" t="s">
        <v>2</v>
      </c>
      <c r="D15089" s="22" t="s">
        <v>3</v>
      </c>
    </row>
    <row r="15090" spans="1:4" s="9" customFormat="1" ht="14.25" x14ac:dyDescent="0.2">
      <c r="A15090" s="20"/>
      <c r="B15090" s="21"/>
      <c r="C15090" s="21"/>
      <c r="D15090" s="22"/>
    </row>
    <row r="15091" spans="1:4" s="9" customFormat="1" x14ac:dyDescent="0.2">
      <c r="A15091" s="2" t="s">
        <v>27017</v>
      </c>
      <c r="B15091" s="1" t="s">
        <v>27018</v>
      </c>
      <c r="C15091" s="1" t="s">
        <v>27019</v>
      </c>
      <c r="D15091" s="10" t="s">
        <v>5270</v>
      </c>
    </row>
    <row r="15092" spans="1:4" s="9" customFormat="1" x14ac:dyDescent="0.2">
      <c r="A15092" s="2" t="s">
        <v>27020</v>
      </c>
      <c r="B15092" s="1" t="s">
        <v>27021</v>
      </c>
      <c r="C15092" s="1" t="s">
        <v>39</v>
      </c>
      <c r="D15092" s="10" t="s">
        <v>5270</v>
      </c>
    </row>
    <row r="15093" spans="1:4" s="9" customFormat="1" x14ac:dyDescent="0.2">
      <c r="A15093" s="2" t="s">
        <v>27022</v>
      </c>
      <c r="B15093" s="1" t="s">
        <v>27023</v>
      </c>
      <c r="C15093" s="1" t="s">
        <v>39</v>
      </c>
      <c r="D15093" s="10" t="s">
        <v>5270</v>
      </c>
    </row>
    <row r="15094" spans="1:4" s="9" customFormat="1" x14ac:dyDescent="0.2">
      <c r="A15094" s="2" t="s">
        <v>27024</v>
      </c>
      <c r="B15094" s="1" t="s">
        <v>27025</v>
      </c>
      <c r="C15094" s="1" t="s">
        <v>39</v>
      </c>
      <c r="D15094" s="10" t="s">
        <v>5270</v>
      </c>
    </row>
    <row r="15095" spans="1:4" s="9" customFormat="1" x14ac:dyDescent="0.2">
      <c r="A15095" s="2" t="s">
        <v>27026</v>
      </c>
      <c r="B15095" s="1" t="s">
        <v>27027</v>
      </c>
      <c r="C15095" s="1" t="s">
        <v>39</v>
      </c>
      <c r="D15095" s="10" t="s">
        <v>5270</v>
      </c>
    </row>
    <row r="15096" spans="1:4" s="9" customFormat="1" x14ac:dyDescent="0.2">
      <c r="A15096" s="2" t="s">
        <v>27028</v>
      </c>
      <c r="B15096" s="1" t="s">
        <v>27029</v>
      </c>
      <c r="C15096" s="1" t="s">
        <v>39</v>
      </c>
      <c r="D15096" s="10" t="s">
        <v>5270</v>
      </c>
    </row>
    <row r="15097" spans="1:4" s="9" customFormat="1" x14ac:dyDescent="0.2">
      <c r="A15097" s="2" t="s">
        <v>27030</v>
      </c>
      <c r="B15097" s="1" t="s">
        <v>27031</v>
      </c>
      <c r="C15097" s="1" t="s">
        <v>39</v>
      </c>
      <c r="D15097" s="10" t="s">
        <v>5270</v>
      </c>
    </row>
    <row r="15098" spans="1:4" s="9" customFormat="1" x14ac:dyDescent="0.2">
      <c r="A15098" s="2" t="s">
        <v>27032</v>
      </c>
      <c r="B15098" s="1" t="s">
        <v>27033</v>
      </c>
      <c r="C15098" s="1" t="s">
        <v>39</v>
      </c>
      <c r="D15098" s="10" t="s">
        <v>5270</v>
      </c>
    </row>
    <row r="15099" spans="1:4" s="9" customFormat="1" x14ac:dyDescent="0.2">
      <c r="A15099" s="2" t="s">
        <v>27034</v>
      </c>
      <c r="B15099" s="1" t="s">
        <v>27035</v>
      </c>
      <c r="C15099" s="1" t="s">
        <v>39</v>
      </c>
      <c r="D15099" s="10" t="s">
        <v>5270</v>
      </c>
    </row>
    <row r="15100" spans="1:4" s="9" customFormat="1" x14ac:dyDescent="0.2">
      <c r="A15100" s="2" t="s">
        <v>27036</v>
      </c>
      <c r="B15100" s="1" t="s">
        <v>27037</v>
      </c>
      <c r="C15100" s="1" t="s">
        <v>39</v>
      </c>
      <c r="D15100" s="10" t="s">
        <v>5270</v>
      </c>
    </row>
    <row r="15101" spans="1:4" s="9" customFormat="1" x14ac:dyDescent="0.2">
      <c r="A15101" s="2" t="s">
        <v>27038</v>
      </c>
      <c r="B15101" s="1" t="s">
        <v>27037</v>
      </c>
      <c r="C15101" s="1" t="s">
        <v>39</v>
      </c>
      <c r="D15101" s="3">
        <v>1000</v>
      </c>
    </row>
    <row r="15102" spans="1:4" s="9" customFormat="1" x14ac:dyDescent="0.2">
      <c r="A15102" s="2" t="s">
        <v>27039</v>
      </c>
      <c r="B15102" s="1" t="s">
        <v>27040</v>
      </c>
      <c r="C15102" s="1" t="s">
        <v>39</v>
      </c>
      <c r="D15102" s="3">
        <v>2000</v>
      </c>
    </row>
    <row r="15103" spans="1:4" s="9" customFormat="1" x14ac:dyDescent="0.2">
      <c r="A15103" s="2" t="s">
        <v>27041</v>
      </c>
      <c r="B15103" s="1" t="s">
        <v>27042</v>
      </c>
      <c r="C15103" s="1" t="s">
        <v>39</v>
      </c>
      <c r="D15103" s="10" t="s">
        <v>5270</v>
      </c>
    </row>
    <row r="15104" spans="1:4" s="9" customFormat="1" x14ac:dyDescent="0.2">
      <c r="A15104" s="2" t="s">
        <v>27043</v>
      </c>
      <c r="B15104" s="1" t="s">
        <v>27044</v>
      </c>
      <c r="C15104" s="1" t="s">
        <v>39</v>
      </c>
      <c r="D15104" s="10" t="s">
        <v>5270</v>
      </c>
    </row>
    <row r="15105" spans="1:4" s="9" customFormat="1" x14ac:dyDescent="0.2">
      <c r="A15105" s="2" t="s">
        <v>27045</v>
      </c>
      <c r="B15105" s="1" t="s">
        <v>27046</v>
      </c>
      <c r="C15105" s="1" t="s">
        <v>39</v>
      </c>
      <c r="D15105" s="10" t="s">
        <v>5270</v>
      </c>
    </row>
    <row r="15106" spans="1:4" s="9" customFormat="1" x14ac:dyDescent="0.2">
      <c r="A15106" s="2" t="s">
        <v>27047</v>
      </c>
      <c r="B15106" s="1" t="s">
        <v>27046</v>
      </c>
      <c r="C15106" s="1" t="s">
        <v>39</v>
      </c>
      <c r="D15106" s="10" t="s">
        <v>5270</v>
      </c>
    </row>
    <row r="15107" spans="1:4" s="9" customFormat="1" x14ac:dyDescent="0.2">
      <c r="A15107" s="2" t="s">
        <v>27048</v>
      </c>
      <c r="B15107" s="1" t="s">
        <v>27049</v>
      </c>
      <c r="C15107" s="1" t="s">
        <v>39</v>
      </c>
      <c r="D15107" s="10" t="s">
        <v>5270</v>
      </c>
    </row>
    <row r="15108" spans="1:4" s="9" customFormat="1" x14ac:dyDescent="0.2">
      <c r="A15108" s="2" t="s">
        <v>27050</v>
      </c>
      <c r="B15108" s="1" t="s">
        <v>27051</v>
      </c>
      <c r="C15108" s="1" t="s">
        <v>39</v>
      </c>
      <c r="D15108" s="10" t="s">
        <v>5270</v>
      </c>
    </row>
    <row r="15109" spans="1:4" s="9" customFormat="1" x14ac:dyDescent="0.2">
      <c r="A15109" s="2" t="s">
        <v>27052</v>
      </c>
      <c r="B15109" s="1" t="s">
        <v>27053</v>
      </c>
      <c r="C15109" s="1" t="s">
        <v>39</v>
      </c>
      <c r="D15109" s="10" t="s">
        <v>5270</v>
      </c>
    </row>
    <row r="15110" spans="1:4" s="9" customFormat="1" x14ac:dyDescent="0.2">
      <c r="A15110" s="2" t="s">
        <v>27054</v>
      </c>
      <c r="B15110" s="1" t="s">
        <v>27055</v>
      </c>
      <c r="C15110" s="1" t="s">
        <v>39</v>
      </c>
      <c r="D15110" s="3">
        <v>200</v>
      </c>
    </row>
    <row r="15111" spans="1:4" s="9" customFormat="1" x14ac:dyDescent="0.2">
      <c r="A15111" s="2" t="s">
        <v>27056</v>
      </c>
      <c r="B15111" s="1" t="s">
        <v>27055</v>
      </c>
      <c r="C15111" s="1" t="s">
        <v>39</v>
      </c>
      <c r="D15111" s="10" t="s">
        <v>5270</v>
      </c>
    </row>
    <row r="15112" spans="1:4" s="9" customFormat="1" x14ac:dyDescent="0.2">
      <c r="A15112" s="2" t="s">
        <v>27057</v>
      </c>
      <c r="B15112" s="1" t="s">
        <v>27058</v>
      </c>
      <c r="C15112" s="1" t="s">
        <v>39</v>
      </c>
      <c r="D15112" s="10" t="s">
        <v>5270</v>
      </c>
    </row>
    <row r="15113" spans="1:4" s="9" customFormat="1" x14ac:dyDescent="0.2">
      <c r="A15113" s="2" t="s">
        <v>27059</v>
      </c>
      <c r="B15113" s="1" t="s">
        <v>27060</v>
      </c>
      <c r="C15113" s="1" t="s">
        <v>39</v>
      </c>
      <c r="D15113" s="10" t="s">
        <v>5270</v>
      </c>
    </row>
    <row r="15114" spans="1:4" s="9" customFormat="1" x14ac:dyDescent="0.2">
      <c r="A15114" s="2" t="s">
        <v>27061</v>
      </c>
      <c r="B15114" s="1" t="s">
        <v>27062</v>
      </c>
      <c r="C15114" s="1" t="s">
        <v>39</v>
      </c>
      <c r="D15114" s="10" t="s">
        <v>5270</v>
      </c>
    </row>
    <row r="15115" spans="1:4" s="9" customFormat="1" x14ac:dyDescent="0.2">
      <c r="A15115" s="2" t="s">
        <v>27063</v>
      </c>
      <c r="B15115" s="1" t="s">
        <v>27064</v>
      </c>
      <c r="C15115" s="1" t="s">
        <v>39</v>
      </c>
      <c r="D15115" s="10" t="s">
        <v>5270</v>
      </c>
    </row>
    <row r="15116" spans="1:4" s="9" customFormat="1" x14ac:dyDescent="0.2">
      <c r="A15116" s="2" t="s">
        <v>27065</v>
      </c>
      <c r="B15116" s="1" t="s">
        <v>27066</v>
      </c>
      <c r="C15116" s="1" t="s">
        <v>39</v>
      </c>
      <c r="D15116" s="10" t="s">
        <v>5270</v>
      </c>
    </row>
    <row r="15117" spans="1:4" s="9" customFormat="1" x14ac:dyDescent="0.2">
      <c r="A15117" s="2" t="s">
        <v>27067</v>
      </c>
      <c r="B15117" s="1" t="s">
        <v>27068</v>
      </c>
      <c r="C15117" s="1" t="s">
        <v>39</v>
      </c>
      <c r="D15117" s="10" t="s">
        <v>5270</v>
      </c>
    </row>
    <row r="15118" spans="1:4" s="9" customFormat="1" x14ac:dyDescent="0.2">
      <c r="A15118" s="2" t="s">
        <v>27069</v>
      </c>
      <c r="B15118" s="1" t="s">
        <v>27070</v>
      </c>
      <c r="C15118" s="1" t="s">
        <v>39</v>
      </c>
      <c r="D15118" s="10" t="s">
        <v>5270</v>
      </c>
    </row>
    <row r="15119" spans="1:4" s="9" customFormat="1" x14ac:dyDescent="0.2">
      <c r="A15119" s="2" t="s">
        <v>27071</v>
      </c>
      <c r="B15119" s="1" t="s">
        <v>27072</v>
      </c>
      <c r="C15119" s="1" t="s">
        <v>26890</v>
      </c>
      <c r="D15119" s="3">
        <v>1000</v>
      </c>
    </row>
    <row r="15120" spans="1:4" s="9" customFormat="1" x14ac:dyDescent="0.2">
      <c r="A15120" s="2" t="s">
        <v>27073</v>
      </c>
      <c r="B15120" s="1" t="s">
        <v>27074</v>
      </c>
      <c r="C15120" s="1" t="s">
        <v>39</v>
      </c>
      <c r="D15120" s="10" t="s">
        <v>5270</v>
      </c>
    </row>
    <row r="15121" spans="1:4" s="9" customFormat="1" x14ac:dyDescent="0.2">
      <c r="A15121" s="2" t="s">
        <v>27075</v>
      </c>
      <c r="B15121" s="1" t="s">
        <v>27076</v>
      </c>
      <c r="C15121" s="1" t="s">
        <v>39</v>
      </c>
      <c r="D15121" s="10" t="s">
        <v>5270</v>
      </c>
    </row>
    <row r="15122" spans="1:4" s="9" customFormat="1" x14ac:dyDescent="0.2">
      <c r="A15122" s="2" t="s">
        <v>27077</v>
      </c>
      <c r="B15122" s="1" t="s">
        <v>27078</v>
      </c>
      <c r="C15122" s="1" t="s">
        <v>39</v>
      </c>
      <c r="D15122" s="10" t="s">
        <v>5270</v>
      </c>
    </row>
    <row r="15123" spans="1:4" s="9" customFormat="1" x14ac:dyDescent="0.2">
      <c r="A15123" s="2" t="s">
        <v>27079</v>
      </c>
      <c r="B15123" s="1" t="s">
        <v>27080</v>
      </c>
      <c r="C15123" s="1" t="s">
        <v>39</v>
      </c>
      <c r="D15123" s="10" t="s">
        <v>5270</v>
      </c>
    </row>
    <row r="15124" spans="1:4" s="9" customFormat="1" x14ac:dyDescent="0.2">
      <c r="A15124" s="2" t="s">
        <v>27081</v>
      </c>
      <c r="B15124" s="1" t="s">
        <v>27082</v>
      </c>
      <c r="C15124" s="1" t="s">
        <v>39</v>
      </c>
      <c r="D15124" s="10" t="s">
        <v>5270</v>
      </c>
    </row>
    <row r="15125" spans="1:4" s="9" customFormat="1" x14ac:dyDescent="0.2">
      <c r="A15125" s="2" t="s">
        <v>27083</v>
      </c>
      <c r="B15125" s="1" t="s">
        <v>27084</v>
      </c>
      <c r="C15125" s="1" t="s">
        <v>39</v>
      </c>
      <c r="D15125" s="10" t="s">
        <v>5270</v>
      </c>
    </row>
    <row r="15126" spans="1:4" s="9" customFormat="1" x14ac:dyDescent="0.2">
      <c r="A15126" s="2" t="s">
        <v>27085</v>
      </c>
      <c r="B15126" s="1" t="s">
        <v>27086</v>
      </c>
      <c r="C15126" s="1" t="s">
        <v>39</v>
      </c>
      <c r="D15126" s="10" t="s">
        <v>5270</v>
      </c>
    </row>
    <row r="15127" spans="1:4" s="9" customFormat="1" x14ac:dyDescent="0.2">
      <c r="A15127" s="2" t="s">
        <v>27087</v>
      </c>
      <c r="B15127" s="1" t="s">
        <v>27088</v>
      </c>
      <c r="C15127" s="1" t="s">
        <v>39</v>
      </c>
      <c r="D15127" s="10" t="s">
        <v>5270</v>
      </c>
    </row>
    <row r="15128" spans="1:4" s="9" customFormat="1" x14ac:dyDescent="0.2">
      <c r="A15128" s="2" t="s">
        <v>27089</v>
      </c>
      <c r="B15128" s="1" t="s">
        <v>27090</v>
      </c>
      <c r="C15128" s="1" t="s">
        <v>39</v>
      </c>
      <c r="D15128" s="10" t="s">
        <v>5270</v>
      </c>
    </row>
    <row r="15129" spans="1:4" s="9" customFormat="1" x14ac:dyDescent="0.2">
      <c r="A15129" s="2" t="s">
        <v>27091</v>
      </c>
      <c r="B15129" s="1" t="s">
        <v>27092</v>
      </c>
      <c r="C15129" s="1" t="s">
        <v>39</v>
      </c>
      <c r="D15129" s="10" t="s">
        <v>5270</v>
      </c>
    </row>
    <row r="15130" spans="1:4" s="9" customFormat="1" x14ac:dyDescent="0.2">
      <c r="A15130" s="2" t="s">
        <v>27093</v>
      </c>
      <c r="B15130" s="1" t="s">
        <v>27092</v>
      </c>
      <c r="C15130" s="1" t="s">
        <v>39</v>
      </c>
      <c r="D15130" s="10" t="s">
        <v>5270</v>
      </c>
    </row>
    <row r="15131" spans="1:4" s="9" customFormat="1" x14ac:dyDescent="0.2">
      <c r="A15131" s="2" t="s">
        <v>27094</v>
      </c>
      <c r="B15131" s="1" t="s">
        <v>27095</v>
      </c>
      <c r="C15131" s="1" t="s">
        <v>39</v>
      </c>
      <c r="D15131" s="10" t="s">
        <v>5270</v>
      </c>
    </row>
    <row r="15132" spans="1:4" s="9" customFormat="1" x14ac:dyDescent="0.2">
      <c r="A15132" s="2" t="s">
        <v>27096</v>
      </c>
      <c r="B15132" s="1" t="s">
        <v>27097</v>
      </c>
      <c r="C15132" s="1" t="s">
        <v>39</v>
      </c>
      <c r="D15132" s="10" t="s">
        <v>5270</v>
      </c>
    </row>
    <row r="15133" spans="1:4" s="9" customFormat="1" x14ac:dyDescent="0.2">
      <c r="A15133" s="2" t="s">
        <v>27098</v>
      </c>
      <c r="B15133" s="1" t="s">
        <v>27099</v>
      </c>
      <c r="C15133" s="1" t="s">
        <v>39</v>
      </c>
      <c r="D15133" s="10" t="s">
        <v>5270</v>
      </c>
    </row>
    <row r="15134" spans="1:4" s="9" customFormat="1" x14ac:dyDescent="0.2">
      <c r="A15134" s="2" t="s">
        <v>27100</v>
      </c>
      <c r="B15134" s="1" t="s">
        <v>27101</v>
      </c>
      <c r="C15134" s="1" t="s">
        <v>39</v>
      </c>
      <c r="D15134" s="10" t="s">
        <v>5270</v>
      </c>
    </row>
    <row r="15135" spans="1:4" s="9" customFormat="1" x14ac:dyDescent="0.2">
      <c r="A15135" s="2" t="s">
        <v>27102</v>
      </c>
      <c r="B15135" s="1" t="s">
        <v>27103</v>
      </c>
      <c r="C15135" s="1" t="s">
        <v>39</v>
      </c>
      <c r="D15135" s="10" t="s">
        <v>5270</v>
      </c>
    </row>
    <row r="15136" spans="1:4" s="9" customFormat="1" x14ac:dyDescent="0.2">
      <c r="A15136" s="2" t="s">
        <v>27104</v>
      </c>
      <c r="B15136" s="1" t="s">
        <v>27105</v>
      </c>
      <c r="C15136" s="1" t="s">
        <v>39</v>
      </c>
      <c r="D15136" s="10" t="s">
        <v>5270</v>
      </c>
    </row>
    <row r="15137" spans="1:57" s="9" customFormat="1" x14ac:dyDescent="0.2">
      <c r="A15137" s="2" t="s">
        <v>27106</v>
      </c>
      <c r="B15137" s="1" t="s">
        <v>27105</v>
      </c>
      <c r="C15137" s="1" t="s">
        <v>39</v>
      </c>
      <c r="D15137" s="10" t="s">
        <v>5270</v>
      </c>
    </row>
    <row r="15138" spans="1:57" s="9" customFormat="1" x14ac:dyDescent="0.2">
      <c r="A15138" s="2" t="s">
        <v>27107</v>
      </c>
      <c r="B15138" s="1" t="s">
        <v>27108</v>
      </c>
      <c r="C15138" s="1" t="s">
        <v>39</v>
      </c>
      <c r="D15138" s="10" t="s">
        <v>5270</v>
      </c>
    </row>
    <row r="15139" spans="1:57" s="9" customFormat="1" x14ac:dyDescent="0.2">
      <c r="A15139" s="2" t="s">
        <v>27109</v>
      </c>
      <c r="B15139" s="1" t="s">
        <v>27110</v>
      </c>
      <c r="C15139" s="1" t="s">
        <v>39</v>
      </c>
      <c r="D15139" s="3">
        <v>73</v>
      </c>
    </row>
    <row r="15140" spans="1:57" s="11" customFormat="1" ht="18.75" x14ac:dyDescent="0.2">
      <c r="A15140" s="16" t="str">
        <f>HYPERLINK("#Indice","Voltar ao inicio")</f>
        <v>Voltar ao inicio</v>
      </c>
      <c r="B15140" s="17"/>
      <c r="C15140" s="17"/>
      <c r="D15140" s="17"/>
      <c r="E15140" s="9"/>
      <c r="F15140" s="9"/>
      <c r="G15140" s="9"/>
      <c r="H15140" s="9"/>
      <c r="I15140" s="9"/>
      <c r="J15140" s="9"/>
      <c r="K15140" s="9"/>
      <c r="L15140" s="9"/>
      <c r="M15140" s="9"/>
      <c r="N15140" s="9"/>
      <c r="O15140" s="9"/>
      <c r="P15140" s="9"/>
      <c r="Q15140" s="9"/>
      <c r="R15140" s="9"/>
      <c r="S15140" s="9"/>
      <c r="T15140" s="9"/>
      <c r="U15140" s="9"/>
      <c r="V15140" s="9"/>
      <c r="W15140" s="9"/>
      <c r="X15140" s="9"/>
      <c r="Y15140" s="9"/>
      <c r="Z15140" s="9"/>
      <c r="AA15140" s="9"/>
      <c r="AB15140" s="9"/>
      <c r="AC15140" s="9"/>
      <c r="AD15140" s="9"/>
      <c r="AE15140" s="9"/>
      <c r="AF15140" s="9"/>
      <c r="AG15140" s="9"/>
      <c r="AH15140" s="9"/>
      <c r="AI15140" s="9"/>
      <c r="AJ15140" s="9"/>
      <c r="AK15140" s="9"/>
      <c r="AL15140" s="9"/>
      <c r="AM15140" s="9"/>
      <c r="AN15140" s="9"/>
      <c r="AO15140" s="9"/>
      <c r="AP15140" s="9"/>
      <c r="AQ15140" s="9"/>
      <c r="AR15140" s="9"/>
      <c r="AS15140" s="9"/>
      <c r="AT15140" s="9"/>
      <c r="AU15140" s="9"/>
      <c r="AV15140" s="9"/>
      <c r="AW15140" s="9"/>
      <c r="AX15140" s="9"/>
      <c r="AY15140" s="9"/>
      <c r="AZ15140" s="9"/>
      <c r="BA15140" s="9"/>
      <c r="BB15140" s="9"/>
      <c r="BC15140" s="9"/>
      <c r="BD15140" s="9"/>
      <c r="BE15140" s="9"/>
    </row>
    <row r="15141" spans="1:57" s="11" customFormat="1" ht="10.5" customHeight="1" x14ac:dyDescent="0.2">
      <c r="A15141" s="12"/>
      <c r="B15141" s="13"/>
      <c r="C15141" s="13"/>
      <c r="D15141" s="13"/>
      <c r="E15141" s="9"/>
      <c r="F15141" s="9"/>
      <c r="G15141" s="9"/>
      <c r="H15141" s="9"/>
      <c r="I15141" s="9"/>
      <c r="J15141" s="9"/>
      <c r="K15141" s="9"/>
      <c r="L15141" s="9"/>
      <c r="M15141" s="9"/>
      <c r="N15141" s="9"/>
      <c r="O15141" s="9"/>
      <c r="P15141" s="9"/>
      <c r="Q15141" s="9"/>
      <c r="R15141" s="9"/>
      <c r="S15141" s="9"/>
      <c r="T15141" s="9"/>
      <c r="U15141" s="9"/>
      <c r="V15141" s="9"/>
      <c r="W15141" s="9"/>
      <c r="X15141" s="9"/>
      <c r="Y15141" s="9"/>
      <c r="Z15141" s="9"/>
      <c r="AA15141" s="9"/>
      <c r="AB15141" s="9"/>
      <c r="AC15141" s="9"/>
      <c r="AD15141" s="9"/>
      <c r="AE15141" s="9"/>
      <c r="AF15141" s="9"/>
      <c r="AG15141" s="9"/>
      <c r="AH15141" s="9"/>
      <c r="AI15141" s="9"/>
      <c r="AJ15141" s="9"/>
      <c r="AK15141" s="9"/>
      <c r="AL15141" s="9"/>
      <c r="AM15141" s="9"/>
      <c r="AN15141" s="9"/>
      <c r="AO15141" s="9"/>
      <c r="AP15141" s="9"/>
      <c r="AQ15141" s="9"/>
      <c r="AR15141" s="9"/>
      <c r="AS15141" s="9"/>
      <c r="AT15141" s="9"/>
      <c r="AU15141" s="9"/>
      <c r="AV15141" s="9"/>
      <c r="AW15141" s="9"/>
      <c r="AX15141" s="9"/>
      <c r="AY15141" s="9"/>
      <c r="AZ15141" s="9"/>
      <c r="BA15141" s="9"/>
      <c r="BB15141" s="9"/>
      <c r="BC15141" s="9"/>
      <c r="BD15141" s="9"/>
      <c r="BE15141" s="9"/>
    </row>
    <row r="15142" spans="1:57" s="9" customFormat="1" ht="26.25" x14ac:dyDescent="0.2">
      <c r="A15142" s="18" t="s">
        <v>27114</v>
      </c>
      <c r="B15142" s="19"/>
      <c r="C15142" s="19"/>
      <c r="D15142" s="19"/>
    </row>
    <row r="15143" spans="1:57" s="9" customFormat="1" ht="14.25" x14ac:dyDescent="0.2">
      <c r="A15143" s="20" t="s">
        <v>0</v>
      </c>
      <c r="B15143" s="21" t="s">
        <v>1</v>
      </c>
      <c r="C15143" s="21" t="s">
        <v>2</v>
      </c>
      <c r="D15143" s="22" t="s">
        <v>3</v>
      </c>
    </row>
    <row r="15144" spans="1:57" s="9" customFormat="1" ht="14.25" x14ac:dyDescent="0.2">
      <c r="A15144" s="20"/>
      <c r="B15144" s="21"/>
      <c r="C15144" s="21"/>
      <c r="D15144" s="22"/>
    </row>
    <row r="15145" spans="1:57" s="9" customFormat="1" x14ac:dyDescent="0.2">
      <c r="A15145" s="2" t="s">
        <v>27112</v>
      </c>
      <c r="B15145" s="1" t="s">
        <v>27113</v>
      </c>
      <c r="C15145" s="1" t="s">
        <v>39</v>
      </c>
      <c r="D15145" s="10" t="s">
        <v>5270</v>
      </c>
    </row>
    <row r="15146" spans="1:57" s="11" customFormat="1" ht="18.75" x14ac:dyDescent="0.2">
      <c r="A15146" s="16" t="str">
        <f>HYPERLINK("#Indice","Voltar ao inicio")</f>
        <v>Voltar ao inicio</v>
      </c>
      <c r="B15146" s="17"/>
      <c r="C15146" s="17"/>
      <c r="D15146" s="17"/>
      <c r="E15146" s="9"/>
      <c r="F15146" s="9"/>
      <c r="G15146" s="9"/>
      <c r="H15146" s="9"/>
      <c r="I15146" s="9"/>
      <c r="J15146" s="9"/>
      <c r="K15146" s="9"/>
      <c r="L15146" s="9"/>
      <c r="M15146" s="9"/>
      <c r="N15146" s="9"/>
      <c r="O15146" s="9"/>
      <c r="P15146" s="9"/>
      <c r="Q15146" s="9"/>
      <c r="R15146" s="9"/>
      <c r="S15146" s="9"/>
      <c r="T15146" s="9"/>
      <c r="U15146" s="9"/>
      <c r="V15146" s="9"/>
      <c r="W15146" s="9"/>
      <c r="X15146" s="9"/>
      <c r="Y15146" s="9"/>
      <c r="Z15146" s="9"/>
      <c r="AA15146" s="9"/>
      <c r="AB15146" s="9"/>
      <c r="AC15146" s="9"/>
      <c r="AD15146" s="9"/>
      <c r="AE15146" s="9"/>
      <c r="AF15146" s="9"/>
      <c r="AG15146" s="9"/>
      <c r="AH15146" s="9"/>
      <c r="AI15146" s="9"/>
      <c r="AJ15146" s="9"/>
      <c r="AK15146" s="9"/>
      <c r="AL15146" s="9"/>
      <c r="AM15146" s="9"/>
      <c r="AN15146" s="9"/>
      <c r="AO15146" s="9"/>
      <c r="AP15146" s="9"/>
      <c r="AQ15146" s="9"/>
      <c r="AR15146" s="9"/>
      <c r="AS15146" s="9"/>
      <c r="AT15146" s="9"/>
      <c r="AU15146" s="9"/>
      <c r="AV15146" s="9"/>
      <c r="AW15146" s="9"/>
      <c r="AX15146" s="9"/>
      <c r="AY15146" s="9"/>
      <c r="AZ15146" s="9"/>
      <c r="BA15146" s="9"/>
      <c r="BB15146" s="9"/>
      <c r="BC15146" s="9"/>
      <c r="BD15146" s="9"/>
      <c r="BE15146" s="9"/>
    </row>
    <row r="15147" spans="1:57" s="11" customFormat="1" ht="10.5" customHeight="1" x14ac:dyDescent="0.2">
      <c r="A15147" s="12"/>
      <c r="B15147" s="13"/>
      <c r="C15147" s="13"/>
      <c r="D15147" s="13"/>
      <c r="E15147" s="9"/>
      <c r="F15147" s="9"/>
      <c r="G15147" s="9"/>
      <c r="H15147" s="9"/>
      <c r="I15147" s="9"/>
      <c r="J15147" s="9"/>
      <c r="K15147" s="9"/>
      <c r="L15147" s="9"/>
      <c r="M15147" s="9"/>
      <c r="N15147" s="9"/>
      <c r="O15147" s="9"/>
      <c r="P15147" s="9"/>
      <c r="Q15147" s="9"/>
      <c r="R15147" s="9"/>
      <c r="S15147" s="9"/>
      <c r="T15147" s="9"/>
      <c r="U15147" s="9"/>
      <c r="V15147" s="9"/>
      <c r="W15147" s="9"/>
      <c r="X15147" s="9"/>
      <c r="Y15147" s="9"/>
      <c r="Z15147" s="9"/>
      <c r="AA15147" s="9"/>
      <c r="AB15147" s="9"/>
      <c r="AC15147" s="9"/>
      <c r="AD15147" s="9"/>
      <c r="AE15147" s="9"/>
      <c r="AF15147" s="9"/>
      <c r="AG15147" s="9"/>
      <c r="AH15147" s="9"/>
      <c r="AI15147" s="9"/>
      <c r="AJ15147" s="9"/>
      <c r="AK15147" s="9"/>
      <c r="AL15147" s="9"/>
      <c r="AM15147" s="9"/>
      <c r="AN15147" s="9"/>
      <c r="AO15147" s="9"/>
      <c r="AP15147" s="9"/>
      <c r="AQ15147" s="9"/>
      <c r="AR15147" s="9"/>
      <c r="AS15147" s="9"/>
      <c r="AT15147" s="9"/>
      <c r="AU15147" s="9"/>
      <c r="AV15147" s="9"/>
      <c r="AW15147" s="9"/>
      <c r="AX15147" s="9"/>
      <c r="AY15147" s="9"/>
      <c r="AZ15147" s="9"/>
      <c r="BA15147" s="9"/>
      <c r="BB15147" s="9"/>
      <c r="BC15147" s="9"/>
      <c r="BD15147" s="9"/>
      <c r="BE15147" s="9"/>
    </row>
    <row r="15148" spans="1:57" s="9" customFormat="1" ht="26.25" x14ac:dyDescent="0.2">
      <c r="A15148" s="18" t="s">
        <v>27119</v>
      </c>
      <c r="B15148" s="19"/>
      <c r="C15148" s="19"/>
      <c r="D15148" s="19"/>
    </row>
    <row r="15149" spans="1:57" s="9" customFormat="1" ht="14.25" x14ac:dyDescent="0.2">
      <c r="A15149" s="20" t="s">
        <v>0</v>
      </c>
      <c r="B15149" s="21" t="s">
        <v>1</v>
      </c>
      <c r="C15149" s="21" t="s">
        <v>2</v>
      </c>
      <c r="D15149" s="22" t="s">
        <v>3</v>
      </c>
    </row>
    <row r="15150" spans="1:57" s="9" customFormat="1" ht="14.25" x14ac:dyDescent="0.2">
      <c r="A15150" s="20"/>
      <c r="B15150" s="21"/>
      <c r="C15150" s="21"/>
      <c r="D15150" s="22"/>
    </row>
    <row r="15151" spans="1:57" s="9" customFormat="1" x14ac:dyDescent="0.2">
      <c r="A15151" s="2" t="s">
        <v>27115</v>
      </c>
      <c r="B15151" s="1" t="s">
        <v>27116</v>
      </c>
      <c r="C15151" s="1" t="s">
        <v>39</v>
      </c>
      <c r="D15151" s="10" t="s">
        <v>5270</v>
      </c>
    </row>
    <row r="15152" spans="1:57" s="9" customFormat="1" x14ac:dyDescent="0.2">
      <c r="A15152" s="2" t="s">
        <v>27117</v>
      </c>
      <c r="B15152" s="1" t="s">
        <v>27118</v>
      </c>
      <c r="C15152" s="1" t="s">
        <v>39</v>
      </c>
      <c r="D15152" s="10" t="s">
        <v>5270</v>
      </c>
    </row>
    <row r="15153" spans="1:57" s="11" customFormat="1" ht="18.75" x14ac:dyDescent="0.2">
      <c r="A15153" s="16" t="str">
        <f>HYPERLINK("#Indice","Voltar ao inicio")</f>
        <v>Voltar ao inicio</v>
      </c>
      <c r="B15153" s="17"/>
      <c r="C15153" s="17"/>
      <c r="D15153" s="17"/>
      <c r="E15153" s="9"/>
      <c r="F15153" s="9"/>
      <c r="G15153" s="9"/>
      <c r="H15153" s="9"/>
      <c r="I15153" s="9"/>
      <c r="J15153" s="9"/>
      <c r="K15153" s="9"/>
      <c r="L15153" s="9"/>
      <c r="M15153" s="9"/>
      <c r="N15153" s="9"/>
      <c r="O15153" s="9"/>
      <c r="P15153" s="9"/>
      <c r="Q15153" s="9"/>
      <c r="R15153" s="9"/>
      <c r="S15153" s="9"/>
      <c r="T15153" s="9"/>
      <c r="U15153" s="9"/>
      <c r="V15153" s="9"/>
      <c r="W15153" s="9"/>
      <c r="X15153" s="9"/>
      <c r="Y15153" s="9"/>
      <c r="Z15153" s="9"/>
      <c r="AA15153" s="9"/>
      <c r="AB15153" s="9"/>
      <c r="AC15153" s="9"/>
      <c r="AD15153" s="9"/>
      <c r="AE15153" s="9"/>
      <c r="AF15153" s="9"/>
      <c r="AG15153" s="9"/>
      <c r="AH15153" s="9"/>
      <c r="AI15153" s="9"/>
      <c r="AJ15153" s="9"/>
      <c r="AK15153" s="9"/>
      <c r="AL15153" s="9"/>
      <c r="AM15153" s="9"/>
      <c r="AN15153" s="9"/>
      <c r="AO15153" s="9"/>
      <c r="AP15153" s="9"/>
      <c r="AQ15153" s="9"/>
      <c r="AR15153" s="9"/>
      <c r="AS15153" s="9"/>
      <c r="AT15153" s="9"/>
      <c r="AU15153" s="9"/>
      <c r="AV15153" s="9"/>
      <c r="AW15153" s="9"/>
      <c r="AX15153" s="9"/>
      <c r="AY15153" s="9"/>
      <c r="AZ15153" s="9"/>
      <c r="BA15153" s="9"/>
      <c r="BB15153" s="9"/>
      <c r="BC15153" s="9"/>
      <c r="BD15153" s="9"/>
      <c r="BE15153" s="9"/>
    </row>
    <row r="15154" spans="1:57" s="11" customFormat="1" ht="10.5" customHeight="1" x14ac:dyDescent="0.2">
      <c r="A15154" s="12"/>
      <c r="B15154" s="13"/>
      <c r="C15154" s="13"/>
      <c r="D15154" s="13"/>
      <c r="E15154" s="9"/>
      <c r="F15154" s="9"/>
      <c r="G15154" s="9"/>
      <c r="H15154" s="9"/>
      <c r="I15154" s="9"/>
      <c r="J15154" s="9"/>
      <c r="K15154" s="9"/>
      <c r="L15154" s="9"/>
      <c r="M15154" s="9"/>
      <c r="N15154" s="9"/>
      <c r="O15154" s="9"/>
      <c r="P15154" s="9"/>
      <c r="Q15154" s="9"/>
      <c r="R15154" s="9"/>
      <c r="S15154" s="9"/>
      <c r="T15154" s="9"/>
      <c r="U15154" s="9"/>
      <c r="V15154" s="9"/>
      <c r="W15154" s="9"/>
      <c r="X15154" s="9"/>
      <c r="Y15154" s="9"/>
      <c r="Z15154" s="9"/>
      <c r="AA15154" s="9"/>
      <c r="AB15154" s="9"/>
      <c r="AC15154" s="9"/>
      <c r="AD15154" s="9"/>
      <c r="AE15154" s="9"/>
      <c r="AF15154" s="9"/>
      <c r="AG15154" s="9"/>
      <c r="AH15154" s="9"/>
      <c r="AI15154" s="9"/>
      <c r="AJ15154" s="9"/>
      <c r="AK15154" s="9"/>
      <c r="AL15154" s="9"/>
      <c r="AM15154" s="9"/>
      <c r="AN15154" s="9"/>
      <c r="AO15154" s="9"/>
      <c r="AP15154" s="9"/>
      <c r="AQ15154" s="9"/>
      <c r="AR15154" s="9"/>
      <c r="AS15154" s="9"/>
      <c r="AT15154" s="9"/>
      <c r="AU15154" s="9"/>
      <c r="AV15154" s="9"/>
      <c r="AW15154" s="9"/>
      <c r="AX15154" s="9"/>
      <c r="AY15154" s="9"/>
      <c r="AZ15154" s="9"/>
      <c r="BA15154" s="9"/>
      <c r="BB15154" s="9"/>
      <c r="BC15154" s="9"/>
      <c r="BD15154" s="9"/>
      <c r="BE15154" s="9"/>
    </row>
    <row r="15155" spans="1:57" s="9" customFormat="1" ht="26.25" x14ac:dyDescent="0.2">
      <c r="A15155" s="18" t="s">
        <v>27244</v>
      </c>
      <c r="B15155" s="19"/>
      <c r="C15155" s="19"/>
      <c r="D15155" s="19"/>
    </row>
    <row r="15156" spans="1:57" s="9" customFormat="1" ht="14.25" x14ac:dyDescent="0.2">
      <c r="A15156" s="20" t="s">
        <v>0</v>
      </c>
      <c r="B15156" s="21" t="s">
        <v>1</v>
      </c>
      <c r="C15156" s="21" t="s">
        <v>2</v>
      </c>
      <c r="D15156" s="22" t="s">
        <v>3</v>
      </c>
    </row>
    <row r="15157" spans="1:57" s="9" customFormat="1" ht="14.25" x14ac:dyDescent="0.2">
      <c r="A15157" s="20"/>
      <c r="B15157" s="21"/>
      <c r="C15157" s="21"/>
      <c r="D15157" s="22"/>
    </row>
    <row r="15158" spans="1:57" s="9" customFormat="1" x14ac:dyDescent="0.2">
      <c r="A15158" s="2" t="s">
        <v>27120</v>
      </c>
      <c r="B15158" s="1" t="s">
        <v>27121</v>
      </c>
      <c r="C15158" s="1" t="s">
        <v>39</v>
      </c>
      <c r="D15158" s="10" t="s">
        <v>5270</v>
      </c>
    </row>
    <row r="15159" spans="1:57" s="9" customFormat="1" x14ac:dyDescent="0.2">
      <c r="A15159" s="2" t="s">
        <v>27122</v>
      </c>
      <c r="B15159" s="1" t="s">
        <v>27123</v>
      </c>
      <c r="C15159" s="1" t="s">
        <v>39</v>
      </c>
      <c r="D15159" s="3">
        <v>50</v>
      </c>
    </row>
    <row r="15160" spans="1:57" s="9" customFormat="1" x14ac:dyDescent="0.2">
      <c r="A15160" s="2" t="s">
        <v>27124</v>
      </c>
      <c r="B15160" s="1" t="s">
        <v>27125</v>
      </c>
      <c r="C15160" s="1" t="s">
        <v>39</v>
      </c>
      <c r="D15160" s="10" t="s">
        <v>5270</v>
      </c>
    </row>
    <row r="15161" spans="1:57" s="9" customFormat="1" x14ac:dyDescent="0.2">
      <c r="A15161" s="2" t="s">
        <v>27126</v>
      </c>
      <c r="B15161" s="1" t="s">
        <v>27127</v>
      </c>
      <c r="C15161" s="1" t="s">
        <v>27128</v>
      </c>
      <c r="D15161" s="10" t="s">
        <v>5270</v>
      </c>
    </row>
    <row r="15162" spans="1:57" s="9" customFormat="1" x14ac:dyDescent="0.2">
      <c r="A15162" s="2" t="s">
        <v>27129</v>
      </c>
      <c r="B15162" s="1" t="s">
        <v>27130</v>
      </c>
      <c r="C15162" s="1" t="s">
        <v>39</v>
      </c>
      <c r="D15162" s="10" t="s">
        <v>5270</v>
      </c>
    </row>
    <row r="15163" spans="1:57" s="9" customFormat="1" x14ac:dyDescent="0.2">
      <c r="A15163" s="2" t="s">
        <v>27131</v>
      </c>
      <c r="B15163" s="1" t="s">
        <v>27132</v>
      </c>
      <c r="C15163" s="1" t="s">
        <v>27128</v>
      </c>
      <c r="D15163" s="10" t="s">
        <v>5270</v>
      </c>
    </row>
    <row r="15164" spans="1:57" s="9" customFormat="1" x14ac:dyDescent="0.2">
      <c r="A15164" s="2" t="s">
        <v>27133</v>
      </c>
      <c r="B15164" s="1" t="s">
        <v>27134</v>
      </c>
      <c r="C15164" s="1" t="s">
        <v>27128</v>
      </c>
      <c r="D15164" s="10" t="s">
        <v>5270</v>
      </c>
    </row>
    <row r="15165" spans="1:57" s="9" customFormat="1" x14ac:dyDescent="0.2">
      <c r="A15165" s="2" t="s">
        <v>27135</v>
      </c>
      <c r="B15165" s="1" t="s">
        <v>27136</v>
      </c>
      <c r="C15165" s="1" t="s">
        <v>27128</v>
      </c>
      <c r="D15165" s="10" t="s">
        <v>5270</v>
      </c>
    </row>
    <row r="15166" spans="1:57" s="9" customFormat="1" x14ac:dyDescent="0.2">
      <c r="A15166" s="2" t="s">
        <v>27137</v>
      </c>
      <c r="B15166" s="1" t="s">
        <v>27138</v>
      </c>
      <c r="C15166" s="1" t="s">
        <v>39</v>
      </c>
      <c r="D15166" s="10" t="s">
        <v>5270</v>
      </c>
    </row>
    <row r="15167" spans="1:57" s="9" customFormat="1" x14ac:dyDescent="0.2">
      <c r="A15167" s="2" t="s">
        <v>27139</v>
      </c>
      <c r="B15167" s="1" t="s">
        <v>27140</v>
      </c>
      <c r="C15167" s="1" t="s">
        <v>27141</v>
      </c>
      <c r="D15167" s="10" t="s">
        <v>5270</v>
      </c>
    </row>
    <row r="15168" spans="1:57" s="9" customFormat="1" x14ac:dyDescent="0.2">
      <c r="A15168" s="2" t="s">
        <v>27142</v>
      </c>
      <c r="B15168" s="1" t="s">
        <v>27143</v>
      </c>
      <c r="C15168" s="1" t="s">
        <v>39</v>
      </c>
      <c r="D15168" s="10" t="s">
        <v>5270</v>
      </c>
    </row>
    <row r="15169" spans="1:4" s="9" customFormat="1" x14ac:dyDescent="0.2">
      <c r="A15169" s="2" t="s">
        <v>27144</v>
      </c>
      <c r="B15169" s="1" t="s">
        <v>27145</v>
      </c>
      <c r="C15169" s="1" t="s">
        <v>39</v>
      </c>
      <c r="D15169" s="10" t="s">
        <v>5270</v>
      </c>
    </row>
    <row r="15170" spans="1:4" s="9" customFormat="1" x14ac:dyDescent="0.2">
      <c r="A15170" s="2" t="s">
        <v>27146</v>
      </c>
      <c r="B15170" s="1" t="s">
        <v>27145</v>
      </c>
      <c r="C15170" s="1" t="s">
        <v>39</v>
      </c>
      <c r="D15170" s="10" t="s">
        <v>5270</v>
      </c>
    </row>
    <row r="15171" spans="1:4" s="9" customFormat="1" x14ac:dyDescent="0.2">
      <c r="A15171" s="2" t="s">
        <v>27147</v>
      </c>
      <c r="B15171" s="1" t="s">
        <v>27148</v>
      </c>
      <c r="C15171" s="1" t="s">
        <v>39</v>
      </c>
      <c r="D15171" s="10" t="s">
        <v>5270</v>
      </c>
    </row>
    <row r="15172" spans="1:4" s="9" customFormat="1" x14ac:dyDescent="0.2">
      <c r="A15172" s="2" t="s">
        <v>27149</v>
      </c>
      <c r="B15172" s="1" t="s">
        <v>27148</v>
      </c>
      <c r="C15172" s="1" t="s">
        <v>39</v>
      </c>
      <c r="D15172" s="10" t="s">
        <v>5270</v>
      </c>
    </row>
    <row r="15173" spans="1:4" s="9" customFormat="1" x14ac:dyDescent="0.2">
      <c r="A15173" s="2" t="s">
        <v>27150</v>
      </c>
      <c r="B15173" s="1" t="s">
        <v>27151</v>
      </c>
      <c r="C15173" s="1" t="s">
        <v>39</v>
      </c>
      <c r="D15173" s="10" t="s">
        <v>5270</v>
      </c>
    </row>
    <row r="15174" spans="1:4" s="9" customFormat="1" x14ac:dyDescent="0.2">
      <c r="A15174" s="2" t="s">
        <v>27152</v>
      </c>
      <c r="B15174" s="1" t="s">
        <v>27151</v>
      </c>
      <c r="C15174" s="1" t="s">
        <v>39</v>
      </c>
      <c r="D15174" s="10" t="s">
        <v>5270</v>
      </c>
    </row>
    <row r="15175" spans="1:4" s="9" customFormat="1" x14ac:dyDescent="0.2">
      <c r="A15175" s="2" t="s">
        <v>27153</v>
      </c>
      <c r="B15175" s="1" t="s">
        <v>27154</v>
      </c>
      <c r="C15175" s="1" t="s">
        <v>39</v>
      </c>
      <c r="D15175" s="10" t="s">
        <v>5270</v>
      </c>
    </row>
    <row r="15176" spans="1:4" s="9" customFormat="1" x14ac:dyDescent="0.2">
      <c r="A15176" s="2" t="s">
        <v>27155</v>
      </c>
      <c r="B15176" s="1" t="s">
        <v>27154</v>
      </c>
      <c r="C15176" s="1" t="s">
        <v>39</v>
      </c>
      <c r="D15176" s="10" t="s">
        <v>5270</v>
      </c>
    </row>
    <row r="15177" spans="1:4" s="9" customFormat="1" x14ac:dyDescent="0.2">
      <c r="A15177" s="2" t="s">
        <v>27156</v>
      </c>
      <c r="B15177" s="1" t="s">
        <v>27157</v>
      </c>
      <c r="C15177" s="1" t="s">
        <v>39</v>
      </c>
      <c r="D15177" s="10" t="s">
        <v>5270</v>
      </c>
    </row>
    <row r="15178" spans="1:4" s="9" customFormat="1" x14ac:dyDescent="0.2">
      <c r="A15178" s="2" t="s">
        <v>27158</v>
      </c>
      <c r="B15178" s="1" t="s">
        <v>27159</v>
      </c>
      <c r="C15178" s="1" t="s">
        <v>39</v>
      </c>
      <c r="D15178" s="10" t="s">
        <v>5270</v>
      </c>
    </row>
    <row r="15179" spans="1:4" s="9" customFormat="1" x14ac:dyDescent="0.2">
      <c r="A15179" s="2" t="s">
        <v>27160</v>
      </c>
      <c r="B15179" s="1" t="s">
        <v>27161</v>
      </c>
      <c r="C15179" s="1" t="s">
        <v>39</v>
      </c>
      <c r="D15179" s="10" t="s">
        <v>5270</v>
      </c>
    </row>
    <row r="15180" spans="1:4" s="9" customFormat="1" x14ac:dyDescent="0.2">
      <c r="A15180" s="2" t="s">
        <v>27164</v>
      </c>
      <c r="B15180" s="1" t="s">
        <v>27163</v>
      </c>
      <c r="C15180" s="1" t="s">
        <v>39</v>
      </c>
      <c r="D15180" s="10" t="s">
        <v>5270</v>
      </c>
    </row>
    <row r="15181" spans="1:4" s="9" customFormat="1" x14ac:dyDescent="0.2">
      <c r="A15181" s="2" t="s">
        <v>27165</v>
      </c>
      <c r="B15181" s="1" t="s">
        <v>27163</v>
      </c>
      <c r="C15181" s="1" t="s">
        <v>39</v>
      </c>
      <c r="D15181" s="10" t="s">
        <v>5270</v>
      </c>
    </row>
    <row r="15182" spans="1:4" s="9" customFormat="1" x14ac:dyDescent="0.2">
      <c r="A15182" s="2" t="s">
        <v>27166</v>
      </c>
      <c r="B15182" s="1" t="s">
        <v>27163</v>
      </c>
      <c r="C15182" s="1" t="s">
        <v>39</v>
      </c>
      <c r="D15182" s="10" t="s">
        <v>5270</v>
      </c>
    </row>
    <row r="15183" spans="1:4" s="9" customFormat="1" x14ac:dyDescent="0.2">
      <c r="A15183" s="2" t="s">
        <v>27162</v>
      </c>
      <c r="B15183" s="1" t="s">
        <v>27163</v>
      </c>
      <c r="C15183" s="1" t="s">
        <v>39</v>
      </c>
      <c r="D15183" s="10" t="s">
        <v>5270</v>
      </c>
    </row>
    <row r="15184" spans="1:4" s="9" customFormat="1" x14ac:dyDescent="0.2">
      <c r="A15184" s="2" t="s">
        <v>27171</v>
      </c>
      <c r="B15184" s="1" t="s">
        <v>27168</v>
      </c>
      <c r="C15184" s="1" t="s">
        <v>39</v>
      </c>
      <c r="D15184" s="10" t="s">
        <v>5270</v>
      </c>
    </row>
    <row r="15185" spans="1:4" s="9" customFormat="1" x14ac:dyDescent="0.2">
      <c r="A15185" s="2" t="s">
        <v>27167</v>
      </c>
      <c r="B15185" s="1" t="s">
        <v>27168</v>
      </c>
      <c r="C15185" s="1" t="s">
        <v>39</v>
      </c>
      <c r="D15185" s="10" t="s">
        <v>5270</v>
      </c>
    </row>
    <row r="15186" spans="1:4" s="9" customFormat="1" x14ac:dyDescent="0.2">
      <c r="A15186" s="2" t="s">
        <v>27170</v>
      </c>
      <c r="B15186" s="1" t="s">
        <v>27168</v>
      </c>
      <c r="C15186" s="1" t="s">
        <v>39</v>
      </c>
      <c r="D15186" s="10" t="s">
        <v>5270</v>
      </c>
    </row>
    <row r="15187" spans="1:4" s="9" customFormat="1" x14ac:dyDescent="0.2">
      <c r="A15187" s="2" t="s">
        <v>27169</v>
      </c>
      <c r="B15187" s="1" t="s">
        <v>27168</v>
      </c>
      <c r="C15187" s="1" t="s">
        <v>39</v>
      </c>
      <c r="D15187" s="10" t="s">
        <v>5270</v>
      </c>
    </row>
    <row r="15188" spans="1:4" s="9" customFormat="1" x14ac:dyDescent="0.2">
      <c r="A15188" s="2" t="s">
        <v>27172</v>
      </c>
      <c r="B15188" s="1" t="s">
        <v>27173</v>
      </c>
      <c r="C15188" s="1" t="s">
        <v>39</v>
      </c>
      <c r="D15188" s="10" t="s">
        <v>5270</v>
      </c>
    </row>
    <row r="15189" spans="1:4" s="9" customFormat="1" x14ac:dyDescent="0.2">
      <c r="A15189" s="2" t="s">
        <v>27174</v>
      </c>
      <c r="B15189" s="1" t="s">
        <v>27175</v>
      </c>
      <c r="C15189" s="1" t="s">
        <v>39</v>
      </c>
      <c r="D15189" s="10" t="s">
        <v>5270</v>
      </c>
    </row>
    <row r="15190" spans="1:4" s="9" customFormat="1" x14ac:dyDescent="0.2">
      <c r="A15190" s="2" t="s">
        <v>27176</v>
      </c>
      <c r="B15190" s="1" t="s">
        <v>27177</v>
      </c>
      <c r="C15190" s="1" t="s">
        <v>39</v>
      </c>
      <c r="D15190" s="10" t="s">
        <v>5270</v>
      </c>
    </row>
    <row r="15191" spans="1:4" s="9" customFormat="1" x14ac:dyDescent="0.2">
      <c r="A15191" s="2" t="s">
        <v>27178</v>
      </c>
      <c r="B15191" s="1" t="s">
        <v>27179</v>
      </c>
      <c r="C15191" s="1" t="s">
        <v>23284</v>
      </c>
      <c r="D15191" s="3">
        <v>2000</v>
      </c>
    </row>
    <row r="15192" spans="1:4" s="9" customFormat="1" x14ac:dyDescent="0.2">
      <c r="A15192" s="2" t="s">
        <v>27180</v>
      </c>
      <c r="B15192" s="1" t="s">
        <v>27181</v>
      </c>
      <c r="C15192" s="1" t="s">
        <v>39</v>
      </c>
      <c r="D15192" s="10" t="s">
        <v>5270</v>
      </c>
    </row>
    <row r="15193" spans="1:4" s="9" customFormat="1" x14ac:dyDescent="0.2">
      <c r="A15193" s="2" t="s">
        <v>27182</v>
      </c>
      <c r="B15193" s="1" t="s">
        <v>27183</v>
      </c>
      <c r="C15193" s="1" t="s">
        <v>39</v>
      </c>
      <c r="D15193" s="10" t="s">
        <v>5270</v>
      </c>
    </row>
    <row r="15194" spans="1:4" s="9" customFormat="1" x14ac:dyDescent="0.2">
      <c r="A15194" s="2" t="s">
        <v>27184</v>
      </c>
      <c r="B15194" s="1" t="s">
        <v>27185</v>
      </c>
      <c r="C15194" s="1" t="s">
        <v>39</v>
      </c>
      <c r="D15194" s="10" t="s">
        <v>5270</v>
      </c>
    </row>
    <row r="15195" spans="1:4" s="9" customFormat="1" x14ac:dyDescent="0.2">
      <c r="A15195" s="2" t="s">
        <v>27186</v>
      </c>
      <c r="B15195" s="1" t="s">
        <v>27187</v>
      </c>
      <c r="C15195" s="1" t="s">
        <v>27188</v>
      </c>
      <c r="D15195" s="10" t="s">
        <v>5270</v>
      </c>
    </row>
    <row r="15196" spans="1:4" s="9" customFormat="1" x14ac:dyDescent="0.2">
      <c r="A15196" s="2" t="s">
        <v>27189</v>
      </c>
      <c r="B15196" s="1" t="s">
        <v>27190</v>
      </c>
      <c r="C15196" s="1" t="s">
        <v>27188</v>
      </c>
      <c r="D15196" s="10" t="s">
        <v>5270</v>
      </c>
    </row>
    <row r="15197" spans="1:4" s="9" customFormat="1" x14ac:dyDescent="0.2">
      <c r="A15197" s="2" t="s">
        <v>27191</v>
      </c>
      <c r="B15197" s="1" t="s">
        <v>27192</v>
      </c>
      <c r="C15197" s="1" t="s">
        <v>39</v>
      </c>
      <c r="D15197" s="10" t="s">
        <v>5270</v>
      </c>
    </row>
    <row r="15198" spans="1:4" s="9" customFormat="1" x14ac:dyDescent="0.2">
      <c r="A15198" s="2" t="s">
        <v>27193</v>
      </c>
      <c r="B15198" s="1" t="s">
        <v>27194</v>
      </c>
      <c r="C15198" s="1" t="s">
        <v>39</v>
      </c>
      <c r="D15198" s="3">
        <v>300</v>
      </c>
    </row>
    <row r="15199" spans="1:4" s="9" customFormat="1" x14ac:dyDescent="0.2">
      <c r="A15199" s="2" t="s">
        <v>27195</v>
      </c>
      <c r="B15199" s="1" t="s">
        <v>27194</v>
      </c>
      <c r="C15199" s="1" t="s">
        <v>39</v>
      </c>
      <c r="D15199" s="3">
        <v>1000</v>
      </c>
    </row>
    <row r="15200" spans="1:4" s="9" customFormat="1" x14ac:dyDescent="0.2">
      <c r="A15200" s="2" t="s">
        <v>27196</v>
      </c>
      <c r="B15200" s="1" t="s">
        <v>27194</v>
      </c>
      <c r="C15200" s="1" t="s">
        <v>39</v>
      </c>
      <c r="D15200" s="10" t="s">
        <v>5270</v>
      </c>
    </row>
    <row r="15201" spans="1:4" s="9" customFormat="1" x14ac:dyDescent="0.2">
      <c r="A15201" s="2" t="s">
        <v>27197</v>
      </c>
      <c r="B15201" s="1" t="s">
        <v>27194</v>
      </c>
      <c r="C15201" s="1" t="s">
        <v>27128</v>
      </c>
      <c r="D15201" s="10" t="s">
        <v>5270</v>
      </c>
    </row>
    <row r="15202" spans="1:4" s="9" customFormat="1" x14ac:dyDescent="0.2">
      <c r="A15202" s="2" t="s">
        <v>27198</v>
      </c>
      <c r="B15202" s="1" t="s">
        <v>27199</v>
      </c>
      <c r="C15202" s="1" t="s">
        <v>39</v>
      </c>
      <c r="D15202" s="10" t="s">
        <v>5270</v>
      </c>
    </row>
    <row r="15203" spans="1:4" s="9" customFormat="1" x14ac:dyDescent="0.2">
      <c r="A15203" s="2" t="s">
        <v>27200</v>
      </c>
      <c r="B15203" s="1" t="s">
        <v>27199</v>
      </c>
      <c r="C15203" s="1" t="s">
        <v>39</v>
      </c>
      <c r="D15203" s="10" t="s">
        <v>5270</v>
      </c>
    </row>
    <row r="15204" spans="1:4" s="9" customFormat="1" x14ac:dyDescent="0.2">
      <c r="A15204" s="2" t="s">
        <v>27209</v>
      </c>
      <c r="B15204" s="1" t="s">
        <v>27202</v>
      </c>
      <c r="C15204" s="1" t="s">
        <v>27128</v>
      </c>
      <c r="D15204" s="3">
        <v>300</v>
      </c>
    </row>
    <row r="15205" spans="1:4" s="9" customFormat="1" x14ac:dyDescent="0.2">
      <c r="A15205" s="2" t="s">
        <v>27203</v>
      </c>
      <c r="B15205" s="1" t="s">
        <v>27202</v>
      </c>
      <c r="C15205" s="1" t="s">
        <v>39</v>
      </c>
      <c r="D15205" s="3">
        <v>500</v>
      </c>
    </row>
    <row r="15206" spans="1:4" s="9" customFormat="1" x14ac:dyDescent="0.2">
      <c r="A15206" s="2" t="s">
        <v>27206</v>
      </c>
      <c r="B15206" s="1" t="s">
        <v>27202</v>
      </c>
      <c r="C15206" s="1" t="s">
        <v>39</v>
      </c>
      <c r="D15206" s="10" t="s">
        <v>5270</v>
      </c>
    </row>
    <row r="15207" spans="1:4" s="9" customFormat="1" x14ac:dyDescent="0.2">
      <c r="A15207" s="2" t="s">
        <v>27201</v>
      </c>
      <c r="B15207" s="1" t="s">
        <v>27202</v>
      </c>
      <c r="C15207" s="1" t="s">
        <v>39</v>
      </c>
      <c r="D15207" s="10" t="s">
        <v>5270</v>
      </c>
    </row>
    <row r="15208" spans="1:4" s="9" customFormat="1" x14ac:dyDescent="0.2">
      <c r="A15208" s="2" t="s">
        <v>27204</v>
      </c>
      <c r="B15208" s="1" t="s">
        <v>27202</v>
      </c>
      <c r="C15208" s="1" t="s">
        <v>39</v>
      </c>
      <c r="D15208" s="10" t="s">
        <v>5270</v>
      </c>
    </row>
    <row r="15209" spans="1:4" s="9" customFormat="1" x14ac:dyDescent="0.2">
      <c r="A15209" s="2" t="s">
        <v>27208</v>
      </c>
      <c r="B15209" s="1" t="s">
        <v>27202</v>
      </c>
      <c r="C15209" s="1" t="s">
        <v>39</v>
      </c>
      <c r="D15209" s="10" t="s">
        <v>5270</v>
      </c>
    </row>
    <row r="15210" spans="1:4" s="9" customFormat="1" x14ac:dyDescent="0.2">
      <c r="A15210" s="2" t="s">
        <v>27207</v>
      </c>
      <c r="B15210" s="1" t="s">
        <v>27202</v>
      </c>
      <c r="C15210" s="1" t="s">
        <v>39</v>
      </c>
      <c r="D15210" s="10" t="s">
        <v>5270</v>
      </c>
    </row>
    <row r="15211" spans="1:4" s="9" customFormat="1" x14ac:dyDescent="0.2">
      <c r="A15211" s="2" t="s">
        <v>27205</v>
      </c>
      <c r="B15211" s="1" t="s">
        <v>27202</v>
      </c>
      <c r="C15211" s="1" t="s">
        <v>39</v>
      </c>
      <c r="D15211" s="10" t="s">
        <v>5270</v>
      </c>
    </row>
    <row r="15212" spans="1:4" s="9" customFormat="1" x14ac:dyDescent="0.2">
      <c r="A15212" s="2" t="s">
        <v>27210</v>
      </c>
      <c r="B15212" s="1" t="s">
        <v>27211</v>
      </c>
      <c r="C15212" s="1" t="s">
        <v>39</v>
      </c>
      <c r="D15212" s="3">
        <v>300</v>
      </c>
    </row>
    <row r="15213" spans="1:4" s="9" customFormat="1" x14ac:dyDescent="0.2">
      <c r="A15213" s="2" t="s">
        <v>27212</v>
      </c>
      <c r="B15213" s="1" t="s">
        <v>27211</v>
      </c>
      <c r="C15213" s="1" t="s">
        <v>39</v>
      </c>
      <c r="D15213" s="3">
        <v>400</v>
      </c>
    </row>
    <row r="15214" spans="1:4" s="9" customFormat="1" x14ac:dyDescent="0.2">
      <c r="A15214" s="2" t="s">
        <v>27213</v>
      </c>
      <c r="B15214" s="1" t="s">
        <v>27214</v>
      </c>
      <c r="C15214" s="1" t="s">
        <v>39</v>
      </c>
      <c r="D15214" s="10" t="s">
        <v>5270</v>
      </c>
    </row>
    <row r="15215" spans="1:4" s="9" customFormat="1" x14ac:dyDescent="0.2">
      <c r="A15215" s="2" t="s">
        <v>27215</v>
      </c>
      <c r="B15215" s="1" t="s">
        <v>27216</v>
      </c>
      <c r="C15215" s="1" t="s">
        <v>39</v>
      </c>
      <c r="D15215" s="10" t="s">
        <v>5270</v>
      </c>
    </row>
    <row r="15216" spans="1:4" s="9" customFormat="1" x14ac:dyDescent="0.2">
      <c r="A15216" s="2" t="s">
        <v>27217</v>
      </c>
      <c r="B15216" s="1" t="s">
        <v>27218</v>
      </c>
      <c r="C15216" s="1" t="s">
        <v>39</v>
      </c>
      <c r="D15216" s="10" t="s">
        <v>5270</v>
      </c>
    </row>
    <row r="15217" spans="1:57" s="9" customFormat="1" x14ac:dyDescent="0.2">
      <c r="A15217" s="2" t="s">
        <v>27219</v>
      </c>
      <c r="B15217" s="1" t="s">
        <v>27220</v>
      </c>
      <c r="C15217" s="1" t="s">
        <v>39</v>
      </c>
      <c r="D15217" s="10" t="s">
        <v>5270</v>
      </c>
    </row>
    <row r="15218" spans="1:57" s="9" customFormat="1" x14ac:dyDescent="0.2">
      <c r="A15218" s="2" t="s">
        <v>27221</v>
      </c>
      <c r="B15218" s="1" t="s">
        <v>27222</v>
      </c>
      <c r="C15218" s="1" t="s">
        <v>39</v>
      </c>
      <c r="D15218" s="10" t="s">
        <v>5270</v>
      </c>
    </row>
    <row r="15219" spans="1:57" s="9" customFormat="1" x14ac:dyDescent="0.2">
      <c r="A15219" s="2" t="s">
        <v>27224</v>
      </c>
      <c r="B15219" s="1" t="s">
        <v>27222</v>
      </c>
      <c r="C15219" s="1" t="s">
        <v>24666</v>
      </c>
      <c r="D15219" s="10" t="s">
        <v>5270</v>
      </c>
    </row>
    <row r="15220" spans="1:57" s="9" customFormat="1" x14ac:dyDescent="0.2">
      <c r="A15220" s="2" t="s">
        <v>27223</v>
      </c>
      <c r="B15220" s="1" t="s">
        <v>27222</v>
      </c>
      <c r="C15220" s="1" t="s">
        <v>39</v>
      </c>
      <c r="D15220" s="10" t="s">
        <v>5270</v>
      </c>
    </row>
    <row r="15221" spans="1:57" s="9" customFormat="1" x14ac:dyDescent="0.2">
      <c r="A15221" s="2" t="s">
        <v>27225</v>
      </c>
      <c r="B15221" s="1" t="s">
        <v>27226</v>
      </c>
      <c r="C15221" s="1" t="s">
        <v>39</v>
      </c>
      <c r="D15221" s="10" t="s">
        <v>5270</v>
      </c>
    </row>
    <row r="15222" spans="1:57" s="9" customFormat="1" x14ac:dyDescent="0.2">
      <c r="A15222" s="2" t="s">
        <v>27227</v>
      </c>
      <c r="B15222" s="1" t="s">
        <v>27228</v>
      </c>
      <c r="C15222" s="1" t="s">
        <v>39</v>
      </c>
      <c r="D15222" s="10" t="s">
        <v>5270</v>
      </c>
    </row>
    <row r="15223" spans="1:57" s="9" customFormat="1" x14ac:dyDescent="0.2">
      <c r="A15223" s="2" t="s">
        <v>27229</v>
      </c>
      <c r="B15223" s="1" t="s">
        <v>27228</v>
      </c>
      <c r="C15223" s="1" t="s">
        <v>39</v>
      </c>
      <c r="D15223" s="10" t="s">
        <v>5270</v>
      </c>
    </row>
    <row r="15224" spans="1:57" s="9" customFormat="1" x14ac:dyDescent="0.2">
      <c r="A15224" s="2" t="s">
        <v>27230</v>
      </c>
      <c r="B15224" s="1" t="s">
        <v>27228</v>
      </c>
      <c r="C15224" s="1" t="s">
        <v>39</v>
      </c>
      <c r="D15224" s="10" t="s">
        <v>5270</v>
      </c>
    </row>
    <row r="15225" spans="1:57" s="9" customFormat="1" x14ac:dyDescent="0.2">
      <c r="A15225" s="2" t="s">
        <v>27231</v>
      </c>
      <c r="B15225" s="1" t="s">
        <v>27228</v>
      </c>
      <c r="C15225" s="1" t="s">
        <v>39</v>
      </c>
      <c r="D15225" s="10" t="s">
        <v>5270</v>
      </c>
    </row>
    <row r="15226" spans="1:57" s="9" customFormat="1" x14ac:dyDescent="0.2">
      <c r="A15226" s="2" t="s">
        <v>27232</v>
      </c>
      <c r="B15226" s="1" t="s">
        <v>27233</v>
      </c>
      <c r="C15226" s="1" t="s">
        <v>39</v>
      </c>
      <c r="D15226" s="10" t="s">
        <v>5270</v>
      </c>
    </row>
    <row r="15227" spans="1:57" s="9" customFormat="1" x14ac:dyDescent="0.2">
      <c r="A15227" s="2" t="s">
        <v>27234</v>
      </c>
      <c r="B15227" s="1" t="s">
        <v>27235</v>
      </c>
      <c r="C15227" s="1" t="s">
        <v>39</v>
      </c>
      <c r="D15227" s="10" t="s">
        <v>5270</v>
      </c>
    </row>
    <row r="15228" spans="1:57" s="9" customFormat="1" x14ac:dyDescent="0.2">
      <c r="A15228" s="2" t="s">
        <v>27236</v>
      </c>
      <c r="B15228" s="1" t="s">
        <v>27237</v>
      </c>
      <c r="C15228" s="1" t="s">
        <v>39</v>
      </c>
      <c r="D15228" s="10" t="s">
        <v>5270</v>
      </c>
    </row>
    <row r="15229" spans="1:57" s="9" customFormat="1" x14ac:dyDescent="0.2">
      <c r="A15229" s="2" t="s">
        <v>27238</v>
      </c>
      <c r="B15229" s="1" t="s">
        <v>27239</v>
      </c>
      <c r="C15229" s="1" t="s">
        <v>39</v>
      </c>
      <c r="D15229" s="10" t="s">
        <v>5270</v>
      </c>
    </row>
    <row r="15230" spans="1:57" s="9" customFormat="1" x14ac:dyDescent="0.2">
      <c r="A15230" s="2" t="s">
        <v>27240</v>
      </c>
      <c r="B15230" s="1" t="s">
        <v>27241</v>
      </c>
      <c r="C15230" s="1" t="s">
        <v>39</v>
      </c>
      <c r="D15230" s="10" t="s">
        <v>5270</v>
      </c>
    </row>
    <row r="15231" spans="1:57" s="9" customFormat="1" x14ac:dyDescent="0.2">
      <c r="A15231" s="2" t="s">
        <v>27242</v>
      </c>
      <c r="B15231" s="1" t="s">
        <v>27243</v>
      </c>
      <c r="C15231" s="1" t="s">
        <v>27188</v>
      </c>
      <c r="D15231" s="10" t="s">
        <v>5270</v>
      </c>
    </row>
    <row r="15232" spans="1:57" s="11" customFormat="1" ht="18.75" x14ac:dyDescent="0.2">
      <c r="A15232" s="16" t="str">
        <f>HYPERLINK("#Indice","Voltar ao inicio")</f>
        <v>Voltar ao inicio</v>
      </c>
      <c r="B15232" s="17"/>
      <c r="C15232" s="17"/>
      <c r="D15232" s="17"/>
      <c r="E15232" s="9"/>
      <c r="F15232" s="9"/>
      <c r="G15232" s="9"/>
      <c r="H15232" s="9"/>
      <c r="I15232" s="9"/>
      <c r="J15232" s="9"/>
      <c r="K15232" s="9"/>
      <c r="L15232" s="9"/>
      <c r="M15232" s="9"/>
      <c r="N15232" s="9"/>
      <c r="O15232" s="9"/>
      <c r="P15232" s="9"/>
      <c r="Q15232" s="9"/>
      <c r="R15232" s="9"/>
      <c r="S15232" s="9"/>
      <c r="T15232" s="9"/>
      <c r="U15232" s="9"/>
      <c r="V15232" s="9"/>
      <c r="W15232" s="9"/>
      <c r="X15232" s="9"/>
      <c r="Y15232" s="9"/>
      <c r="Z15232" s="9"/>
      <c r="AA15232" s="9"/>
      <c r="AB15232" s="9"/>
      <c r="AC15232" s="9"/>
      <c r="AD15232" s="9"/>
      <c r="AE15232" s="9"/>
      <c r="AF15232" s="9"/>
      <c r="AG15232" s="9"/>
      <c r="AH15232" s="9"/>
      <c r="AI15232" s="9"/>
      <c r="AJ15232" s="9"/>
      <c r="AK15232" s="9"/>
      <c r="AL15232" s="9"/>
      <c r="AM15232" s="9"/>
      <c r="AN15232" s="9"/>
      <c r="AO15232" s="9"/>
      <c r="AP15232" s="9"/>
      <c r="AQ15232" s="9"/>
      <c r="AR15232" s="9"/>
      <c r="AS15232" s="9"/>
      <c r="AT15232" s="9"/>
      <c r="AU15232" s="9"/>
      <c r="AV15232" s="9"/>
      <c r="AW15232" s="9"/>
      <c r="AX15232" s="9"/>
      <c r="AY15232" s="9"/>
      <c r="AZ15232" s="9"/>
      <c r="BA15232" s="9"/>
      <c r="BB15232" s="9"/>
      <c r="BC15232" s="9"/>
      <c r="BD15232" s="9"/>
      <c r="BE15232" s="9"/>
    </row>
    <row r="15233" spans="1:57" s="11" customFormat="1" ht="10.5" customHeight="1" x14ac:dyDescent="0.2">
      <c r="A15233" s="12"/>
      <c r="B15233" s="13"/>
      <c r="C15233" s="13"/>
      <c r="D15233" s="13"/>
      <c r="E15233" s="9"/>
      <c r="F15233" s="9"/>
      <c r="G15233" s="9"/>
      <c r="H15233" s="9"/>
      <c r="I15233" s="9"/>
      <c r="J15233" s="9"/>
      <c r="K15233" s="9"/>
      <c r="L15233" s="9"/>
      <c r="M15233" s="9"/>
      <c r="N15233" s="9"/>
      <c r="O15233" s="9"/>
      <c r="P15233" s="9"/>
      <c r="Q15233" s="9"/>
      <c r="R15233" s="9"/>
      <c r="S15233" s="9"/>
      <c r="T15233" s="9"/>
      <c r="U15233" s="9"/>
      <c r="V15233" s="9"/>
      <c r="W15233" s="9"/>
      <c r="X15233" s="9"/>
      <c r="Y15233" s="9"/>
      <c r="Z15233" s="9"/>
      <c r="AA15233" s="9"/>
      <c r="AB15233" s="9"/>
      <c r="AC15233" s="9"/>
      <c r="AD15233" s="9"/>
      <c r="AE15233" s="9"/>
      <c r="AF15233" s="9"/>
      <c r="AG15233" s="9"/>
      <c r="AH15233" s="9"/>
      <c r="AI15233" s="9"/>
      <c r="AJ15233" s="9"/>
      <c r="AK15233" s="9"/>
      <c r="AL15233" s="9"/>
      <c r="AM15233" s="9"/>
      <c r="AN15233" s="9"/>
      <c r="AO15233" s="9"/>
      <c r="AP15233" s="9"/>
      <c r="AQ15233" s="9"/>
      <c r="AR15233" s="9"/>
      <c r="AS15233" s="9"/>
      <c r="AT15233" s="9"/>
      <c r="AU15233" s="9"/>
      <c r="AV15233" s="9"/>
      <c r="AW15233" s="9"/>
      <c r="AX15233" s="9"/>
      <c r="AY15233" s="9"/>
      <c r="AZ15233" s="9"/>
      <c r="BA15233" s="9"/>
      <c r="BB15233" s="9"/>
      <c r="BC15233" s="9"/>
      <c r="BD15233" s="9"/>
      <c r="BE15233" s="9"/>
    </row>
    <row r="15234" spans="1:57" s="9" customFormat="1" ht="26.25" x14ac:dyDescent="0.2">
      <c r="A15234" s="18" t="s">
        <v>27274</v>
      </c>
      <c r="B15234" s="19"/>
      <c r="C15234" s="19"/>
      <c r="D15234" s="19"/>
    </row>
    <row r="15235" spans="1:57" s="9" customFormat="1" ht="14.25" x14ac:dyDescent="0.2">
      <c r="A15235" s="20" t="s">
        <v>0</v>
      </c>
      <c r="B15235" s="21" t="s">
        <v>1</v>
      </c>
      <c r="C15235" s="21" t="s">
        <v>2</v>
      </c>
      <c r="D15235" s="22" t="s">
        <v>3</v>
      </c>
    </row>
    <row r="15236" spans="1:57" s="9" customFormat="1" ht="14.25" x14ac:dyDescent="0.2">
      <c r="A15236" s="20"/>
      <c r="B15236" s="21"/>
      <c r="C15236" s="21"/>
      <c r="D15236" s="22"/>
    </row>
    <row r="15237" spans="1:57" s="9" customFormat="1" x14ac:dyDescent="0.2">
      <c r="A15237" s="2" t="s">
        <v>27245</v>
      </c>
      <c r="B15237" s="1" t="s">
        <v>27246</v>
      </c>
      <c r="C15237" s="1" t="s">
        <v>13420</v>
      </c>
      <c r="D15237" s="10" t="s">
        <v>5270</v>
      </c>
    </row>
    <row r="15238" spans="1:57" s="9" customFormat="1" x14ac:dyDescent="0.2">
      <c r="A15238" s="2" t="s">
        <v>27247</v>
      </c>
      <c r="B15238" s="1" t="s">
        <v>27248</v>
      </c>
      <c r="C15238" s="1" t="s">
        <v>39</v>
      </c>
      <c r="D15238" s="10" t="s">
        <v>5270</v>
      </c>
    </row>
    <row r="15239" spans="1:57" s="9" customFormat="1" x14ac:dyDescent="0.2">
      <c r="A15239" s="2" t="s">
        <v>27249</v>
      </c>
      <c r="B15239" s="1" t="s">
        <v>27250</v>
      </c>
      <c r="C15239" s="1" t="s">
        <v>39</v>
      </c>
      <c r="D15239" s="10" t="s">
        <v>5270</v>
      </c>
    </row>
    <row r="15240" spans="1:57" s="9" customFormat="1" x14ac:dyDescent="0.2">
      <c r="A15240" s="2" t="s">
        <v>27251</v>
      </c>
      <c r="B15240" s="1" t="s">
        <v>27252</v>
      </c>
      <c r="C15240" s="1" t="s">
        <v>13420</v>
      </c>
      <c r="D15240" s="10" t="s">
        <v>5270</v>
      </c>
    </row>
    <row r="15241" spans="1:57" s="9" customFormat="1" x14ac:dyDescent="0.2">
      <c r="A15241" s="2" t="s">
        <v>27253</v>
      </c>
      <c r="B15241" s="1" t="s">
        <v>27254</v>
      </c>
      <c r="C15241" s="1" t="s">
        <v>39</v>
      </c>
      <c r="D15241" s="10" t="s">
        <v>5270</v>
      </c>
    </row>
    <row r="15242" spans="1:57" s="9" customFormat="1" x14ac:dyDescent="0.2">
      <c r="A15242" s="2" t="s">
        <v>27255</v>
      </c>
      <c r="B15242" s="1" t="s">
        <v>27256</v>
      </c>
      <c r="C15242" s="1" t="s">
        <v>39</v>
      </c>
      <c r="D15242" s="10" t="s">
        <v>5270</v>
      </c>
    </row>
    <row r="15243" spans="1:57" s="9" customFormat="1" x14ac:dyDescent="0.2">
      <c r="A15243" s="2" t="s">
        <v>27257</v>
      </c>
      <c r="B15243" s="1" t="s">
        <v>27258</v>
      </c>
      <c r="C15243" s="1" t="s">
        <v>39</v>
      </c>
      <c r="D15243" s="10" t="s">
        <v>5270</v>
      </c>
    </row>
    <row r="15244" spans="1:57" s="9" customFormat="1" x14ac:dyDescent="0.2">
      <c r="A15244" s="2" t="s">
        <v>27259</v>
      </c>
      <c r="B15244" s="1" t="s">
        <v>27260</v>
      </c>
      <c r="C15244" s="1" t="s">
        <v>39</v>
      </c>
      <c r="D15244" s="10" t="s">
        <v>5270</v>
      </c>
    </row>
    <row r="15245" spans="1:57" s="9" customFormat="1" x14ac:dyDescent="0.2">
      <c r="A15245" s="2" t="s">
        <v>27261</v>
      </c>
      <c r="B15245" s="1" t="s">
        <v>27260</v>
      </c>
      <c r="C15245" s="1" t="s">
        <v>39</v>
      </c>
      <c r="D15245" s="10" t="s">
        <v>5270</v>
      </c>
    </row>
    <row r="15246" spans="1:57" s="9" customFormat="1" x14ac:dyDescent="0.2">
      <c r="A15246" s="2" t="s">
        <v>27262</v>
      </c>
      <c r="B15246" s="1" t="s">
        <v>27263</v>
      </c>
      <c r="C15246" s="1" t="s">
        <v>39</v>
      </c>
      <c r="D15246" s="10" t="s">
        <v>5270</v>
      </c>
    </row>
    <row r="15247" spans="1:57" s="9" customFormat="1" x14ac:dyDescent="0.2">
      <c r="A15247" s="2" t="s">
        <v>27264</v>
      </c>
      <c r="B15247" s="1" t="s">
        <v>27265</v>
      </c>
      <c r="C15247" s="1" t="s">
        <v>39</v>
      </c>
      <c r="D15247" s="10" t="s">
        <v>5270</v>
      </c>
    </row>
    <row r="15248" spans="1:57" s="9" customFormat="1" x14ac:dyDescent="0.2">
      <c r="A15248" s="2" t="s">
        <v>27266</v>
      </c>
      <c r="B15248" s="1" t="s">
        <v>27267</v>
      </c>
      <c r="C15248" s="1" t="s">
        <v>39</v>
      </c>
      <c r="D15248" s="10" t="s">
        <v>5270</v>
      </c>
    </row>
    <row r="15249" spans="1:57" s="9" customFormat="1" x14ac:dyDescent="0.2">
      <c r="A15249" s="2" t="s">
        <v>27268</v>
      </c>
      <c r="B15249" s="1" t="s">
        <v>27269</v>
      </c>
      <c r="C15249" s="1" t="s">
        <v>39</v>
      </c>
      <c r="D15249" s="3">
        <v>50</v>
      </c>
    </row>
    <row r="15250" spans="1:57" s="9" customFormat="1" x14ac:dyDescent="0.2">
      <c r="A15250" s="2" t="s">
        <v>27270</v>
      </c>
      <c r="B15250" s="1" t="s">
        <v>27271</v>
      </c>
      <c r="C15250" s="1" t="s">
        <v>39</v>
      </c>
      <c r="D15250" s="10" t="s">
        <v>5270</v>
      </c>
    </row>
    <row r="15251" spans="1:57" s="9" customFormat="1" x14ac:dyDescent="0.2">
      <c r="A15251" s="2" t="s">
        <v>27272</v>
      </c>
      <c r="B15251" s="1" t="s">
        <v>27273</v>
      </c>
      <c r="C15251" s="1" t="s">
        <v>39</v>
      </c>
      <c r="D15251" s="10" t="s">
        <v>5270</v>
      </c>
    </row>
    <row r="15252" spans="1:57" s="11" customFormat="1" ht="18.75" x14ac:dyDescent="0.2">
      <c r="A15252" s="16" t="str">
        <f>HYPERLINK("#Indice","Voltar ao inicio")</f>
        <v>Voltar ao inicio</v>
      </c>
      <c r="B15252" s="17"/>
      <c r="C15252" s="17"/>
      <c r="D15252" s="17"/>
      <c r="E15252" s="9"/>
      <c r="F15252" s="9"/>
      <c r="G15252" s="9"/>
      <c r="H15252" s="9"/>
      <c r="I15252" s="9"/>
      <c r="J15252" s="9"/>
      <c r="K15252" s="9"/>
      <c r="L15252" s="9"/>
      <c r="M15252" s="9"/>
      <c r="N15252" s="9"/>
      <c r="O15252" s="9"/>
      <c r="P15252" s="9"/>
      <c r="Q15252" s="9"/>
      <c r="R15252" s="9"/>
      <c r="S15252" s="9"/>
      <c r="T15252" s="9"/>
      <c r="U15252" s="9"/>
      <c r="V15252" s="9"/>
      <c r="W15252" s="9"/>
      <c r="X15252" s="9"/>
      <c r="Y15252" s="9"/>
      <c r="Z15252" s="9"/>
      <c r="AA15252" s="9"/>
      <c r="AB15252" s="9"/>
      <c r="AC15252" s="9"/>
      <c r="AD15252" s="9"/>
      <c r="AE15252" s="9"/>
      <c r="AF15252" s="9"/>
      <c r="AG15252" s="9"/>
      <c r="AH15252" s="9"/>
      <c r="AI15252" s="9"/>
      <c r="AJ15252" s="9"/>
      <c r="AK15252" s="9"/>
      <c r="AL15252" s="9"/>
      <c r="AM15252" s="9"/>
      <c r="AN15252" s="9"/>
      <c r="AO15252" s="9"/>
      <c r="AP15252" s="9"/>
      <c r="AQ15252" s="9"/>
      <c r="AR15252" s="9"/>
      <c r="AS15252" s="9"/>
      <c r="AT15252" s="9"/>
      <c r="AU15252" s="9"/>
      <c r="AV15252" s="9"/>
      <c r="AW15252" s="9"/>
      <c r="AX15252" s="9"/>
      <c r="AY15252" s="9"/>
      <c r="AZ15252" s="9"/>
      <c r="BA15252" s="9"/>
      <c r="BB15252" s="9"/>
      <c r="BC15252" s="9"/>
      <c r="BD15252" s="9"/>
      <c r="BE15252" s="9"/>
    </row>
    <row r="15253" spans="1:57" s="11" customFormat="1" ht="10.5" customHeight="1" x14ac:dyDescent="0.2">
      <c r="A15253" s="12"/>
      <c r="B15253" s="13"/>
      <c r="C15253" s="13"/>
      <c r="D15253" s="13"/>
      <c r="E15253" s="9"/>
      <c r="F15253" s="9"/>
      <c r="G15253" s="9"/>
      <c r="H15253" s="9"/>
      <c r="I15253" s="9"/>
      <c r="J15253" s="9"/>
      <c r="K15253" s="9"/>
      <c r="L15253" s="9"/>
      <c r="M15253" s="9"/>
      <c r="N15253" s="9"/>
      <c r="O15253" s="9"/>
      <c r="P15253" s="9"/>
      <c r="Q15253" s="9"/>
      <c r="R15253" s="9"/>
      <c r="S15253" s="9"/>
      <c r="T15253" s="9"/>
      <c r="U15253" s="9"/>
      <c r="V15253" s="9"/>
      <c r="W15253" s="9"/>
      <c r="X15253" s="9"/>
      <c r="Y15253" s="9"/>
      <c r="Z15253" s="9"/>
      <c r="AA15253" s="9"/>
      <c r="AB15253" s="9"/>
      <c r="AC15253" s="9"/>
      <c r="AD15253" s="9"/>
      <c r="AE15253" s="9"/>
      <c r="AF15253" s="9"/>
      <c r="AG15253" s="9"/>
      <c r="AH15253" s="9"/>
      <c r="AI15253" s="9"/>
      <c r="AJ15253" s="9"/>
      <c r="AK15253" s="9"/>
      <c r="AL15253" s="9"/>
      <c r="AM15253" s="9"/>
      <c r="AN15253" s="9"/>
      <c r="AO15253" s="9"/>
      <c r="AP15253" s="9"/>
      <c r="AQ15253" s="9"/>
      <c r="AR15253" s="9"/>
      <c r="AS15253" s="9"/>
      <c r="AT15253" s="9"/>
      <c r="AU15253" s="9"/>
      <c r="AV15253" s="9"/>
      <c r="AW15253" s="9"/>
      <c r="AX15253" s="9"/>
      <c r="AY15253" s="9"/>
      <c r="AZ15253" s="9"/>
      <c r="BA15253" s="9"/>
      <c r="BB15253" s="9"/>
      <c r="BC15253" s="9"/>
      <c r="BD15253" s="9"/>
      <c r="BE15253" s="9"/>
    </row>
    <row r="15254" spans="1:57" s="9" customFormat="1" ht="26.25" x14ac:dyDescent="0.2">
      <c r="A15254" s="18" t="s">
        <v>27279</v>
      </c>
      <c r="B15254" s="19"/>
      <c r="C15254" s="19"/>
      <c r="D15254" s="19"/>
    </row>
    <row r="15255" spans="1:57" s="9" customFormat="1" ht="14.25" x14ac:dyDescent="0.2">
      <c r="A15255" s="20" t="s">
        <v>0</v>
      </c>
      <c r="B15255" s="21" t="s">
        <v>1</v>
      </c>
      <c r="C15255" s="21" t="s">
        <v>2</v>
      </c>
      <c r="D15255" s="22" t="s">
        <v>3</v>
      </c>
    </row>
    <row r="15256" spans="1:57" s="9" customFormat="1" ht="14.25" x14ac:dyDescent="0.2">
      <c r="A15256" s="20"/>
      <c r="B15256" s="21"/>
      <c r="C15256" s="21"/>
      <c r="D15256" s="22"/>
    </row>
    <row r="15257" spans="1:57" s="9" customFormat="1" x14ac:dyDescent="0.2">
      <c r="A15257" s="2" t="s">
        <v>27275</v>
      </c>
      <c r="B15257" s="1" t="s">
        <v>27276</v>
      </c>
      <c r="C15257" s="1" t="s">
        <v>39</v>
      </c>
      <c r="D15257" s="10" t="s">
        <v>5270</v>
      </c>
    </row>
    <row r="15258" spans="1:57" s="9" customFormat="1" x14ac:dyDescent="0.2">
      <c r="A15258" s="2" t="s">
        <v>27277</v>
      </c>
      <c r="B15258" s="1" t="s">
        <v>27278</v>
      </c>
      <c r="C15258" s="1" t="s">
        <v>39</v>
      </c>
      <c r="D15258" s="10" t="s">
        <v>5270</v>
      </c>
    </row>
    <row r="15259" spans="1:57" s="11" customFormat="1" ht="18.75" x14ac:dyDescent="0.2">
      <c r="A15259" s="16" t="str">
        <f>HYPERLINK("#Indice","Voltar ao inicio")</f>
        <v>Voltar ao inicio</v>
      </c>
      <c r="B15259" s="17"/>
      <c r="C15259" s="17"/>
      <c r="D15259" s="17"/>
      <c r="E15259" s="9"/>
      <c r="F15259" s="9"/>
      <c r="G15259" s="9"/>
      <c r="H15259" s="9"/>
      <c r="I15259" s="9"/>
      <c r="J15259" s="9"/>
      <c r="K15259" s="9"/>
      <c r="L15259" s="9"/>
      <c r="M15259" s="9"/>
      <c r="N15259" s="9"/>
      <c r="O15259" s="9"/>
      <c r="P15259" s="9"/>
      <c r="Q15259" s="9"/>
      <c r="R15259" s="9"/>
      <c r="S15259" s="9"/>
      <c r="T15259" s="9"/>
      <c r="U15259" s="9"/>
      <c r="V15259" s="9"/>
      <c r="W15259" s="9"/>
      <c r="X15259" s="9"/>
      <c r="Y15259" s="9"/>
      <c r="Z15259" s="9"/>
      <c r="AA15259" s="9"/>
      <c r="AB15259" s="9"/>
      <c r="AC15259" s="9"/>
      <c r="AD15259" s="9"/>
      <c r="AE15259" s="9"/>
      <c r="AF15259" s="9"/>
      <c r="AG15259" s="9"/>
      <c r="AH15259" s="9"/>
      <c r="AI15259" s="9"/>
      <c r="AJ15259" s="9"/>
      <c r="AK15259" s="9"/>
      <c r="AL15259" s="9"/>
      <c r="AM15259" s="9"/>
      <c r="AN15259" s="9"/>
      <c r="AO15259" s="9"/>
      <c r="AP15259" s="9"/>
      <c r="AQ15259" s="9"/>
      <c r="AR15259" s="9"/>
      <c r="AS15259" s="9"/>
      <c r="AT15259" s="9"/>
      <c r="AU15259" s="9"/>
      <c r="AV15259" s="9"/>
      <c r="AW15259" s="9"/>
      <c r="AX15259" s="9"/>
      <c r="AY15259" s="9"/>
      <c r="AZ15259" s="9"/>
      <c r="BA15259" s="9"/>
      <c r="BB15259" s="9"/>
      <c r="BC15259" s="9"/>
      <c r="BD15259" s="9"/>
      <c r="BE15259" s="9"/>
    </row>
    <row r="15260" spans="1:57" s="11" customFormat="1" ht="10.5" customHeight="1" x14ac:dyDescent="0.2">
      <c r="A15260" s="12"/>
      <c r="B15260" s="13"/>
      <c r="C15260" s="13"/>
      <c r="D15260" s="13"/>
      <c r="E15260" s="9"/>
      <c r="F15260" s="9"/>
      <c r="G15260" s="9"/>
      <c r="H15260" s="9"/>
      <c r="I15260" s="9"/>
      <c r="J15260" s="9"/>
      <c r="K15260" s="9"/>
      <c r="L15260" s="9"/>
      <c r="M15260" s="9"/>
      <c r="N15260" s="9"/>
      <c r="O15260" s="9"/>
      <c r="P15260" s="9"/>
      <c r="Q15260" s="9"/>
      <c r="R15260" s="9"/>
      <c r="S15260" s="9"/>
      <c r="T15260" s="9"/>
      <c r="U15260" s="9"/>
      <c r="V15260" s="9"/>
      <c r="W15260" s="9"/>
      <c r="X15260" s="9"/>
      <c r="Y15260" s="9"/>
      <c r="Z15260" s="9"/>
      <c r="AA15260" s="9"/>
      <c r="AB15260" s="9"/>
      <c r="AC15260" s="9"/>
      <c r="AD15260" s="9"/>
      <c r="AE15260" s="9"/>
      <c r="AF15260" s="9"/>
      <c r="AG15260" s="9"/>
      <c r="AH15260" s="9"/>
      <c r="AI15260" s="9"/>
      <c r="AJ15260" s="9"/>
      <c r="AK15260" s="9"/>
      <c r="AL15260" s="9"/>
      <c r="AM15260" s="9"/>
      <c r="AN15260" s="9"/>
      <c r="AO15260" s="9"/>
      <c r="AP15260" s="9"/>
      <c r="AQ15260" s="9"/>
      <c r="AR15260" s="9"/>
      <c r="AS15260" s="9"/>
      <c r="AT15260" s="9"/>
      <c r="AU15260" s="9"/>
      <c r="AV15260" s="9"/>
      <c r="AW15260" s="9"/>
      <c r="AX15260" s="9"/>
      <c r="AY15260" s="9"/>
      <c r="AZ15260" s="9"/>
      <c r="BA15260" s="9"/>
      <c r="BB15260" s="9"/>
      <c r="BC15260" s="9"/>
      <c r="BD15260" s="9"/>
      <c r="BE15260" s="9"/>
    </row>
    <row r="15261" spans="1:57" s="9" customFormat="1" ht="26.25" x14ac:dyDescent="0.2">
      <c r="A15261" s="18" t="s">
        <v>27584</v>
      </c>
      <c r="B15261" s="19"/>
      <c r="C15261" s="19"/>
      <c r="D15261" s="19"/>
    </row>
    <row r="15262" spans="1:57" s="9" customFormat="1" ht="14.25" x14ac:dyDescent="0.2">
      <c r="A15262" s="20" t="s">
        <v>0</v>
      </c>
      <c r="B15262" s="21" t="s">
        <v>1</v>
      </c>
      <c r="C15262" s="21" t="s">
        <v>2</v>
      </c>
      <c r="D15262" s="22" t="s">
        <v>3</v>
      </c>
    </row>
    <row r="15263" spans="1:57" s="9" customFormat="1" ht="14.25" x14ac:dyDescent="0.2">
      <c r="A15263" s="20"/>
      <c r="B15263" s="21"/>
      <c r="C15263" s="21"/>
      <c r="D15263" s="22"/>
    </row>
    <row r="15264" spans="1:57" s="9" customFormat="1" x14ac:dyDescent="0.2">
      <c r="A15264" s="2" t="s">
        <v>27280</v>
      </c>
      <c r="B15264" s="1" t="s">
        <v>27281</v>
      </c>
      <c r="C15264" s="1" t="s">
        <v>39</v>
      </c>
      <c r="D15264" s="10" t="s">
        <v>5270</v>
      </c>
    </row>
    <row r="15265" spans="1:57" s="9" customFormat="1" x14ac:dyDescent="0.2">
      <c r="A15265" s="2" t="s">
        <v>27282</v>
      </c>
      <c r="B15265" s="1" t="s">
        <v>27283</v>
      </c>
      <c r="C15265" s="1" t="s">
        <v>39</v>
      </c>
      <c r="D15265" s="10" t="s">
        <v>5270</v>
      </c>
    </row>
    <row r="15266" spans="1:57" s="9" customFormat="1" x14ac:dyDescent="0.2">
      <c r="A15266" s="2" t="s">
        <v>27284</v>
      </c>
      <c r="B15266" s="1" t="s">
        <v>27285</v>
      </c>
      <c r="C15266" s="1" t="s">
        <v>39</v>
      </c>
      <c r="D15266" s="10" t="s">
        <v>5270</v>
      </c>
    </row>
    <row r="15267" spans="1:57" s="9" customFormat="1" x14ac:dyDescent="0.2">
      <c r="A15267" s="2" t="s">
        <v>27286</v>
      </c>
      <c r="B15267" s="1" t="s">
        <v>27287</v>
      </c>
      <c r="C15267" s="1" t="s">
        <v>39</v>
      </c>
      <c r="D15267" s="10" t="s">
        <v>5270</v>
      </c>
    </row>
    <row r="15268" spans="1:57" s="9" customFormat="1" x14ac:dyDescent="0.2">
      <c r="A15268" s="2" t="s">
        <v>27288</v>
      </c>
      <c r="B15268" s="1" t="s">
        <v>27289</v>
      </c>
      <c r="C15268" s="1" t="s">
        <v>39</v>
      </c>
      <c r="D15268" s="10" t="s">
        <v>5270</v>
      </c>
    </row>
    <row r="15269" spans="1:57" s="9" customFormat="1" x14ac:dyDescent="0.2">
      <c r="A15269" s="2" t="s">
        <v>27290</v>
      </c>
      <c r="B15269" s="1" t="s">
        <v>27291</v>
      </c>
      <c r="C15269" s="1" t="s">
        <v>17240</v>
      </c>
      <c r="D15269" s="10" t="s">
        <v>5270</v>
      </c>
    </row>
    <row r="15270" spans="1:57" s="9" customFormat="1" x14ac:dyDescent="0.2">
      <c r="A15270" s="2" t="s">
        <v>27292</v>
      </c>
      <c r="B15270" s="1" t="s">
        <v>27293</v>
      </c>
      <c r="C15270" s="1" t="s">
        <v>39</v>
      </c>
      <c r="D15270" s="10" t="s">
        <v>5270</v>
      </c>
    </row>
    <row r="15271" spans="1:57" s="11" customFormat="1" ht="18.75" x14ac:dyDescent="0.2">
      <c r="A15271" s="16" t="str">
        <f>HYPERLINK("#Indice","Voltar ao inicio")</f>
        <v>Voltar ao inicio</v>
      </c>
      <c r="B15271" s="17"/>
      <c r="C15271" s="17"/>
      <c r="D15271" s="17"/>
      <c r="E15271" s="9"/>
      <c r="F15271" s="9"/>
      <c r="G15271" s="9"/>
      <c r="H15271" s="9"/>
      <c r="I15271" s="9"/>
      <c r="J15271" s="9"/>
      <c r="K15271" s="9"/>
      <c r="L15271" s="9"/>
      <c r="M15271" s="9"/>
      <c r="N15271" s="9"/>
      <c r="O15271" s="9"/>
      <c r="P15271" s="9"/>
      <c r="Q15271" s="9"/>
      <c r="R15271" s="9"/>
      <c r="S15271" s="9"/>
      <c r="T15271" s="9"/>
      <c r="U15271" s="9"/>
      <c r="V15271" s="9"/>
      <c r="W15271" s="9"/>
      <c r="X15271" s="9"/>
      <c r="Y15271" s="9"/>
      <c r="Z15271" s="9"/>
      <c r="AA15271" s="9"/>
      <c r="AB15271" s="9"/>
      <c r="AC15271" s="9"/>
      <c r="AD15271" s="9"/>
      <c r="AE15271" s="9"/>
      <c r="AF15271" s="9"/>
      <c r="AG15271" s="9"/>
      <c r="AH15271" s="9"/>
      <c r="AI15271" s="9"/>
      <c r="AJ15271" s="9"/>
      <c r="AK15271" s="9"/>
      <c r="AL15271" s="9"/>
      <c r="AM15271" s="9"/>
      <c r="AN15271" s="9"/>
      <c r="AO15271" s="9"/>
      <c r="AP15271" s="9"/>
      <c r="AQ15271" s="9"/>
      <c r="AR15271" s="9"/>
      <c r="AS15271" s="9"/>
      <c r="AT15271" s="9"/>
      <c r="AU15271" s="9"/>
      <c r="AV15271" s="9"/>
      <c r="AW15271" s="9"/>
      <c r="AX15271" s="9"/>
      <c r="AY15271" s="9"/>
      <c r="AZ15271" s="9"/>
      <c r="BA15271" s="9"/>
      <c r="BB15271" s="9"/>
      <c r="BC15271" s="9"/>
      <c r="BD15271" s="9"/>
      <c r="BE15271" s="9"/>
    </row>
    <row r="15272" spans="1:57" s="11" customFormat="1" ht="10.5" customHeight="1" x14ac:dyDescent="0.2">
      <c r="A15272" s="12"/>
      <c r="B15272" s="13"/>
      <c r="C15272" s="13"/>
      <c r="D15272" s="13"/>
      <c r="E15272" s="9"/>
      <c r="F15272" s="9"/>
      <c r="G15272" s="9"/>
      <c r="H15272" s="9"/>
      <c r="I15272" s="9"/>
      <c r="J15272" s="9"/>
      <c r="K15272" s="9"/>
      <c r="L15272" s="9"/>
      <c r="M15272" s="9"/>
      <c r="N15272" s="9"/>
      <c r="O15272" s="9"/>
      <c r="P15272" s="9"/>
      <c r="Q15272" s="9"/>
      <c r="R15272" s="9"/>
      <c r="S15272" s="9"/>
      <c r="T15272" s="9"/>
      <c r="U15272" s="9"/>
      <c r="V15272" s="9"/>
      <c r="W15272" s="9"/>
      <c r="X15272" s="9"/>
      <c r="Y15272" s="9"/>
      <c r="Z15272" s="9"/>
      <c r="AA15272" s="9"/>
      <c r="AB15272" s="9"/>
      <c r="AC15272" s="9"/>
      <c r="AD15272" s="9"/>
      <c r="AE15272" s="9"/>
      <c r="AF15272" s="9"/>
      <c r="AG15272" s="9"/>
      <c r="AH15272" s="9"/>
      <c r="AI15272" s="9"/>
      <c r="AJ15272" s="9"/>
      <c r="AK15272" s="9"/>
      <c r="AL15272" s="9"/>
      <c r="AM15272" s="9"/>
      <c r="AN15272" s="9"/>
      <c r="AO15272" s="9"/>
      <c r="AP15272" s="9"/>
      <c r="AQ15272" s="9"/>
      <c r="AR15272" s="9"/>
      <c r="AS15272" s="9"/>
      <c r="AT15272" s="9"/>
      <c r="AU15272" s="9"/>
      <c r="AV15272" s="9"/>
      <c r="AW15272" s="9"/>
      <c r="AX15272" s="9"/>
      <c r="AY15272" s="9"/>
      <c r="AZ15272" s="9"/>
      <c r="BA15272" s="9"/>
      <c r="BB15272" s="9"/>
      <c r="BC15272" s="9"/>
      <c r="BD15272" s="9"/>
      <c r="BE15272" s="9"/>
    </row>
    <row r="15273" spans="1:57" s="9" customFormat="1" ht="26.25" x14ac:dyDescent="0.2">
      <c r="A15273" s="18" t="s">
        <v>27307</v>
      </c>
      <c r="B15273" s="19"/>
      <c r="C15273" s="19"/>
      <c r="D15273" s="19"/>
    </row>
    <row r="15274" spans="1:57" s="9" customFormat="1" ht="14.25" x14ac:dyDescent="0.2">
      <c r="A15274" s="20" t="s">
        <v>0</v>
      </c>
      <c r="B15274" s="21" t="s">
        <v>1</v>
      </c>
      <c r="C15274" s="21" t="s">
        <v>2</v>
      </c>
      <c r="D15274" s="22" t="s">
        <v>3</v>
      </c>
    </row>
    <row r="15275" spans="1:57" s="9" customFormat="1" ht="14.25" x14ac:dyDescent="0.2">
      <c r="A15275" s="20"/>
      <c r="B15275" s="21"/>
      <c r="C15275" s="21"/>
      <c r="D15275" s="22"/>
    </row>
    <row r="15276" spans="1:57" s="9" customFormat="1" x14ac:dyDescent="0.2">
      <c r="A15276" s="2" t="s">
        <v>27294</v>
      </c>
      <c r="B15276" s="1" t="s">
        <v>27295</v>
      </c>
      <c r="C15276" s="1" t="s">
        <v>39</v>
      </c>
      <c r="D15276" s="10" t="s">
        <v>5270</v>
      </c>
    </row>
    <row r="15277" spans="1:57" s="9" customFormat="1" x14ac:dyDescent="0.2">
      <c r="A15277" s="2" t="s">
        <v>27296</v>
      </c>
      <c r="B15277" s="1" t="s">
        <v>27297</v>
      </c>
      <c r="C15277" s="1" t="s">
        <v>39</v>
      </c>
      <c r="D15277" s="10" t="s">
        <v>5270</v>
      </c>
    </row>
    <row r="15278" spans="1:57" s="9" customFormat="1" x14ac:dyDescent="0.2">
      <c r="A15278" s="2" t="s">
        <v>27298</v>
      </c>
      <c r="B15278" s="1" t="s">
        <v>27299</v>
      </c>
      <c r="C15278" s="1" t="s">
        <v>39</v>
      </c>
      <c r="D15278" s="3">
        <v>120</v>
      </c>
    </row>
    <row r="15279" spans="1:57" s="9" customFormat="1" x14ac:dyDescent="0.2">
      <c r="A15279" s="2" t="s">
        <v>27300</v>
      </c>
      <c r="B15279" s="1" t="s">
        <v>27299</v>
      </c>
      <c r="C15279" s="1" t="s">
        <v>39</v>
      </c>
      <c r="D15279" s="10" t="s">
        <v>5270</v>
      </c>
    </row>
    <row r="15280" spans="1:57" s="9" customFormat="1" x14ac:dyDescent="0.2">
      <c r="A15280" s="2" t="s">
        <v>27301</v>
      </c>
      <c r="B15280" s="1" t="s">
        <v>27302</v>
      </c>
      <c r="C15280" s="1" t="s">
        <v>39</v>
      </c>
      <c r="D15280" s="10" t="s">
        <v>5270</v>
      </c>
    </row>
    <row r="15281" spans="1:57" s="9" customFormat="1" x14ac:dyDescent="0.2">
      <c r="A15281" s="2" t="s">
        <v>27303</v>
      </c>
      <c r="B15281" s="1" t="s">
        <v>27304</v>
      </c>
      <c r="C15281" s="1" t="s">
        <v>39</v>
      </c>
      <c r="D15281" s="10" t="s">
        <v>5270</v>
      </c>
    </row>
    <row r="15282" spans="1:57" s="9" customFormat="1" x14ac:dyDescent="0.2">
      <c r="A15282" s="2" t="s">
        <v>27305</v>
      </c>
      <c r="B15282" s="1" t="s">
        <v>27306</v>
      </c>
      <c r="C15282" s="1" t="s">
        <v>39</v>
      </c>
      <c r="D15282" s="10" t="s">
        <v>5270</v>
      </c>
    </row>
    <row r="15283" spans="1:57" s="11" customFormat="1" ht="18.75" x14ac:dyDescent="0.2">
      <c r="A15283" s="16" t="str">
        <f>HYPERLINK("#Indice","Voltar ao inicio")</f>
        <v>Voltar ao inicio</v>
      </c>
      <c r="B15283" s="17"/>
      <c r="C15283" s="17"/>
      <c r="D15283" s="17"/>
      <c r="E15283" s="9"/>
      <c r="F15283" s="9"/>
      <c r="G15283" s="9"/>
      <c r="H15283" s="9"/>
      <c r="I15283" s="9"/>
      <c r="J15283" s="9"/>
      <c r="K15283" s="9"/>
      <c r="L15283" s="9"/>
      <c r="M15283" s="9"/>
      <c r="N15283" s="9"/>
      <c r="O15283" s="9"/>
      <c r="P15283" s="9"/>
      <c r="Q15283" s="9"/>
      <c r="R15283" s="9"/>
      <c r="S15283" s="9"/>
      <c r="T15283" s="9"/>
      <c r="U15283" s="9"/>
      <c r="V15283" s="9"/>
      <c r="W15283" s="9"/>
      <c r="X15283" s="9"/>
      <c r="Y15283" s="9"/>
      <c r="Z15283" s="9"/>
      <c r="AA15283" s="9"/>
      <c r="AB15283" s="9"/>
      <c r="AC15283" s="9"/>
      <c r="AD15283" s="9"/>
      <c r="AE15283" s="9"/>
      <c r="AF15283" s="9"/>
      <c r="AG15283" s="9"/>
      <c r="AH15283" s="9"/>
      <c r="AI15283" s="9"/>
      <c r="AJ15283" s="9"/>
      <c r="AK15283" s="9"/>
      <c r="AL15283" s="9"/>
      <c r="AM15283" s="9"/>
      <c r="AN15283" s="9"/>
      <c r="AO15283" s="9"/>
      <c r="AP15283" s="9"/>
      <c r="AQ15283" s="9"/>
      <c r="AR15283" s="9"/>
      <c r="AS15283" s="9"/>
      <c r="AT15283" s="9"/>
      <c r="AU15283" s="9"/>
      <c r="AV15283" s="9"/>
      <c r="AW15283" s="9"/>
      <c r="AX15283" s="9"/>
      <c r="AY15283" s="9"/>
      <c r="AZ15283" s="9"/>
      <c r="BA15283" s="9"/>
      <c r="BB15283" s="9"/>
      <c r="BC15283" s="9"/>
      <c r="BD15283" s="9"/>
      <c r="BE15283" s="9"/>
    </row>
    <row r="15284" spans="1:57" s="11" customFormat="1" ht="10.5" customHeight="1" x14ac:dyDescent="0.2">
      <c r="A15284" s="12"/>
      <c r="B15284" s="13"/>
      <c r="C15284" s="13"/>
      <c r="D15284" s="13"/>
      <c r="E15284" s="9"/>
      <c r="F15284" s="9"/>
      <c r="G15284" s="9"/>
      <c r="H15284" s="9"/>
      <c r="I15284" s="9"/>
      <c r="J15284" s="9"/>
      <c r="K15284" s="9"/>
      <c r="L15284" s="9"/>
      <c r="M15284" s="9"/>
      <c r="N15284" s="9"/>
      <c r="O15284" s="9"/>
      <c r="P15284" s="9"/>
      <c r="Q15284" s="9"/>
      <c r="R15284" s="9"/>
      <c r="S15284" s="9"/>
      <c r="T15284" s="9"/>
      <c r="U15284" s="9"/>
      <c r="V15284" s="9"/>
      <c r="W15284" s="9"/>
      <c r="X15284" s="9"/>
      <c r="Y15284" s="9"/>
      <c r="Z15284" s="9"/>
      <c r="AA15284" s="9"/>
      <c r="AB15284" s="9"/>
      <c r="AC15284" s="9"/>
      <c r="AD15284" s="9"/>
      <c r="AE15284" s="9"/>
      <c r="AF15284" s="9"/>
      <c r="AG15284" s="9"/>
      <c r="AH15284" s="9"/>
      <c r="AI15284" s="9"/>
      <c r="AJ15284" s="9"/>
      <c r="AK15284" s="9"/>
      <c r="AL15284" s="9"/>
      <c r="AM15284" s="9"/>
      <c r="AN15284" s="9"/>
      <c r="AO15284" s="9"/>
      <c r="AP15284" s="9"/>
      <c r="AQ15284" s="9"/>
      <c r="AR15284" s="9"/>
      <c r="AS15284" s="9"/>
      <c r="AT15284" s="9"/>
      <c r="AU15284" s="9"/>
      <c r="AV15284" s="9"/>
      <c r="AW15284" s="9"/>
      <c r="AX15284" s="9"/>
      <c r="AY15284" s="9"/>
      <c r="AZ15284" s="9"/>
      <c r="BA15284" s="9"/>
      <c r="BB15284" s="9"/>
      <c r="BC15284" s="9"/>
      <c r="BD15284" s="9"/>
      <c r="BE15284" s="9"/>
    </row>
    <row r="15285" spans="1:57" s="9" customFormat="1" ht="26.25" x14ac:dyDescent="0.2">
      <c r="A15285" s="18" t="s">
        <v>27326</v>
      </c>
      <c r="B15285" s="19"/>
      <c r="C15285" s="19"/>
      <c r="D15285" s="19"/>
    </row>
    <row r="15286" spans="1:57" s="9" customFormat="1" ht="14.25" x14ac:dyDescent="0.2">
      <c r="A15286" s="20" t="s">
        <v>0</v>
      </c>
      <c r="B15286" s="21" t="s">
        <v>1</v>
      </c>
      <c r="C15286" s="21" t="s">
        <v>2</v>
      </c>
      <c r="D15286" s="22" t="s">
        <v>3</v>
      </c>
    </row>
    <row r="15287" spans="1:57" s="9" customFormat="1" ht="14.25" x14ac:dyDescent="0.2">
      <c r="A15287" s="20"/>
      <c r="B15287" s="21"/>
      <c r="C15287" s="21"/>
      <c r="D15287" s="22"/>
    </row>
    <row r="15288" spans="1:57" s="9" customFormat="1" x14ac:dyDescent="0.2">
      <c r="A15288" s="2" t="s">
        <v>27308</v>
      </c>
      <c r="B15288" s="1" t="s">
        <v>27309</v>
      </c>
      <c r="C15288" s="1" t="s">
        <v>39</v>
      </c>
      <c r="D15288" s="10" t="s">
        <v>5270</v>
      </c>
    </row>
    <row r="15289" spans="1:57" s="9" customFormat="1" x14ac:dyDescent="0.2">
      <c r="A15289" s="2" t="s">
        <v>27310</v>
      </c>
      <c r="B15289" s="1" t="s">
        <v>27311</v>
      </c>
      <c r="C15289" s="1" t="s">
        <v>39</v>
      </c>
      <c r="D15289" s="10" t="s">
        <v>5270</v>
      </c>
    </row>
    <row r="15290" spans="1:57" s="9" customFormat="1" x14ac:dyDescent="0.2">
      <c r="A15290" s="2" t="s">
        <v>27312</v>
      </c>
      <c r="B15290" s="1" t="s">
        <v>27313</v>
      </c>
      <c r="C15290" s="1" t="s">
        <v>39</v>
      </c>
      <c r="D15290" s="10" t="s">
        <v>5270</v>
      </c>
    </row>
    <row r="15291" spans="1:57" s="9" customFormat="1" x14ac:dyDescent="0.2">
      <c r="A15291" s="2" t="s">
        <v>27314</v>
      </c>
      <c r="B15291" s="1" t="s">
        <v>27315</v>
      </c>
      <c r="C15291" s="1" t="s">
        <v>39</v>
      </c>
      <c r="D15291" s="10" t="s">
        <v>5270</v>
      </c>
    </row>
    <row r="15292" spans="1:57" s="9" customFormat="1" x14ac:dyDescent="0.2">
      <c r="A15292" s="2" t="s">
        <v>27316</v>
      </c>
      <c r="B15292" s="1" t="s">
        <v>27315</v>
      </c>
      <c r="C15292" s="1" t="s">
        <v>39</v>
      </c>
      <c r="D15292" s="10" t="s">
        <v>5270</v>
      </c>
    </row>
    <row r="15293" spans="1:57" s="9" customFormat="1" x14ac:dyDescent="0.2">
      <c r="A15293" s="2" t="s">
        <v>27317</v>
      </c>
      <c r="B15293" s="1" t="s">
        <v>27315</v>
      </c>
      <c r="C15293" s="1" t="s">
        <v>39</v>
      </c>
      <c r="D15293" s="10" t="s">
        <v>5270</v>
      </c>
    </row>
    <row r="15294" spans="1:57" s="9" customFormat="1" x14ac:dyDescent="0.2">
      <c r="A15294" s="2" t="s">
        <v>27318</v>
      </c>
      <c r="B15294" s="1" t="s">
        <v>27319</v>
      </c>
      <c r="C15294" s="1" t="s">
        <v>39</v>
      </c>
      <c r="D15294" s="10" t="s">
        <v>5270</v>
      </c>
    </row>
    <row r="15295" spans="1:57" s="9" customFormat="1" x14ac:dyDescent="0.2">
      <c r="A15295" s="2" t="s">
        <v>27320</v>
      </c>
      <c r="B15295" s="1" t="s">
        <v>27321</v>
      </c>
      <c r="C15295" s="1" t="s">
        <v>39</v>
      </c>
      <c r="D15295" s="10" t="s">
        <v>5270</v>
      </c>
    </row>
    <row r="15296" spans="1:57" s="9" customFormat="1" x14ac:dyDescent="0.2">
      <c r="A15296" s="2" t="s">
        <v>27322</v>
      </c>
      <c r="B15296" s="1" t="s">
        <v>27323</v>
      </c>
      <c r="C15296" s="1" t="s">
        <v>39</v>
      </c>
      <c r="D15296" s="10" t="s">
        <v>5270</v>
      </c>
    </row>
    <row r="15297" spans="1:57" s="9" customFormat="1" x14ac:dyDescent="0.2">
      <c r="A15297" s="2" t="s">
        <v>27324</v>
      </c>
      <c r="B15297" s="1" t="s">
        <v>27325</v>
      </c>
      <c r="C15297" s="1" t="s">
        <v>39</v>
      </c>
      <c r="D15297" s="10" t="s">
        <v>5270</v>
      </c>
    </row>
    <row r="15298" spans="1:57" s="11" customFormat="1" ht="18.75" x14ac:dyDescent="0.2">
      <c r="A15298" s="16" t="str">
        <f>HYPERLINK("#Indice","Voltar ao inicio")</f>
        <v>Voltar ao inicio</v>
      </c>
      <c r="B15298" s="17"/>
      <c r="C15298" s="17"/>
      <c r="D15298" s="17"/>
      <c r="E15298" s="9"/>
      <c r="F15298" s="9"/>
      <c r="G15298" s="9"/>
      <c r="H15298" s="9"/>
      <c r="I15298" s="9"/>
      <c r="J15298" s="9"/>
      <c r="K15298" s="9"/>
      <c r="L15298" s="9"/>
      <c r="M15298" s="9"/>
      <c r="N15298" s="9"/>
      <c r="O15298" s="9"/>
      <c r="P15298" s="9"/>
      <c r="Q15298" s="9"/>
      <c r="R15298" s="9"/>
      <c r="S15298" s="9"/>
      <c r="T15298" s="9"/>
      <c r="U15298" s="9"/>
      <c r="V15298" s="9"/>
      <c r="W15298" s="9"/>
      <c r="X15298" s="9"/>
      <c r="Y15298" s="9"/>
      <c r="Z15298" s="9"/>
      <c r="AA15298" s="9"/>
      <c r="AB15298" s="9"/>
      <c r="AC15298" s="9"/>
      <c r="AD15298" s="9"/>
      <c r="AE15298" s="9"/>
      <c r="AF15298" s="9"/>
      <c r="AG15298" s="9"/>
      <c r="AH15298" s="9"/>
      <c r="AI15298" s="9"/>
      <c r="AJ15298" s="9"/>
      <c r="AK15298" s="9"/>
      <c r="AL15298" s="9"/>
      <c r="AM15298" s="9"/>
      <c r="AN15298" s="9"/>
      <c r="AO15298" s="9"/>
      <c r="AP15298" s="9"/>
      <c r="AQ15298" s="9"/>
      <c r="AR15298" s="9"/>
      <c r="AS15298" s="9"/>
      <c r="AT15298" s="9"/>
      <c r="AU15298" s="9"/>
      <c r="AV15298" s="9"/>
      <c r="AW15298" s="9"/>
      <c r="AX15298" s="9"/>
      <c r="AY15298" s="9"/>
      <c r="AZ15298" s="9"/>
      <c r="BA15298" s="9"/>
      <c r="BB15298" s="9"/>
      <c r="BC15298" s="9"/>
      <c r="BD15298" s="9"/>
      <c r="BE15298" s="9"/>
    </row>
    <row r="15299" spans="1:57" s="11" customFormat="1" ht="10.5" customHeight="1" x14ac:dyDescent="0.2">
      <c r="A15299" s="12"/>
      <c r="B15299" s="13"/>
      <c r="C15299" s="13"/>
      <c r="D15299" s="13"/>
      <c r="E15299" s="9"/>
      <c r="F15299" s="9"/>
      <c r="G15299" s="9"/>
      <c r="H15299" s="9"/>
      <c r="I15299" s="9"/>
      <c r="J15299" s="9"/>
      <c r="K15299" s="9"/>
      <c r="L15299" s="9"/>
      <c r="M15299" s="9"/>
      <c r="N15299" s="9"/>
      <c r="O15299" s="9"/>
      <c r="P15299" s="9"/>
      <c r="Q15299" s="9"/>
      <c r="R15299" s="9"/>
      <c r="S15299" s="9"/>
      <c r="T15299" s="9"/>
      <c r="U15299" s="9"/>
      <c r="V15299" s="9"/>
      <c r="W15299" s="9"/>
      <c r="X15299" s="9"/>
      <c r="Y15299" s="9"/>
      <c r="Z15299" s="9"/>
      <c r="AA15299" s="9"/>
      <c r="AB15299" s="9"/>
      <c r="AC15299" s="9"/>
      <c r="AD15299" s="9"/>
      <c r="AE15299" s="9"/>
      <c r="AF15299" s="9"/>
      <c r="AG15299" s="9"/>
      <c r="AH15299" s="9"/>
      <c r="AI15299" s="9"/>
      <c r="AJ15299" s="9"/>
      <c r="AK15299" s="9"/>
      <c r="AL15299" s="9"/>
      <c r="AM15299" s="9"/>
      <c r="AN15299" s="9"/>
      <c r="AO15299" s="9"/>
      <c r="AP15299" s="9"/>
      <c r="AQ15299" s="9"/>
      <c r="AR15299" s="9"/>
      <c r="AS15299" s="9"/>
      <c r="AT15299" s="9"/>
      <c r="AU15299" s="9"/>
      <c r="AV15299" s="9"/>
      <c r="AW15299" s="9"/>
      <c r="AX15299" s="9"/>
      <c r="AY15299" s="9"/>
      <c r="AZ15299" s="9"/>
      <c r="BA15299" s="9"/>
      <c r="BB15299" s="9"/>
      <c r="BC15299" s="9"/>
      <c r="BD15299" s="9"/>
      <c r="BE15299" s="9"/>
    </row>
    <row r="15300" spans="1:57" s="9" customFormat="1" ht="26.25" x14ac:dyDescent="0.2">
      <c r="A15300" s="18" t="s">
        <v>27412</v>
      </c>
      <c r="B15300" s="19"/>
      <c r="C15300" s="19"/>
      <c r="D15300" s="19"/>
    </row>
    <row r="15301" spans="1:57" s="9" customFormat="1" ht="14.25" x14ac:dyDescent="0.2">
      <c r="A15301" s="20" t="s">
        <v>0</v>
      </c>
      <c r="B15301" s="21" t="s">
        <v>1</v>
      </c>
      <c r="C15301" s="21" t="s">
        <v>2</v>
      </c>
      <c r="D15301" s="22" t="s">
        <v>3</v>
      </c>
    </row>
    <row r="15302" spans="1:57" s="9" customFormat="1" ht="14.25" x14ac:dyDescent="0.2">
      <c r="A15302" s="20"/>
      <c r="B15302" s="21"/>
      <c r="C15302" s="21"/>
      <c r="D15302" s="22"/>
    </row>
    <row r="15303" spans="1:57" s="9" customFormat="1" x14ac:dyDescent="0.2">
      <c r="A15303" s="2" t="s">
        <v>27327</v>
      </c>
      <c r="B15303" s="1" t="s">
        <v>27328</v>
      </c>
      <c r="C15303" s="1" t="s">
        <v>39</v>
      </c>
      <c r="D15303" s="10" t="s">
        <v>5270</v>
      </c>
    </row>
    <row r="15304" spans="1:57" s="9" customFormat="1" x14ac:dyDescent="0.2">
      <c r="A15304" s="2" t="s">
        <v>27329</v>
      </c>
      <c r="B15304" s="1" t="s">
        <v>27330</v>
      </c>
      <c r="C15304" s="1" t="s">
        <v>39</v>
      </c>
      <c r="D15304" s="10" t="s">
        <v>5270</v>
      </c>
    </row>
    <row r="15305" spans="1:57" s="9" customFormat="1" x14ac:dyDescent="0.2">
      <c r="A15305" s="2" t="s">
        <v>27331</v>
      </c>
      <c r="B15305" s="1" t="s">
        <v>27332</v>
      </c>
      <c r="C15305" s="1" t="s">
        <v>39</v>
      </c>
      <c r="D15305" s="10" t="s">
        <v>5270</v>
      </c>
    </row>
    <row r="15306" spans="1:57" s="9" customFormat="1" x14ac:dyDescent="0.2">
      <c r="A15306" s="2" t="s">
        <v>27333</v>
      </c>
      <c r="B15306" s="1" t="s">
        <v>27334</v>
      </c>
      <c r="C15306" s="1" t="s">
        <v>27188</v>
      </c>
      <c r="D15306" s="10" t="s">
        <v>5270</v>
      </c>
    </row>
    <row r="15307" spans="1:57" s="9" customFormat="1" x14ac:dyDescent="0.2">
      <c r="A15307" s="2" t="s">
        <v>27335</v>
      </c>
      <c r="B15307" s="1" t="s">
        <v>27336</v>
      </c>
      <c r="C15307" s="1" t="s">
        <v>39</v>
      </c>
      <c r="D15307" s="10" t="s">
        <v>5270</v>
      </c>
    </row>
    <row r="15308" spans="1:57" s="9" customFormat="1" x14ac:dyDescent="0.2">
      <c r="A15308" s="2" t="s">
        <v>27337</v>
      </c>
      <c r="B15308" s="1" t="s">
        <v>27338</v>
      </c>
      <c r="C15308" s="1" t="s">
        <v>24666</v>
      </c>
      <c r="D15308" s="10" t="s">
        <v>5270</v>
      </c>
    </row>
    <row r="15309" spans="1:57" s="9" customFormat="1" x14ac:dyDescent="0.2">
      <c r="A15309" s="2" t="s">
        <v>27339</v>
      </c>
      <c r="B15309" s="1" t="s">
        <v>27340</v>
      </c>
      <c r="C15309" s="1" t="s">
        <v>39</v>
      </c>
      <c r="D15309" s="10" t="s">
        <v>5270</v>
      </c>
    </row>
    <row r="15310" spans="1:57" s="9" customFormat="1" x14ac:dyDescent="0.2">
      <c r="A15310" s="2" t="s">
        <v>27341</v>
      </c>
      <c r="B15310" s="1" t="s">
        <v>27342</v>
      </c>
      <c r="C15310" s="1" t="s">
        <v>27188</v>
      </c>
      <c r="D15310" s="10" t="s">
        <v>5270</v>
      </c>
    </row>
    <row r="15311" spans="1:57" s="9" customFormat="1" x14ac:dyDescent="0.2">
      <c r="A15311" s="2" t="s">
        <v>27343</v>
      </c>
      <c r="B15311" s="1" t="s">
        <v>27344</v>
      </c>
      <c r="C15311" s="1" t="s">
        <v>39</v>
      </c>
      <c r="D15311" s="10" t="s">
        <v>5270</v>
      </c>
    </row>
    <row r="15312" spans="1:57" s="9" customFormat="1" x14ac:dyDescent="0.2">
      <c r="A15312" s="2" t="s">
        <v>27347</v>
      </c>
      <c r="B15312" s="1" t="s">
        <v>27346</v>
      </c>
      <c r="C15312" s="1" t="s">
        <v>39</v>
      </c>
      <c r="D15312" s="3">
        <v>500</v>
      </c>
    </row>
    <row r="15313" spans="1:4" s="9" customFormat="1" x14ac:dyDescent="0.2">
      <c r="A15313" s="2" t="s">
        <v>27345</v>
      </c>
      <c r="B15313" s="1" t="s">
        <v>27346</v>
      </c>
      <c r="C15313" s="1" t="s">
        <v>39</v>
      </c>
      <c r="D15313" s="10" t="s">
        <v>5270</v>
      </c>
    </row>
    <row r="15314" spans="1:4" s="9" customFormat="1" x14ac:dyDescent="0.2">
      <c r="A15314" s="2" t="s">
        <v>27348</v>
      </c>
      <c r="B15314" s="1" t="s">
        <v>27349</v>
      </c>
      <c r="C15314" s="1" t="s">
        <v>39</v>
      </c>
      <c r="D15314" s="10" t="s">
        <v>5270</v>
      </c>
    </row>
    <row r="15315" spans="1:4" s="9" customFormat="1" x14ac:dyDescent="0.2">
      <c r="A15315" s="2" t="s">
        <v>27350</v>
      </c>
      <c r="B15315" s="1" t="s">
        <v>27351</v>
      </c>
      <c r="C15315" s="1" t="s">
        <v>39</v>
      </c>
      <c r="D15315" s="10" t="s">
        <v>5270</v>
      </c>
    </row>
    <row r="15316" spans="1:4" s="9" customFormat="1" x14ac:dyDescent="0.2">
      <c r="A15316" s="2" t="s">
        <v>27352</v>
      </c>
      <c r="B15316" s="1" t="s">
        <v>27351</v>
      </c>
      <c r="C15316" s="1" t="s">
        <v>39</v>
      </c>
      <c r="D15316" s="10" t="s">
        <v>5270</v>
      </c>
    </row>
    <row r="15317" spans="1:4" s="9" customFormat="1" x14ac:dyDescent="0.2">
      <c r="A15317" s="2" t="s">
        <v>27353</v>
      </c>
      <c r="B15317" s="1" t="s">
        <v>27354</v>
      </c>
      <c r="C15317" s="1" t="s">
        <v>39</v>
      </c>
      <c r="D15317" s="10" t="s">
        <v>5270</v>
      </c>
    </row>
    <row r="15318" spans="1:4" s="9" customFormat="1" x14ac:dyDescent="0.2">
      <c r="A15318" s="2" t="s">
        <v>27357</v>
      </c>
      <c r="B15318" s="1" t="s">
        <v>27356</v>
      </c>
      <c r="C15318" s="1" t="s">
        <v>24666</v>
      </c>
      <c r="D15318" s="10" t="s">
        <v>5270</v>
      </c>
    </row>
    <row r="15319" spans="1:4" s="9" customFormat="1" x14ac:dyDescent="0.2">
      <c r="A15319" s="2" t="s">
        <v>27355</v>
      </c>
      <c r="B15319" s="1" t="s">
        <v>27356</v>
      </c>
      <c r="C15319" s="1" t="s">
        <v>39</v>
      </c>
      <c r="D15319" s="10" t="s">
        <v>5270</v>
      </c>
    </row>
    <row r="15320" spans="1:4" s="9" customFormat="1" x14ac:dyDescent="0.2">
      <c r="A15320" s="2" t="s">
        <v>27358</v>
      </c>
      <c r="B15320" s="1" t="s">
        <v>27359</v>
      </c>
      <c r="C15320" s="1" t="s">
        <v>39</v>
      </c>
      <c r="D15320" s="10" t="s">
        <v>5270</v>
      </c>
    </row>
    <row r="15321" spans="1:4" s="9" customFormat="1" x14ac:dyDescent="0.2">
      <c r="A15321" s="2" t="s">
        <v>27360</v>
      </c>
      <c r="B15321" s="1" t="s">
        <v>27359</v>
      </c>
      <c r="C15321" s="1" t="s">
        <v>27361</v>
      </c>
      <c r="D15321" s="10" t="s">
        <v>5270</v>
      </c>
    </row>
    <row r="15322" spans="1:4" s="9" customFormat="1" x14ac:dyDescent="0.2">
      <c r="A15322" s="2" t="s">
        <v>27362</v>
      </c>
      <c r="B15322" s="1" t="s">
        <v>27363</v>
      </c>
      <c r="C15322" s="1" t="s">
        <v>39</v>
      </c>
      <c r="D15322" s="10" t="s">
        <v>5270</v>
      </c>
    </row>
    <row r="15323" spans="1:4" s="9" customFormat="1" x14ac:dyDescent="0.2">
      <c r="A15323" s="2" t="s">
        <v>27364</v>
      </c>
      <c r="B15323" s="1" t="s">
        <v>27363</v>
      </c>
      <c r="C15323" s="1" t="s">
        <v>27188</v>
      </c>
      <c r="D15323" s="10" t="s">
        <v>5270</v>
      </c>
    </row>
    <row r="15324" spans="1:4" s="9" customFormat="1" x14ac:dyDescent="0.2">
      <c r="A15324" s="2" t="s">
        <v>27365</v>
      </c>
      <c r="B15324" s="1" t="s">
        <v>27366</v>
      </c>
      <c r="C15324" s="1" t="s">
        <v>39</v>
      </c>
      <c r="D15324" s="10" t="s">
        <v>5270</v>
      </c>
    </row>
    <row r="15325" spans="1:4" s="9" customFormat="1" x14ac:dyDescent="0.2">
      <c r="A15325" s="2" t="s">
        <v>27367</v>
      </c>
      <c r="B15325" s="1" t="s">
        <v>27366</v>
      </c>
      <c r="C15325" s="1" t="s">
        <v>39</v>
      </c>
      <c r="D15325" s="10" t="s">
        <v>5270</v>
      </c>
    </row>
    <row r="15326" spans="1:4" s="9" customFormat="1" x14ac:dyDescent="0.2">
      <c r="A15326" s="2" t="s">
        <v>27368</v>
      </c>
      <c r="B15326" s="1" t="s">
        <v>27369</v>
      </c>
      <c r="C15326" s="1" t="s">
        <v>39</v>
      </c>
      <c r="D15326" s="10" t="s">
        <v>5270</v>
      </c>
    </row>
    <row r="15327" spans="1:4" s="9" customFormat="1" x14ac:dyDescent="0.2">
      <c r="A15327" s="2" t="s">
        <v>27370</v>
      </c>
      <c r="B15327" s="1" t="s">
        <v>27369</v>
      </c>
      <c r="C15327" s="1" t="s">
        <v>39</v>
      </c>
      <c r="D15327" s="10" t="s">
        <v>5270</v>
      </c>
    </row>
    <row r="15328" spans="1:4" s="9" customFormat="1" x14ac:dyDescent="0.2">
      <c r="A15328" s="2" t="s">
        <v>27371</v>
      </c>
      <c r="B15328" s="1" t="s">
        <v>27369</v>
      </c>
      <c r="C15328" s="1" t="s">
        <v>39</v>
      </c>
      <c r="D15328" s="10" t="s">
        <v>5270</v>
      </c>
    </row>
    <row r="15329" spans="1:4" s="9" customFormat="1" x14ac:dyDescent="0.2">
      <c r="A15329" s="2" t="s">
        <v>27375</v>
      </c>
      <c r="B15329" s="1" t="s">
        <v>27373</v>
      </c>
      <c r="C15329" s="1" t="s">
        <v>39</v>
      </c>
      <c r="D15329" s="10" t="s">
        <v>5270</v>
      </c>
    </row>
    <row r="15330" spans="1:4" s="9" customFormat="1" x14ac:dyDescent="0.2">
      <c r="A15330" s="2" t="s">
        <v>27374</v>
      </c>
      <c r="B15330" s="1" t="s">
        <v>27373</v>
      </c>
      <c r="C15330" s="1" t="s">
        <v>39</v>
      </c>
      <c r="D15330" s="10" t="s">
        <v>5270</v>
      </c>
    </row>
    <row r="15331" spans="1:4" s="9" customFormat="1" x14ac:dyDescent="0.2">
      <c r="A15331" s="2" t="s">
        <v>27372</v>
      </c>
      <c r="B15331" s="1" t="s">
        <v>27373</v>
      </c>
      <c r="C15331" s="1" t="s">
        <v>39</v>
      </c>
      <c r="D15331" s="10" t="s">
        <v>5270</v>
      </c>
    </row>
    <row r="15332" spans="1:4" s="9" customFormat="1" x14ac:dyDescent="0.2">
      <c r="A15332" s="2" t="s">
        <v>27376</v>
      </c>
      <c r="B15332" s="1" t="s">
        <v>27377</v>
      </c>
      <c r="C15332" s="1" t="s">
        <v>39</v>
      </c>
      <c r="D15332" s="10" t="s">
        <v>5270</v>
      </c>
    </row>
    <row r="15333" spans="1:4" s="9" customFormat="1" x14ac:dyDescent="0.2">
      <c r="A15333" s="2" t="s">
        <v>27378</v>
      </c>
      <c r="B15333" s="1" t="s">
        <v>27379</v>
      </c>
      <c r="C15333" s="1" t="s">
        <v>27188</v>
      </c>
      <c r="D15333" s="10" t="s">
        <v>5270</v>
      </c>
    </row>
    <row r="15334" spans="1:4" s="9" customFormat="1" x14ac:dyDescent="0.2">
      <c r="A15334" s="2" t="s">
        <v>27380</v>
      </c>
      <c r="B15334" s="1" t="s">
        <v>27381</v>
      </c>
      <c r="C15334" s="1" t="s">
        <v>39</v>
      </c>
      <c r="D15334" s="10" t="s">
        <v>5270</v>
      </c>
    </row>
    <row r="15335" spans="1:4" s="9" customFormat="1" x14ac:dyDescent="0.2">
      <c r="A15335" s="2" t="s">
        <v>27382</v>
      </c>
      <c r="B15335" s="1" t="s">
        <v>27383</v>
      </c>
      <c r="C15335" s="1" t="s">
        <v>27188</v>
      </c>
      <c r="D15335" s="10" t="s">
        <v>5270</v>
      </c>
    </row>
    <row r="15336" spans="1:4" s="9" customFormat="1" x14ac:dyDescent="0.2">
      <c r="A15336" s="2" t="s">
        <v>27386</v>
      </c>
      <c r="B15336" s="1" t="s">
        <v>27385</v>
      </c>
      <c r="C15336" s="1" t="s">
        <v>39</v>
      </c>
      <c r="D15336" s="10" t="s">
        <v>5270</v>
      </c>
    </row>
    <row r="15337" spans="1:4" s="9" customFormat="1" x14ac:dyDescent="0.2">
      <c r="A15337" s="2" t="s">
        <v>27384</v>
      </c>
      <c r="B15337" s="1" t="s">
        <v>27385</v>
      </c>
      <c r="C15337" s="1" t="s">
        <v>39</v>
      </c>
      <c r="D15337" s="10" t="s">
        <v>5270</v>
      </c>
    </row>
    <row r="15338" spans="1:4" s="9" customFormat="1" x14ac:dyDescent="0.2">
      <c r="A15338" s="2" t="s">
        <v>27387</v>
      </c>
      <c r="B15338" s="1" t="s">
        <v>27388</v>
      </c>
      <c r="C15338" s="1" t="s">
        <v>39</v>
      </c>
      <c r="D15338" s="10" t="s">
        <v>5270</v>
      </c>
    </row>
    <row r="15339" spans="1:4" s="9" customFormat="1" x14ac:dyDescent="0.2">
      <c r="A15339" s="2" t="s">
        <v>27391</v>
      </c>
      <c r="B15339" s="1" t="s">
        <v>27390</v>
      </c>
      <c r="C15339" s="1" t="s">
        <v>39</v>
      </c>
      <c r="D15339" s="10" t="s">
        <v>5270</v>
      </c>
    </row>
    <row r="15340" spans="1:4" s="9" customFormat="1" x14ac:dyDescent="0.2">
      <c r="A15340" s="2" t="s">
        <v>27389</v>
      </c>
      <c r="B15340" s="1" t="s">
        <v>27390</v>
      </c>
      <c r="C15340" s="1" t="s">
        <v>39</v>
      </c>
      <c r="D15340" s="10" t="s">
        <v>5270</v>
      </c>
    </row>
    <row r="15341" spans="1:4" s="9" customFormat="1" x14ac:dyDescent="0.2">
      <c r="A15341" s="2" t="s">
        <v>27392</v>
      </c>
      <c r="B15341" s="1" t="s">
        <v>27393</v>
      </c>
      <c r="C15341" s="1" t="s">
        <v>39</v>
      </c>
      <c r="D15341" s="10" t="s">
        <v>5270</v>
      </c>
    </row>
    <row r="15342" spans="1:4" s="9" customFormat="1" x14ac:dyDescent="0.2">
      <c r="A15342" s="2" t="s">
        <v>27394</v>
      </c>
      <c r="B15342" s="1" t="s">
        <v>27395</v>
      </c>
      <c r="C15342" s="1" t="s">
        <v>39</v>
      </c>
      <c r="D15342" s="10" t="s">
        <v>5270</v>
      </c>
    </row>
    <row r="15343" spans="1:4" s="9" customFormat="1" x14ac:dyDescent="0.2">
      <c r="A15343" s="2" t="s">
        <v>27396</v>
      </c>
      <c r="B15343" s="1" t="s">
        <v>27397</v>
      </c>
      <c r="C15343" s="1" t="s">
        <v>39</v>
      </c>
      <c r="D15343" s="10" t="s">
        <v>5270</v>
      </c>
    </row>
    <row r="15344" spans="1:4" s="9" customFormat="1" x14ac:dyDescent="0.2">
      <c r="A15344" s="2" t="s">
        <v>27398</v>
      </c>
      <c r="B15344" s="1" t="s">
        <v>27399</v>
      </c>
      <c r="C15344" s="1" t="s">
        <v>39</v>
      </c>
      <c r="D15344" s="10" t="s">
        <v>5270</v>
      </c>
    </row>
    <row r="15345" spans="1:57" s="9" customFormat="1" x14ac:dyDescent="0.2">
      <c r="A15345" s="2" t="s">
        <v>27400</v>
      </c>
      <c r="B15345" s="1" t="s">
        <v>27401</v>
      </c>
      <c r="C15345" s="1" t="s">
        <v>39</v>
      </c>
      <c r="D15345" s="10" t="s">
        <v>5270</v>
      </c>
    </row>
    <row r="15346" spans="1:57" s="9" customFormat="1" x14ac:dyDescent="0.2">
      <c r="A15346" s="2" t="s">
        <v>27402</v>
      </c>
      <c r="B15346" s="1" t="s">
        <v>27403</v>
      </c>
      <c r="C15346" s="1" t="s">
        <v>24666</v>
      </c>
      <c r="D15346" s="3">
        <v>1000</v>
      </c>
    </row>
    <row r="15347" spans="1:57" s="9" customFormat="1" x14ac:dyDescent="0.2">
      <c r="A15347" s="2" t="s">
        <v>27404</v>
      </c>
      <c r="B15347" s="1" t="s">
        <v>27405</v>
      </c>
      <c r="C15347" s="1" t="s">
        <v>39</v>
      </c>
      <c r="D15347" s="10" t="s">
        <v>5270</v>
      </c>
    </row>
    <row r="15348" spans="1:57" s="9" customFormat="1" x14ac:dyDescent="0.2">
      <c r="A15348" s="2" t="s">
        <v>27406</v>
      </c>
      <c r="B15348" s="1" t="s">
        <v>27407</v>
      </c>
      <c r="C15348" s="1" t="s">
        <v>39</v>
      </c>
      <c r="D15348" s="10" t="s">
        <v>5270</v>
      </c>
    </row>
    <row r="15349" spans="1:57" s="9" customFormat="1" x14ac:dyDescent="0.2">
      <c r="A15349" s="2" t="s">
        <v>27408</v>
      </c>
      <c r="B15349" s="1" t="s">
        <v>27409</v>
      </c>
      <c r="C15349" s="1" t="s">
        <v>39</v>
      </c>
      <c r="D15349" s="10" t="s">
        <v>5270</v>
      </c>
    </row>
    <row r="15350" spans="1:57" s="9" customFormat="1" x14ac:dyDescent="0.2">
      <c r="A15350" s="2" t="s">
        <v>27410</v>
      </c>
      <c r="B15350" s="1" t="s">
        <v>27411</v>
      </c>
      <c r="C15350" s="1" t="s">
        <v>39</v>
      </c>
      <c r="D15350" s="10" t="s">
        <v>5270</v>
      </c>
    </row>
    <row r="15351" spans="1:57" s="11" customFormat="1" ht="18.75" x14ac:dyDescent="0.2">
      <c r="A15351" s="16" t="str">
        <f>HYPERLINK("#Indice","Voltar ao inicio")</f>
        <v>Voltar ao inicio</v>
      </c>
      <c r="B15351" s="17"/>
      <c r="C15351" s="17"/>
      <c r="D15351" s="17"/>
      <c r="E15351" s="9"/>
      <c r="F15351" s="9"/>
      <c r="G15351" s="9"/>
      <c r="H15351" s="9"/>
      <c r="I15351" s="9"/>
      <c r="J15351" s="9"/>
      <c r="K15351" s="9"/>
      <c r="L15351" s="9"/>
      <c r="M15351" s="9"/>
      <c r="N15351" s="9"/>
      <c r="O15351" s="9"/>
      <c r="P15351" s="9"/>
      <c r="Q15351" s="9"/>
      <c r="R15351" s="9"/>
      <c r="S15351" s="9"/>
      <c r="T15351" s="9"/>
      <c r="U15351" s="9"/>
      <c r="V15351" s="9"/>
      <c r="W15351" s="9"/>
      <c r="X15351" s="9"/>
      <c r="Y15351" s="9"/>
      <c r="Z15351" s="9"/>
      <c r="AA15351" s="9"/>
      <c r="AB15351" s="9"/>
      <c r="AC15351" s="9"/>
      <c r="AD15351" s="9"/>
      <c r="AE15351" s="9"/>
      <c r="AF15351" s="9"/>
      <c r="AG15351" s="9"/>
      <c r="AH15351" s="9"/>
      <c r="AI15351" s="9"/>
      <c r="AJ15351" s="9"/>
      <c r="AK15351" s="9"/>
      <c r="AL15351" s="9"/>
      <c r="AM15351" s="9"/>
      <c r="AN15351" s="9"/>
      <c r="AO15351" s="9"/>
      <c r="AP15351" s="9"/>
      <c r="AQ15351" s="9"/>
      <c r="AR15351" s="9"/>
      <c r="AS15351" s="9"/>
      <c r="AT15351" s="9"/>
      <c r="AU15351" s="9"/>
      <c r="AV15351" s="9"/>
      <c r="AW15351" s="9"/>
      <c r="AX15351" s="9"/>
      <c r="AY15351" s="9"/>
      <c r="AZ15351" s="9"/>
      <c r="BA15351" s="9"/>
      <c r="BB15351" s="9"/>
      <c r="BC15351" s="9"/>
      <c r="BD15351" s="9"/>
      <c r="BE15351" s="9"/>
    </row>
    <row r="15352" spans="1:57" s="11" customFormat="1" ht="10.5" customHeight="1" x14ac:dyDescent="0.2">
      <c r="A15352" s="12"/>
      <c r="B15352" s="13"/>
      <c r="C15352" s="13"/>
      <c r="D15352" s="13"/>
      <c r="E15352" s="9"/>
      <c r="F15352" s="9"/>
      <c r="G15352" s="9"/>
      <c r="H15352" s="9"/>
      <c r="I15352" s="9"/>
      <c r="J15352" s="9"/>
      <c r="K15352" s="9"/>
      <c r="L15352" s="9"/>
      <c r="M15352" s="9"/>
      <c r="N15352" s="9"/>
      <c r="O15352" s="9"/>
      <c r="P15352" s="9"/>
      <c r="Q15352" s="9"/>
      <c r="R15352" s="9"/>
      <c r="S15352" s="9"/>
      <c r="T15352" s="9"/>
      <c r="U15352" s="9"/>
      <c r="V15352" s="9"/>
      <c r="W15352" s="9"/>
      <c r="X15352" s="9"/>
      <c r="Y15352" s="9"/>
      <c r="Z15352" s="9"/>
      <c r="AA15352" s="9"/>
      <c r="AB15352" s="9"/>
      <c r="AC15352" s="9"/>
      <c r="AD15352" s="9"/>
      <c r="AE15352" s="9"/>
      <c r="AF15352" s="9"/>
      <c r="AG15352" s="9"/>
      <c r="AH15352" s="9"/>
      <c r="AI15352" s="9"/>
      <c r="AJ15352" s="9"/>
      <c r="AK15352" s="9"/>
      <c r="AL15352" s="9"/>
      <c r="AM15352" s="9"/>
      <c r="AN15352" s="9"/>
      <c r="AO15352" s="9"/>
      <c r="AP15352" s="9"/>
      <c r="AQ15352" s="9"/>
      <c r="AR15352" s="9"/>
      <c r="AS15352" s="9"/>
      <c r="AT15352" s="9"/>
      <c r="AU15352" s="9"/>
      <c r="AV15352" s="9"/>
      <c r="AW15352" s="9"/>
      <c r="AX15352" s="9"/>
      <c r="AY15352" s="9"/>
      <c r="AZ15352" s="9"/>
      <c r="BA15352" s="9"/>
      <c r="BB15352" s="9"/>
      <c r="BC15352" s="9"/>
      <c r="BD15352" s="9"/>
      <c r="BE15352" s="9"/>
    </row>
    <row r="15353" spans="1:57" s="9" customFormat="1" ht="26.25" x14ac:dyDescent="0.2">
      <c r="A15353" s="18" t="s">
        <v>27417</v>
      </c>
      <c r="B15353" s="19"/>
      <c r="C15353" s="19"/>
      <c r="D15353" s="19"/>
    </row>
    <row r="15354" spans="1:57" s="9" customFormat="1" ht="14.25" x14ac:dyDescent="0.2">
      <c r="A15354" s="20" t="s">
        <v>0</v>
      </c>
      <c r="B15354" s="21" t="s">
        <v>1</v>
      </c>
      <c r="C15354" s="21" t="s">
        <v>2</v>
      </c>
      <c r="D15354" s="22" t="s">
        <v>3</v>
      </c>
    </row>
    <row r="15355" spans="1:57" s="9" customFormat="1" ht="14.25" x14ac:dyDescent="0.2">
      <c r="A15355" s="20"/>
      <c r="B15355" s="21"/>
      <c r="C15355" s="21"/>
      <c r="D15355" s="22"/>
    </row>
    <row r="15356" spans="1:57" s="9" customFormat="1" x14ac:dyDescent="0.2">
      <c r="A15356" s="2" t="s">
        <v>27413</v>
      </c>
      <c r="B15356" s="1" t="s">
        <v>27414</v>
      </c>
      <c r="C15356" s="1" t="s">
        <v>39</v>
      </c>
      <c r="D15356" s="10" t="s">
        <v>5270</v>
      </c>
    </row>
    <row r="15357" spans="1:57" s="9" customFormat="1" x14ac:dyDescent="0.2">
      <c r="A15357" s="2" t="s">
        <v>27415</v>
      </c>
      <c r="B15357" s="1" t="s">
        <v>27416</v>
      </c>
      <c r="C15357" s="1" t="s">
        <v>39</v>
      </c>
      <c r="D15357" s="10" t="s">
        <v>5270</v>
      </c>
    </row>
    <row r="15358" spans="1:57" s="11" customFormat="1" ht="18.75" x14ac:dyDescent="0.2">
      <c r="A15358" s="16" t="str">
        <f>HYPERLINK("#Indice","Voltar ao inicio")</f>
        <v>Voltar ao inicio</v>
      </c>
      <c r="B15358" s="17"/>
      <c r="C15358" s="17"/>
      <c r="D15358" s="17"/>
      <c r="E15358" s="9"/>
      <c r="F15358" s="9"/>
      <c r="G15358" s="9"/>
      <c r="H15358" s="9"/>
      <c r="I15358" s="9"/>
      <c r="J15358" s="9"/>
      <c r="K15358" s="9"/>
      <c r="L15358" s="9"/>
      <c r="M15358" s="9"/>
      <c r="N15358" s="9"/>
      <c r="O15358" s="9"/>
      <c r="P15358" s="9"/>
      <c r="Q15358" s="9"/>
      <c r="R15358" s="9"/>
      <c r="S15358" s="9"/>
      <c r="T15358" s="9"/>
      <c r="U15358" s="9"/>
      <c r="V15358" s="9"/>
      <c r="W15358" s="9"/>
      <c r="X15358" s="9"/>
      <c r="Y15358" s="9"/>
      <c r="Z15358" s="9"/>
      <c r="AA15358" s="9"/>
      <c r="AB15358" s="9"/>
      <c r="AC15358" s="9"/>
      <c r="AD15358" s="9"/>
      <c r="AE15358" s="9"/>
      <c r="AF15358" s="9"/>
      <c r="AG15358" s="9"/>
      <c r="AH15358" s="9"/>
      <c r="AI15358" s="9"/>
      <c r="AJ15358" s="9"/>
      <c r="AK15358" s="9"/>
      <c r="AL15358" s="9"/>
      <c r="AM15358" s="9"/>
      <c r="AN15358" s="9"/>
      <c r="AO15358" s="9"/>
      <c r="AP15358" s="9"/>
      <c r="AQ15358" s="9"/>
      <c r="AR15358" s="9"/>
      <c r="AS15358" s="9"/>
      <c r="AT15358" s="9"/>
      <c r="AU15358" s="9"/>
      <c r="AV15358" s="9"/>
      <c r="AW15358" s="9"/>
      <c r="AX15358" s="9"/>
      <c r="AY15358" s="9"/>
      <c r="AZ15358" s="9"/>
      <c r="BA15358" s="9"/>
      <c r="BB15358" s="9"/>
      <c r="BC15358" s="9"/>
      <c r="BD15358" s="9"/>
      <c r="BE15358" s="9"/>
    </row>
    <row r="15359" spans="1:57" s="11" customFormat="1" ht="10.5" customHeight="1" x14ac:dyDescent="0.2">
      <c r="A15359" s="12"/>
      <c r="B15359" s="13"/>
      <c r="C15359" s="13"/>
      <c r="D15359" s="13"/>
      <c r="E15359" s="9"/>
      <c r="F15359" s="9"/>
      <c r="G15359" s="9"/>
      <c r="H15359" s="9"/>
      <c r="I15359" s="9"/>
      <c r="J15359" s="9"/>
      <c r="K15359" s="9"/>
      <c r="L15359" s="9"/>
      <c r="M15359" s="9"/>
      <c r="N15359" s="9"/>
      <c r="O15359" s="9"/>
      <c r="P15359" s="9"/>
      <c r="Q15359" s="9"/>
      <c r="R15359" s="9"/>
      <c r="S15359" s="9"/>
      <c r="T15359" s="9"/>
      <c r="U15359" s="9"/>
      <c r="V15359" s="9"/>
      <c r="W15359" s="9"/>
      <c r="X15359" s="9"/>
      <c r="Y15359" s="9"/>
      <c r="Z15359" s="9"/>
      <c r="AA15359" s="9"/>
      <c r="AB15359" s="9"/>
      <c r="AC15359" s="9"/>
      <c r="AD15359" s="9"/>
      <c r="AE15359" s="9"/>
      <c r="AF15359" s="9"/>
      <c r="AG15359" s="9"/>
      <c r="AH15359" s="9"/>
      <c r="AI15359" s="9"/>
      <c r="AJ15359" s="9"/>
      <c r="AK15359" s="9"/>
      <c r="AL15359" s="9"/>
      <c r="AM15359" s="9"/>
      <c r="AN15359" s="9"/>
      <c r="AO15359" s="9"/>
      <c r="AP15359" s="9"/>
      <c r="AQ15359" s="9"/>
      <c r="AR15359" s="9"/>
      <c r="AS15359" s="9"/>
      <c r="AT15359" s="9"/>
      <c r="AU15359" s="9"/>
      <c r="AV15359" s="9"/>
      <c r="AW15359" s="9"/>
      <c r="AX15359" s="9"/>
      <c r="AY15359" s="9"/>
      <c r="AZ15359" s="9"/>
      <c r="BA15359" s="9"/>
      <c r="BB15359" s="9"/>
      <c r="BC15359" s="9"/>
      <c r="BD15359" s="9"/>
      <c r="BE15359" s="9"/>
    </row>
    <row r="15360" spans="1:57" s="9" customFormat="1" ht="26.25" x14ac:dyDescent="0.2">
      <c r="A15360" s="18" t="s">
        <v>27422</v>
      </c>
      <c r="B15360" s="19"/>
      <c r="C15360" s="19"/>
      <c r="D15360" s="19"/>
    </row>
    <row r="15361" spans="1:57" s="9" customFormat="1" ht="14.25" x14ac:dyDescent="0.2">
      <c r="A15361" s="20" t="s">
        <v>0</v>
      </c>
      <c r="B15361" s="21" t="s">
        <v>1</v>
      </c>
      <c r="C15361" s="21" t="s">
        <v>2</v>
      </c>
      <c r="D15361" s="22" t="s">
        <v>3</v>
      </c>
    </row>
    <row r="15362" spans="1:57" s="9" customFormat="1" ht="14.25" x14ac:dyDescent="0.2">
      <c r="A15362" s="20"/>
      <c r="B15362" s="21"/>
      <c r="C15362" s="21"/>
      <c r="D15362" s="22"/>
    </row>
    <row r="15363" spans="1:57" s="9" customFormat="1" x14ac:dyDescent="0.2">
      <c r="A15363" s="2" t="s">
        <v>27418</v>
      </c>
      <c r="B15363" s="1" t="s">
        <v>27419</v>
      </c>
      <c r="C15363" s="1" t="s">
        <v>39</v>
      </c>
      <c r="D15363" s="10" t="s">
        <v>5270</v>
      </c>
    </row>
    <row r="15364" spans="1:57" s="9" customFormat="1" x14ac:dyDescent="0.2">
      <c r="A15364" s="2" t="s">
        <v>27420</v>
      </c>
      <c r="B15364" s="1" t="s">
        <v>27421</v>
      </c>
      <c r="C15364" s="1" t="s">
        <v>39</v>
      </c>
      <c r="D15364" s="10" t="s">
        <v>5270</v>
      </c>
    </row>
    <row r="15365" spans="1:57" s="11" customFormat="1" ht="18.75" x14ac:dyDescent="0.2">
      <c r="A15365" s="16" t="str">
        <f>HYPERLINK("#Indice","Voltar ao inicio")</f>
        <v>Voltar ao inicio</v>
      </c>
      <c r="B15365" s="17"/>
      <c r="C15365" s="17"/>
      <c r="D15365" s="17"/>
      <c r="E15365" s="9"/>
      <c r="F15365" s="9"/>
      <c r="G15365" s="9"/>
      <c r="H15365" s="9"/>
      <c r="I15365" s="9"/>
      <c r="J15365" s="9"/>
      <c r="K15365" s="9"/>
      <c r="L15365" s="9"/>
      <c r="M15365" s="9"/>
      <c r="N15365" s="9"/>
      <c r="O15365" s="9"/>
      <c r="P15365" s="9"/>
      <c r="Q15365" s="9"/>
      <c r="R15365" s="9"/>
      <c r="S15365" s="9"/>
      <c r="T15365" s="9"/>
      <c r="U15365" s="9"/>
      <c r="V15365" s="9"/>
      <c r="W15365" s="9"/>
      <c r="X15365" s="9"/>
      <c r="Y15365" s="9"/>
      <c r="Z15365" s="9"/>
      <c r="AA15365" s="9"/>
      <c r="AB15365" s="9"/>
      <c r="AC15365" s="9"/>
      <c r="AD15365" s="9"/>
      <c r="AE15365" s="9"/>
      <c r="AF15365" s="9"/>
      <c r="AG15365" s="9"/>
      <c r="AH15365" s="9"/>
      <c r="AI15365" s="9"/>
      <c r="AJ15365" s="9"/>
      <c r="AK15365" s="9"/>
      <c r="AL15365" s="9"/>
      <c r="AM15365" s="9"/>
      <c r="AN15365" s="9"/>
      <c r="AO15365" s="9"/>
      <c r="AP15365" s="9"/>
      <c r="AQ15365" s="9"/>
      <c r="AR15365" s="9"/>
      <c r="AS15365" s="9"/>
      <c r="AT15365" s="9"/>
      <c r="AU15365" s="9"/>
      <c r="AV15365" s="9"/>
      <c r="AW15365" s="9"/>
      <c r="AX15365" s="9"/>
      <c r="AY15365" s="9"/>
      <c r="AZ15365" s="9"/>
      <c r="BA15365" s="9"/>
      <c r="BB15365" s="9"/>
      <c r="BC15365" s="9"/>
      <c r="BD15365" s="9"/>
      <c r="BE15365" s="9"/>
    </row>
    <row r="15366" spans="1:57" s="11" customFormat="1" ht="10.5" customHeight="1" x14ac:dyDescent="0.2">
      <c r="A15366" s="12"/>
      <c r="B15366" s="13"/>
      <c r="C15366" s="13"/>
      <c r="D15366" s="13"/>
      <c r="E15366" s="9"/>
      <c r="F15366" s="9"/>
      <c r="G15366" s="9"/>
      <c r="H15366" s="9"/>
      <c r="I15366" s="9"/>
      <c r="J15366" s="9"/>
      <c r="K15366" s="9"/>
      <c r="L15366" s="9"/>
      <c r="M15366" s="9"/>
      <c r="N15366" s="9"/>
      <c r="O15366" s="9"/>
      <c r="P15366" s="9"/>
      <c r="Q15366" s="9"/>
      <c r="R15366" s="9"/>
      <c r="S15366" s="9"/>
      <c r="T15366" s="9"/>
      <c r="U15366" s="9"/>
      <c r="V15366" s="9"/>
      <c r="W15366" s="9"/>
      <c r="X15366" s="9"/>
      <c r="Y15366" s="9"/>
      <c r="Z15366" s="9"/>
      <c r="AA15366" s="9"/>
      <c r="AB15366" s="9"/>
      <c r="AC15366" s="9"/>
      <c r="AD15366" s="9"/>
      <c r="AE15366" s="9"/>
      <c r="AF15366" s="9"/>
      <c r="AG15366" s="9"/>
      <c r="AH15366" s="9"/>
      <c r="AI15366" s="9"/>
      <c r="AJ15366" s="9"/>
      <c r="AK15366" s="9"/>
      <c r="AL15366" s="9"/>
      <c r="AM15366" s="9"/>
      <c r="AN15366" s="9"/>
      <c r="AO15366" s="9"/>
      <c r="AP15366" s="9"/>
      <c r="AQ15366" s="9"/>
      <c r="AR15366" s="9"/>
      <c r="AS15366" s="9"/>
      <c r="AT15366" s="9"/>
      <c r="AU15366" s="9"/>
      <c r="AV15366" s="9"/>
      <c r="AW15366" s="9"/>
      <c r="AX15366" s="9"/>
      <c r="AY15366" s="9"/>
      <c r="AZ15366" s="9"/>
      <c r="BA15366" s="9"/>
      <c r="BB15366" s="9"/>
      <c r="BC15366" s="9"/>
      <c r="BD15366" s="9"/>
      <c r="BE15366" s="9"/>
    </row>
    <row r="15367" spans="1:57" s="9" customFormat="1" ht="26.25" x14ac:dyDescent="0.2">
      <c r="A15367" s="18" t="s">
        <v>27423</v>
      </c>
      <c r="B15367" s="19"/>
      <c r="C15367" s="19"/>
      <c r="D15367" s="19"/>
    </row>
    <row r="15368" spans="1:57" s="9" customFormat="1" ht="14.25" x14ac:dyDescent="0.2">
      <c r="A15368" s="20" t="s">
        <v>0</v>
      </c>
      <c r="B15368" s="21" t="s">
        <v>1</v>
      </c>
      <c r="C15368" s="21" t="s">
        <v>2</v>
      </c>
      <c r="D15368" s="22" t="s">
        <v>3</v>
      </c>
    </row>
    <row r="15369" spans="1:57" s="9" customFormat="1" ht="14.25" x14ac:dyDescent="0.2">
      <c r="A15369" s="20"/>
      <c r="B15369" s="21"/>
      <c r="C15369" s="21"/>
      <c r="D15369" s="22"/>
    </row>
    <row r="15370" spans="1:57" s="9" customFormat="1" x14ac:dyDescent="0.2">
      <c r="A15370" s="2" t="s">
        <v>27424</v>
      </c>
      <c r="B15370" s="1" t="s">
        <v>27425</v>
      </c>
      <c r="C15370" s="1" t="s">
        <v>39</v>
      </c>
      <c r="D15370" s="10" t="s">
        <v>5270</v>
      </c>
    </row>
    <row r="15371" spans="1:57" s="9" customFormat="1" x14ac:dyDescent="0.2">
      <c r="A15371" s="2" t="s">
        <v>27426</v>
      </c>
      <c r="B15371" s="1" t="s">
        <v>27427</v>
      </c>
      <c r="C15371" s="1" t="s">
        <v>39</v>
      </c>
      <c r="D15371" s="3">
        <v>1000</v>
      </c>
    </row>
    <row r="15372" spans="1:57" s="9" customFormat="1" x14ac:dyDescent="0.2">
      <c r="A15372" s="2" t="s">
        <v>27428</v>
      </c>
      <c r="B15372" s="1" t="s">
        <v>27427</v>
      </c>
      <c r="C15372" s="1" t="s">
        <v>39</v>
      </c>
      <c r="D15372" s="10" t="s">
        <v>5270</v>
      </c>
    </row>
    <row r="15373" spans="1:57" s="9" customFormat="1" x14ac:dyDescent="0.2">
      <c r="A15373" s="2" t="s">
        <v>27429</v>
      </c>
      <c r="B15373" s="1" t="s">
        <v>27430</v>
      </c>
      <c r="C15373" s="1" t="s">
        <v>39</v>
      </c>
      <c r="D15373" s="10" t="s">
        <v>5270</v>
      </c>
    </row>
    <row r="15374" spans="1:57" s="9" customFormat="1" x14ac:dyDescent="0.2">
      <c r="A15374" s="2" t="s">
        <v>27431</v>
      </c>
      <c r="B15374" s="1" t="s">
        <v>27432</v>
      </c>
      <c r="C15374" s="1" t="s">
        <v>27188</v>
      </c>
      <c r="D15374" s="10" t="s">
        <v>5270</v>
      </c>
    </row>
    <row r="15375" spans="1:57" s="9" customFormat="1" x14ac:dyDescent="0.2">
      <c r="A15375" s="2" t="s">
        <v>27433</v>
      </c>
      <c r="B15375" s="1" t="s">
        <v>27434</v>
      </c>
      <c r="C15375" s="1" t="s">
        <v>27188</v>
      </c>
      <c r="D15375" s="10" t="s">
        <v>5270</v>
      </c>
    </row>
    <row r="15376" spans="1:57" s="9" customFormat="1" x14ac:dyDescent="0.2">
      <c r="A15376" s="2" t="s">
        <v>27435</v>
      </c>
      <c r="B15376" s="1" t="s">
        <v>27436</v>
      </c>
      <c r="C15376" s="1" t="s">
        <v>39</v>
      </c>
      <c r="D15376" s="10" t="s">
        <v>5270</v>
      </c>
    </row>
    <row r="15377" spans="1:57" s="9" customFormat="1" x14ac:dyDescent="0.2">
      <c r="A15377" s="2" t="s">
        <v>27437</v>
      </c>
      <c r="B15377" s="1" t="s">
        <v>27438</v>
      </c>
      <c r="C15377" s="1" t="s">
        <v>39</v>
      </c>
      <c r="D15377" s="10" t="s">
        <v>5270</v>
      </c>
    </row>
    <row r="15378" spans="1:57" s="9" customFormat="1" x14ac:dyDescent="0.2">
      <c r="A15378" s="2" t="s">
        <v>27439</v>
      </c>
      <c r="B15378" s="1" t="s">
        <v>27440</v>
      </c>
      <c r="C15378" s="1" t="s">
        <v>39</v>
      </c>
      <c r="D15378" s="10" t="s">
        <v>5270</v>
      </c>
    </row>
    <row r="15379" spans="1:57" s="9" customFormat="1" x14ac:dyDescent="0.2">
      <c r="A15379" s="2" t="s">
        <v>27441</v>
      </c>
      <c r="B15379" s="1" t="s">
        <v>27442</v>
      </c>
      <c r="C15379" s="1" t="s">
        <v>39</v>
      </c>
      <c r="D15379" s="10" t="s">
        <v>5270</v>
      </c>
    </row>
    <row r="15380" spans="1:57" s="9" customFormat="1" x14ac:dyDescent="0.2">
      <c r="A15380" s="2" t="s">
        <v>27443</v>
      </c>
      <c r="B15380" s="1" t="s">
        <v>27444</v>
      </c>
      <c r="C15380" s="1" t="s">
        <v>27445</v>
      </c>
      <c r="D15380" s="10" t="s">
        <v>5270</v>
      </c>
    </row>
    <row r="15381" spans="1:57" s="11" customFormat="1" ht="18.75" x14ac:dyDescent="0.2">
      <c r="A15381" s="16" t="str">
        <f>HYPERLINK("#Indice","Voltar ao inicio")</f>
        <v>Voltar ao inicio</v>
      </c>
      <c r="B15381" s="17"/>
      <c r="C15381" s="17"/>
      <c r="D15381" s="17"/>
      <c r="E15381" s="9"/>
      <c r="F15381" s="9"/>
      <c r="G15381" s="9"/>
      <c r="H15381" s="9"/>
      <c r="I15381" s="9"/>
      <c r="J15381" s="9"/>
      <c r="K15381" s="9"/>
      <c r="L15381" s="9"/>
      <c r="M15381" s="9"/>
      <c r="N15381" s="9"/>
      <c r="O15381" s="9"/>
      <c r="P15381" s="9"/>
      <c r="Q15381" s="9"/>
      <c r="R15381" s="9"/>
      <c r="S15381" s="9"/>
      <c r="T15381" s="9"/>
      <c r="U15381" s="9"/>
      <c r="V15381" s="9"/>
      <c r="W15381" s="9"/>
      <c r="X15381" s="9"/>
      <c r="Y15381" s="9"/>
      <c r="Z15381" s="9"/>
      <c r="AA15381" s="9"/>
      <c r="AB15381" s="9"/>
      <c r="AC15381" s="9"/>
      <c r="AD15381" s="9"/>
      <c r="AE15381" s="9"/>
      <c r="AF15381" s="9"/>
      <c r="AG15381" s="9"/>
      <c r="AH15381" s="9"/>
      <c r="AI15381" s="9"/>
      <c r="AJ15381" s="9"/>
      <c r="AK15381" s="9"/>
      <c r="AL15381" s="9"/>
      <c r="AM15381" s="9"/>
      <c r="AN15381" s="9"/>
      <c r="AO15381" s="9"/>
      <c r="AP15381" s="9"/>
      <c r="AQ15381" s="9"/>
      <c r="AR15381" s="9"/>
      <c r="AS15381" s="9"/>
      <c r="AT15381" s="9"/>
      <c r="AU15381" s="9"/>
      <c r="AV15381" s="9"/>
      <c r="AW15381" s="9"/>
      <c r="AX15381" s="9"/>
      <c r="AY15381" s="9"/>
      <c r="AZ15381" s="9"/>
      <c r="BA15381" s="9"/>
      <c r="BB15381" s="9"/>
      <c r="BC15381" s="9"/>
      <c r="BD15381" s="9"/>
      <c r="BE15381" s="9"/>
    </row>
    <row r="15382" spans="1:57" s="11" customFormat="1" ht="10.5" customHeight="1" x14ac:dyDescent="0.2">
      <c r="A15382" s="12"/>
      <c r="B15382" s="13"/>
      <c r="C15382" s="13"/>
      <c r="D15382" s="13"/>
      <c r="E15382" s="9"/>
      <c r="F15382" s="9"/>
      <c r="G15382" s="9"/>
      <c r="H15382" s="9"/>
      <c r="I15382" s="9"/>
      <c r="J15382" s="9"/>
      <c r="K15382" s="9"/>
      <c r="L15382" s="9"/>
      <c r="M15382" s="9"/>
      <c r="N15382" s="9"/>
      <c r="O15382" s="9"/>
      <c r="P15382" s="9"/>
      <c r="Q15382" s="9"/>
      <c r="R15382" s="9"/>
      <c r="S15382" s="9"/>
      <c r="T15382" s="9"/>
      <c r="U15382" s="9"/>
      <c r="V15382" s="9"/>
      <c r="W15382" s="9"/>
      <c r="X15382" s="9"/>
      <c r="Y15382" s="9"/>
      <c r="Z15382" s="9"/>
      <c r="AA15382" s="9"/>
      <c r="AB15382" s="9"/>
      <c r="AC15382" s="9"/>
      <c r="AD15382" s="9"/>
      <c r="AE15382" s="9"/>
      <c r="AF15382" s="9"/>
      <c r="AG15382" s="9"/>
      <c r="AH15382" s="9"/>
      <c r="AI15382" s="9"/>
      <c r="AJ15382" s="9"/>
      <c r="AK15382" s="9"/>
      <c r="AL15382" s="9"/>
      <c r="AM15382" s="9"/>
      <c r="AN15382" s="9"/>
      <c r="AO15382" s="9"/>
      <c r="AP15382" s="9"/>
      <c r="AQ15382" s="9"/>
      <c r="AR15382" s="9"/>
      <c r="AS15382" s="9"/>
      <c r="AT15382" s="9"/>
      <c r="AU15382" s="9"/>
      <c r="AV15382" s="9"/>
      <c r="AW15382" s="9"/>
      <c r="AX15382" s="9"/>
      <c r="AY15382" s="9"/>
      <c r="AZ15382" s="9"/>
      <c r="BA15382" s="9"/>
      <c r="BB15382" s="9"/>
      <c r="BC15382" s="9"/>
      <c r="BD15382" s="9"/>
      <c r="BE15382" s="9"/>
    </row>
    <row r="15383" spans="1:57" s="9" customFormat="1" ht="26.25" x14ac:dyDescent="0.2">
      <c r="A15383" s="18" t="s">
        <v>27460</v>
      </c>
      <c r="B15383" s="19"/>
      <c r="C15383" s="19"/>
      <c r="D15383" s="19"/>
    </row>
    <row r="15384" spans="1:57" s="9" customFormat="1" ht="14.25" x14ac:dyDescent="0.2">
      <c r="A15384" s="20" t="s">
        <v>0</v>
      </c>
      <c r="B15384" s="21" t="s">
        <v>1</v>
      </c>
      <c r="C15384" s="21" t="s">
        <v>2</v>
      </c>
      <c r="D15384" s="22" t="s">
        <v>3</v>
      </c>
    </row>
    <row r="15385" spans="1:57" s="9" customFormat="1" ht="14.25" x14ac:dyDescent="0.2">
      <c r="A15385" s="20"/>
      <c r="B15385" s="21"/>
      <c r="C15385" s="21"/>
      <c r="D15385" s="22"/>
    </row>
    <row r="15386" spans="1:57" s="9" customFormat="1" x14ac:dyDescent="0.2">
      <c r="A15386" s="2" t="s">
        <v>27446</v>
      </c>
      <c r="B15386" s="1" t="s">
        <v>27447</v>
      </c>
      <c r="C15386" s="1" t="s">
        <v>39</v>
      </c>
      <c r="D15386" s="10" t="s">
        <v>5270</v>
      </c>
    </row>
    <row r="15387" spans="1:57" s="9" customFormat="1" x14ac:dyDescent="0.2">
      <c r="A15387" s="2" t="s">
        <v>27448</v>
      </c>
      <c r="B15387" s="1" t="s">
        <v>27449</v>
      </c>
      <c r="C15387" s="1" t="s">
        <v>39</v>
      </c>
      <c r="D15387" s="10" t="s">
        <v>5270</v>
      </c>
    </row>
    <row r="15388" spans="1:57" s="9" customFormat="1" x14ac:dyDescent="0.2">
      <c r="A15388" s="2" t="s">
        <v>27450</v>
      </c>
      <c r="B15388" s="1" t="s">
        <v>27451</v>
      </c>
      <c r="C15388" s="1" t="s">
        <v>39</v>
      </c>
      <c r="D15388" s="10" t="s">
        <v>5270</v>
      </c>
    </row>
    <row r="15389" spans="1:57" s="9" customFormat="1" x14ac:dyDescent="0.2">
      <c r="A15389" s="2" t="s">
        <v>27452</v>
      </c>
      <c r="B15389" s="1" t="s">
        <v>27453</v>
      </c>
      <c r="C15389" s="1" t="s">
        <v>24666</v>
      </c>
      <c r="D15389" s="10" t="s">
        <v>5270</v>
      </c>
    </row>
    <row r="15390" spans="1:57" s="9" customFormat="1" x14ac:dyDescent="0.2">
      <c r="A15390" s="2" t="s">
        <v>27454</v>
      </c>
      <c r="B15390" s="1" t="s">
        <v>27455</v>
      </c>
      <c r="C15390" s="1" t="s">
        <v>39</v>
      </c>
      <c r="D15390" s="10" t="s">
        <v>5270</v>
      </c>
    </row>
    <row r="15391" spans="1:57" s="9" customFormat="1" x14ac:dyDescent="0.2">
      <c r="A15391" s="2" t="s">
        <v>27456</v>
      </c>
      <c r="B15391" s="1" t="s">
        <v>27457</v>
      </c>
      <c r="C15391" s="1" t="s">
        <v>39</v>
      </c>
      <c r="D15391" s="10" t="s">
        <v>5270</v>
      </c>
    </row>
    <row r="15392" spans="1:57" s="9" customFormat="1" x14ac:dyDescent="0.2">
      <c r="A15392" s="2" t="s">
        <v>27458</v>
      </c>
      <c r="B15392" s="1" t="s">
        <v>27459</v>
      </c>
      <c r="C15392" s="1" t="s">
        <v>39</v>
      </c>
      <c r="D15392" s="10" t="s">
        <v>5270</v>
      </c>
    </row>
    <row r="15393" spans="1:57" s="11" customFormat="1" ht="18.75" x14ac:dyDescent="0.2">
      <c r="A15393" s="16" t="str">
        <f>HYPERLINK("#Indice","Voltar ao inicio")</f>
        <v>Voltar ao inicio</v>
      </c>
      <c r="B15393" s="17"/>
      <c r="C15393" s="17"/>
      <c r="D15393" s="17"/>
      <c r="E15393" s="9"/>
      <c r="F15393" s="9"/>
      <c r="G15393" s="9"/>
      <c r="H15393" s="9"/>
      <c r="I15393" s="9"/>
      <c r="J15393" s="9"/>
      <c r="K15393" s="9"/>
      <c r="L15393" s="9"/>
      <c r="M15393" s="9"/>
      <c r="N15393" s="9"/>
      <c r="O15393" s="9"/>
      <c r="P15393" s="9"/>
      <c r="Q15393" s="9"/>
      <c r="R15393" s="9"/>
      <c r="S15393" s="9"/>
      <c r="T15393" s="9"/>
      <c r="U15393" s="9"/>
      <c r="V15393" s="9"/>
      <c r="W15393" s="9"/>
      <c r="X15393" s="9"/>
      <c r="Y15393" s="9"/>
      <c r="Z15393" s="9"/>
      <c r="AA15393" s="9"/>
      <c r="AB15393" s="9"/>
      <c r="AC15393" s="9"/>
      <c r="AD15393" s="9"/>
      <c r="AE15393" s="9"/>
      <c r="AF15393" s="9"/>
      <c r="AG15393" s="9"/>
      <c r="AH15393" s="9"/>
      <c r="AI15393" s="9"/>
      <c r="AJ15393" s="9"/>
      <c r="AK15393" s="9"/>
      <c r="AL15393" s="9"/>
      <c r="AM15393" s="9"/>
      <c r="AN15393" s="9"/>
      <c r="AO15393" s="9"/>
      <c r="AP15393" s="9"/>
      <c r="AQ15393" s="9"/>
      <c r="AR15393" s="9"/>
      <c r="AS15393" s="9"/>
      <c r="AT15393" s="9"/>
      <c r="AU15393" s="9"/>
      <c r="AV15393" s="9"/>
      <c r="AW15393" s="9"/>
      <c r="AX15393" s="9"/>
      <c r="AY15393" s="9"/>
      <c r="AZ15393" s="9"/>
      <c r="BA15393" s="9"/>
      <c r="BB15393" s="9"/>
      <c r="BC15393" s="9"/>
      <c r="BD15393" s="9"/>
      <c r="BE15393" s="9"/>
    </row>
    <row r="15394" spans="1:57" s="11" customFormat="1" ht="10.5" customHeight="1" x14ac:dyDescent="0.2">
      <c r="A15394" s="12"/>
      <c r="B15394" s="13"/>
      <c r="C15394" s="13"/>
      <c r="D15394" s="13"/>
      <c r="E15394" s="9"/>
      <c r="F15394" s="9"/>
      <c r="G15394" s="9"/>
      <c r="H15394" s="9"/>
      <c r="I15394" s="9"/>
      <c r="J15394" s="9"/>
      <c r="K15394" s="9"/>
      <c r="L15394" s="9"/>
      <c r="M15394" s="9"/>
      <c r="N15394" s="9"/>
      <c r="O15394" s="9"/>
      <c r="P15394" s="9"/>
      <c r="Q15394" s="9"/>
      <c r="R15394" s="9"/>
      <c r="S15394" s="9"/>
      <c r="T15394" s="9"/>
      <c r="U15394" s="9"/>
      <c r="V15394" s="9"/>
      <c r="W15394" s="9"/>
      <c r="X15394" s="9"/>
      <c r="Y15394" s="9"/>
      <c r="Z15394" s="9"/>
      <c r="AA15394" s="9"/>
      <c r="AB15394" s="9"/>
      <c r="AC15394" s="9"/>
      <c r="AD15394" s="9"/>
      <c r="AE15394" s="9"/>
      <c r="AF15394" s="9"/>
      <c r="AG15394" s="9"/>
      <c r="AH15394" s="9"/>
      <c r="AI15394" s="9"/>
      <c r="AJ15394" s="9"/>
      <c r="AK15394" s="9"/>
      <c r="AL15394" s="9"/>
      <c r="AM15394" s="9"/>
      <c r="AN15394" s="9"/>
      <c r="AO15394" s="9"/>
      <c r="AP15394" s="9"/>
      <c r="AQ15394" s="9"/>
      <c r="AR15394" s="9"/>
      <c r="AS15394" s="9"/>
      <c r="AT15394" s="9"/>
      <c r="AU15394" s="9"/>
      <c r="AV15394" s="9"/>
      <c r="AW15394" s="9"/>
      <c r="AX15394" s="9"/>
      <c r="AY15394" s="9"/>
      <c r="AZ15394" s="9"/>
      <c r="BA15394" s="9"/>
      <c r="BB15394" s="9"/>
      <c r="BC15394" s="9"/>
      <c r="BD15394" s="9"/>
      <c r="BE15394" s="9"/>
    </row>
    <row r="15395" spans="1:57" s="9" customFormat="1" ht="26.25" x14ac:dyDescent="0.2">
      <c r="A15395" s="18" t="s">
        <v>27467</v>
      </c>
      <c r="B15395" s="19"/>
      <c r="C15395" s="19"/>
      <c r="D15395" s="19"/>
    </row>
    <row r="15396" spans="1:57" s="9" customFormat="1" ht="14.25" x14ac:dyDescent="0.2">
      <c r="A15396" s="20" t="s">
        <v>0</v>
      </c>
      <c r="B15396" s="21" t="s">
        <v>1</v>
      </c>
      <c r="C15396" s="21" t="s">
        <v>2</v>
      </c>
      <c r="D15396" s="22" t="s">
        <v>3</v>
      </c>
    </row>
    <row r="15397" spans="1:57" s="9" customFormat="1" ht="14.25" x14ac:dyDescent="0.2">
      <c r="A15397" s="20"/>
      <c r="B15397" s="21"/>
      <c r="C15397" s="21"/>
      <c r="D15397" s="22"/>
    </row>
    <row r="15398" spans="1:57" s="9" customFormat="1" x14ac:dyDescent="0.2">
      <c r="A15398" s="2" t="s">
        <v>27461</v>
      </c>
      <c r="B15398" s="1" t="s">
        <v>27462</v>
      </c>
      <c r="C15398" s="1" t="s">
        <v>39</v>
      </c>
      <c r="D15398" s="10" t="s">
        <v>5270</v>
      </c>
    </row>
    <row r="15399" spans="1:57" s="9" customFormat="1" x14ac:dyDescent="0.2">
      <c r="A15399" s="2" t="s">
        <v>27463</v>
      </c>
      <c r="B15399" s="1" t="s">
        <v>27464</v>
      </c>
      <c r="C15399" s="1" t="s">
        <v>39</v>
      </c>
      <c r="D15399" s="10" t="s">
        <v>5270</v>
      </c>
    </row>
    <row r="15400" spans="1:57" s="9" customFormat="1" x14ac:dyDescent="0.2">
      <c r="A15400" s="2" t="s">
        <v>27465</v>
      </c>
      <c r="B15400" s="1" t="s">
        <v>27466</v>
      </c>
      <c r="C15400" s="1" t="s">
        <v>39</v>
      </c>
      <c r="D15400" s="10" t="s">
        <v>5270</v>
      </c>
    </row>
    <row r="15401" spans="1:57" s="11" customFormat="1" ht="18.75" x14ac:dyDescent="0.2">
      <c r="A15401" s="16" t="str">
        <f>HYPERLINK("#Indice","Voltar ao inicio")</f>
        <v>Voltar ao inicio</v>
      </c>
      <c r="B15401" s="17"/>
      <c r="C15401" s="17"/>
      <c r="D15401" s="17"/>
      <c r="E15401" s="9"/>
      <c r="F15401" s="9"/>
      <c r="G15401" s="9"/>
      <c r="H15401" s="9"/>
      <c r="I15401" s="9"/>
      <c r="J15401" s="9"/>
      <c r="K15401" s="9"/>
      <c r="L15401" s="9"/>
      <c r="M15401" s="9"/>
      <c r="N15401" s="9"/>
      <c r="O15401" s="9"/>
      <c r="P15401" s="9"/>
      <c r="Q15401" s="9"/>
      <c r="R15401" s="9"/>
      <c r="S15401" s="9"/>
      <c r="T15401" s="9"/>
      <c r="U15401" s="9"/>
      <c r="V15401" s="9"/>
      <c r="W15401" s="9"/>
      <c r="X15401" s="9"/>
      <c r="Y15401" s="9"/>
      <c r="Z15401" s="9"/>
      <c r="AA15401" s="9"/>
      <c r="AB15401" s="9"/>
      <c r="AC15401" s="9"/>
      <c r="AD15401" s="9"/>
      <c r="AE15401" s="9"/>
      <c r="AF15401" s="9"/>
      <c r="AG15401" s="9"/>
      <c r="AH15401" s="9"/>
      <c r="AI15401" s="9"/>
      <c r="AJ15401" s="9"/>
      <c r="AK15401" s="9"/>
      <c r="AL15401" s="9"/>
      <c r="AM15401" s="9"/>
      <c r="AN15401" s="9"/>
      <c r="AO15401" s="9"/>
      <c r="AP15401" s="9"/>
      <c r="AQ15401" s="9"/>
      <c r="AR15401" s="9"/>
      <c r="AS15401" s="9"/>
      <c r="AT15401" s="9"/>
      <c r="AU15401" s="9"/>
      <c r="AV15401" s="9"/>
      <c r="AW15401" s="9"/>
      <c r="AX15401" s="9"/>
      <c r="AY15401" s="9"/>
      <c r="AZ15401" s="9"/>
      <c r="BA15401" s="9"/>
      <c r="BB15401" s="9"/>
      <c r="BC15401" s="9"/>
      <c r="BD15401" s="9"/>
      <c r="BE15401" s="9"/>
    </row>
    <row r="15402" spans="1:57" s="11" customFormat="1" ht="10.5" customHeight="1" x14ac:dyDescent="0.2">
      <c r="A15402" s="12"/>
      <c r="B15402" s="13"/>
      <c r="C15402" s="13"/>
      <c r="D15402" s="13"/>
      <c r="E15402" s="9"/>
      <c r="F15402" s="9"/>
      <c r="G15402" s="9"/>
      <c r="H15402" s="9"/>
      <c r="I15402" s="9"/>
      <c r="J15402" s="9"/>
      <c r="K15402" s="9"/>
      <c r="L15402" s="9"/>
      <c r="M15402" s="9"/>
      <c r="N15402" s="9"/>
      <c r="O15402" s="9"/>
      <c r="P15402" s="9"/>
      <c r="Q15402" s="9"/>
      <c r="R15402" s="9"/>
      <c r="S15402" s="9"/>
      <c r="T15402" s="9"/>
      <c r="U15402" s="9"/>
      <c r="V15402" s="9"/>
      <c r="W15402" s="9"/>
      <c r="X15402" s="9"/>
      <c r="Y15402" s="9"/>
      <c r="Z15402" s="9"/>
      <c r="AA15402" s="9"/>
      <c r="AB15402" s="9"/>
      <c r="AC15402" s="9"/>
      <c r="AD15402" s="9"/>
      <c r="AE15402" s="9"/>
      <c r="AF15402" s="9"/>
      <c r="AG15402" s="9"/>
      <c r="AH15402" s="9"/>
      <c r="AI15402" s="9"/>
      <c r="AJ15402" s="9"/>
      <c r="AK15402" s="9"/>
      <c r="AL15402" s="9"/>
      <c r="AM15402" s="9"/>
      <c r="AN15402" s="9"/>
      <c r="AO15402" s="9"/>
      <c r="AP15402" s="9"/>
      <c r="AQ15402" s="9"/>
      <c r="AR15402" s="9"/>
      <c r="AS15402" s="9"/>
      <c r="AT15402" s="9"/>
      <c r="AU15402" s="9"/>
      <c r="AV15402" s="9"/>
      <c r="AW15402" s="9"/>
      <c r="AX15402" s="9"/>
      <c r="AY15402" s="9"/>
      <c r="AZ15402" s="9"/>
      <c r="BA15402" s="9"/>
      <c r="BB15402" s="9"/>
      <c r="BC15402" s="9"/>
      <c r="BD15402" s="9"/>
      <c r="BE15402" s="9"/>
    </row>
    <row r="15403" spans="1:57" s="9" customFormat="1" ht="26.25" x14ac:dyDescent="0.2">
      <c r="A15403" s="18" t="s">
        <v>27482</v>
      </c>
      <c r="B15403" s="19"/>
      <c r="C15403" s="19"/>
      <c r="D15403" s="19"/>
    </row>
    <row r="15404" spans="1:57" s="9" customFormat="1" ht="14.25" x14ac:dyDescent="0.2">
      <c r="A15404" s="20" t="s">
        <v>0</v>
      </c>
      <c r="B15404" s="21" t="s">
        <v>1</v>
      </c>
      <c r="C15404" s="21" t="s">
        <v>2</v>
      </c>
      <c r="D15404" s="22" t="s">
        <v>3</v>
      </c>
    </row>
    <row r="15405" spans="1:57" s="9" customFormat="1" ht="14.25" x14ac:dyDescent="0.2">
      <c r="A15405" s="20"/>
      <c r="B15405" s="21"/>
      <c r="C15405" s="21"/>
      <c r="D15405" s="22"/>
    </row>
    <row r="15406" spans="1:57" s="9" customFormat="1" x14ac:dyDescent="0.2">
      <c r="A15406" s="2" t="s">
        <v>27468</v>
      </c>
      <c r="B15406" s="1" t="s">
        <v>27469</v>
      </c>
      <c r="C15406" s="1" t="s">
        <v>27470</v>
      </c>
      <c r="D15406" s="10" t="s">
        <v>5270</v>
      </c>
    </row>
    <row r="15407" spans="1:57" s="9" customFormat="1" x14ac:dyDescent="0.2">
      <c r="A15407" s="2" t="s">
        <v>27471</v>
      </c>
      <c r="B15407" s="1" t="s">
        <v>27472</v>
      </c>
      <c r="C15407" s="1" t="s">
        <v>27470</v>
      </c>
      <c r="D15407" s="10" t="s">
        <v>5270</v>
      </c>
    </row>
    <row r="15408" spans="1:57" s="9" customFormat="1" x14ac:dyDescent="0.2">
      <c r="A15408" s="2" t="s">
        <v>27473</v>
      </c>
      <c r="B15408" s="1" t="s">
        <v>27474</v>
      </c>
      <c r="C15408" s="1" t="s">
        <v>27470</v>
      </c>
      <c r="D15408" s="10" t="s">
        <v>5270</v>
      </c>
    </row>
    <row r="15409" spans="1:57" s="9" customFormat="1" x14ac:dyDescent="0.2">
      <c r="A15409" s="2" t="s">
        <v>27475</v>
      </c>
      <c r="B15409" s="1" t="s">
        <v>27476</v>
      </c>
      <c r="C15409" s="1" t="s">
        <v>27470</v>
      </c>
      <c r="D15409" s="10" t="s">
        <v>5270</v>
      </c>
    </row>
    <row r="15410" spans="1:57" s="9" customFormat="1" x14ac:dyDescent="0.2">
      <c r="A15410" s="2" t="s">
        <v>27477</v>
      </c>
      <c r="B15410" s="1" t="s">
        <v>27478</v>
      </c>
      <c r="C15410" s="1" t="s">
        <v>39</v>
      </c>
      <c r="D15410" s="10" t="s">
        <v>5270</v>
      </c>
    </row>
    <row r="15411" spans="1:57" s="9" customFormat="1" x14ac:dyDescent="0.2">
      <c r="A15411" s="2" t="s">
        <v>27479</v>
      </c>
      <c r="B15411" s="1" t="s">
        <v>27478</v>
      </c>
      <c r="C15411" s="1" t="s">
        <v>39</v>
      </c>
      <c r="D15411" s="10" t="s">
        <v>5270</v>
      </c>
    </row>
    <row r="15412" spans="1:57" s="9" customFormat="1" x14ac:dyDescent="0.2">
      <c r="A15412" s="2" t="s">
        <v>27480</v>
      </c>
      <c r="B15412" s="1" t="s">
        <v>27481</v>
      </c>
      <c r="C15412" s="1" t="s">
        <v>39</v>
      </c>
      <c r="D15412" s="10" t="s">
        <v>5270</v>
      </c>
    </row>
    <row r="15413" spans="1:57" s="11" customFormat="1" ht="18.75" x14ac:dyDescent="0.2">
      <c r="A15413" s="16" t="str">
        <f>HYPERLINK("#Indice","Voltar ao inicio")</f>
        <v>Voltar ao inicio</v>
      </c>
      <c r="B15413" s="17"/>
      <c r="C15413" s="17"/>
      <c r="D15413" s="17"/>
      <c r="E15413" s="9"/>
      <c r="F15413" s="9"/>
      <c r="G15413" s="9"/>
      <c r="H15413" s="9"/>
      <c r="I15413" s="9"/>
      <c r="J15413" s="9"/>
      <c r="K15413" s="9"/>
      <c r="L15413" s="9"/>
      <c r="M15413" s="9"/>
      <c r="N15413" s="9"/>
      <c r="O15413" s="9"/>
      <c r="P15413" s="9"/>
      <c r="Q15413" s="9"/>
      <c r="R15413" s="9"/>
      <c r="S15413" s="9"/>
      <c r="T15413" s="9"/>
      <c r="U15413" s="9"/>
      <c r="V15413" s="9"/>
      <c r="W15413" s="9"/>
      <c r="X15413" s="9"/>
      <c r="Y15413" s="9"/>
      <c r="Z15413" s="9"/>
      <c r="AA15413" s="9"/>
      <c r="AB15413" s="9"/>
      <c r="AC15413" s="9"/>
      <c r="AD15413" s="9"/>
      <c r="AE15413" s="9"/>
      <c r="AF15413" s="9"/>
      <c r="AG15413" s="9"/>
      <c r="AH15413" s="9"/>
      <c r="AI15413" s="9"/>
      <c r="AJ15413" s="9"/>
      <c r="AK15413" s="9"/>
      <c r="AL15413" s="9"/>
      <c r="AM15413" s="9"/>
      <c r="AN15413" s="9"/>
      <c r="AO15413" s="9"/>
      <c r="AP15413" s="9"/>
      <c r="AQ15413" s="9"/>
      <c r="AR15413" s="9"/>
      <c r="AS15413" s="9"/>
      <c r="AT15413" s="9"/>
      <c r="AU15413" s="9"/>
      <c r="AV15413" s="9"/>
      <c r="AW15413" s="9"/>
      <c r="AX15413" s="9"/>
      <c r="AY15413" s="9"/>
      <c r="AZ15413" s="9"/>
      <c r="BA15413" s="9"/>
      <c r="BB15413" s="9"/>
      <c r="BC15413" s="9"/>
      <c r="BD15413" s="9"/>
      <c r="BE15413" s="9"/>
    </row>
    <row r="15414" spans="1:57" s="11" customFormat="1" ht="10.5" customHeight="1" x14ac:dyDescent="0.2">
      <c r="A15414" s="12"/>
      <c r="B15414" s="13"/>
      <c r="C15414" s="13"/>
      <c r="D15414" s="13"/>
      <c r="E15414" s="9"/>
      <c r="F15414" s="9"/>
      <c r="G15414" s="9"/>
      <c r="H15414" s="9"/>
      <c r="I15414" s="9"/>
      <c r="J15414" s="9"/>
      <c r="K15414" s="9"/>
      <c r="L15414" s="9"/>
      <c r="M15414" s="9"/>
      <c r="N15414" s="9"/>
      <c r="O15414" s="9"/>
      <c r="P15414" s="9"/>
      <c r="Q15414" s="9"/>
      <c r="R15414" s="9"/>
      <c r="S15414" s="9"/>
      <c r="T15414" s="9"/>
      <c r="U15414" s="9"/>
      <c r="V15414" s="9"/>
      <c r="W15414" s="9"/>
      <c r="X15414" s="9"/>
      <c r="Y15414" s="9"/>
      <c r="Z15414" s="9"/>
      <c r="AA15414" s="9"/>
      <c r="AB15414" s="9"/>
      <c r="AC15414" s="9"/>
      <c r="AD15414" s="9"/>
      <c r="AE15414" s="9"/>
      <c r="AF15414" s="9"/>
      <c r="AG15414" s="9"/>
      <c r="AH15414" s="9"/>
      <c r="AI15414" s="9"/>
      <c r="AJ15414" s="9"/>
      <c r="AK15414" s="9"/>
      <c r="AL15414" s="9"/>
      <c r="AM15414" s="9"/>
      <c r="AN15414" s="9"/>
      <c r="AO15414" s="9"/>
      <c r="AP15414" s="9"/>
      <c r="AQ15414" s="9"/>
      <c r="AR15414" s="9"/>
      <c r="AS15414" s="9"/>
      <c r="AT15414" s="9"/>
      <c r="AU15414" s="9"/>
      <c r="AV15414" s="9"/>
      <c r="AW15414" s="9"/>
      <c r="AX15414" s="9"/>
      <c r="AY15414" s="9"/>
      <c r="AZ15414" s="9"/>
      <c r="BA15414" s="9"/>
      <c r="BB15414" s="9"/>
      <c r="BC15414" s="9"/>
      <c r="BD15414" s="9"/>
      <c r="BE15414" s="9"/>
    </row>
    <row r="15415" spans="1:57" s="9" customFormat="1" ht="26.25" x14ac:dyDescent="0.2">
      <c r="A15415" s="18" t="s">
        <v>27501</v>
      </c>
      <c r="B15415" s="19"/>
      <c r="C15415" s="19"/>
      <c r="D15415" s="19"/>
    </row>
    <row r="15416" spans="1:57" s="9" customFormat="1" ht="14.25" x14ac:dyDescent="0.2">
      <c r="A15416" s="20" t="s">
        <v>0</v>
      </c>
      <c r="B15416" s="21" t="s">
        <v>1</v>
      </c>
      <c r="C15416" s="21" t="s">
        <v>2</v>
      </c>
      <c r="D15416" s="22" t="s">
        <v>3</v>
      </c>
    </row>
    <row r="15417" spans="1:57" s="9" customFormat="1" ht="14.25" x14ac:dyDescent="0.2">
      <c r="A15417" s="20"/>
      <c r="B15417" s="21"/>
      <c r="C15417" s="21"/>
      <c r="D15417" s="22"/>
    </row>
    <row r="15418" spans="1:57" s="9" customFormat="1" x14ac:dyDescent="0.2">
      <c r="A15418" s="2" t="s">
        <v>27483</v>
      </c>
      <c r="B15418" s="1" t="s">
        <v>27484</v>
      </c>
      <c r="C15418" s="1" t="s">
        <v>39</v>
      </c>
      <c r="D15418" s="10" t="s">
        <v>5270</v>
      </c>
    </row>
    <row r="15419" spans="1:57" s="9" customFormat="1" x14ac:dyDescent="0.2">
      <c r="A15419" s="2" t="s">
        <v>27485</v>
      </c>
      <c r="B15419" s="1" t="s">
        <v>27486</v>
      </c>
      <c r="C15419" s="1" t="s">
        <v>39</v>
      </c>
      <c r="D15419" s="10" t="s">
        <v>5270</v>
      </c>
    </row>
    <row r="15420" spans="1:57" s="9" customFormat="1" x14ac:dyDescent="0.2">
      <c r="A15420" s="2" t="s">
        <v>27487</v>
      </c>
      <c r="B15420" s="1" t="s">
        <v>27488</v>
      </c>
      <c r="C15420" s="1" t="s">
        <v>39</v>
      </c>
      <c r="D15420" s="10" t="s">
        <v>5270</v>
      </c>
    </row>
    <row r="15421" spans="1:57" s="9" customFormat="1" x14ac:dyDescent="0.2">
      <c r="A15421" s="2" t="s">
        <v>27489</v>
      </c>
      <c r="B15421" s="1" t="s">
        <v>27490</v>
      </c>
      <c r="C15421" s="1" t="s">
        <v>39</v>
      </c>
      <c r="D15421" s="3">
        <v>110</v>
      </c>
    </row>
    <row r="15422" spans="1:57" s="9" customFormat="1" x14ac:dyDescent="0.2">
      <c r="A15422" s="2" t="s">
        <v>27491</v>
      </c>
      <c r="B15422" s="1" t="s">
        <v>27492</v>
      </c>
      <c r="C15422" s="1" t="s">
        <v>39</v>
      </c>
      <c r="D15422" s="10" t="s">
        <v>5270</v>
      </c>
    </row>
    <row r="15423" spans="1:57" s="9" customFormat="1" x14ac:dyDescent="0.2">
      <c r="A15423" s="2" t="s">
        <v>27493</v>
      </c>
      <c r="B15423" s="1" t="s">
        <v>27494</v>
      </c>
      <c r="C15423" s="1" t="s">
        <v>39</v>
      </c>
      <c r="D15423" s="10" t="s">
        <v>5270</v>
      </c>
    </row>
    <row r="15424" spans="1:57" s="9" customFormat="1" x14ac:dyDescent="0.2">
      <c r="A15424" s="2" t="s">
        <v>27495</v>
      </c>
      <c r="B15424" s="1" t="s">
        <v>27496</v>
      </c>
      <c r="C15424" s="1" t="s">
        <v>39</v>
      </c>
      <c r="D15424" s="3">
        <v>100</v>
      </c>
    </row>
    <row r="15425" spans="1:57" s="9" customFormat="1" x14ac:dyDescent="0.2">
      <c r="A15425" s="2" t="s">
        <v>27497</v>
      </c>
      <c r="B15425" s="1" t="s">
        <v>27498</v>
      </c>
      <c r="C15425" s="1" t="s">
        <v>39</v>
      </c>
      <c r="D15425" s="10" t="s">
        <v>5270</v>
      </c>
    </row>
    <row r="15426" spans="1:57" s="9" customFormat="1" x14ac:dyDescent="0.2">
      <c r="A15426" s="2" t="s">
        <v>27499</v>
      </c>
      <c r="B15426" s="1" t="s">
        <v>27500</v>
      </c>
      <c r="C15426" s="1" t="s">
        <v>24666</v>
      </c>
      <c r="D15426" s="3">
        <v>100</v>
      </c>
    </row>
    <row r="15427" spans="1:57" s="11" customFormat="1" ht="18.75" x14ac:dyDescent="0.2">
      <c r="A15427" s="16" t="str">
        <f>HYPERLINK("#Indice","Voltar ao inicio")</f>
        <v>Voltar ao inicio</v>
      </c>
      <c r="B15427" s="17"/>
      <c r="C15427" s="17"/>
      <c r="D15427" s="17"/>
      <c r="E15427" s="9"/>
      <c r="F15427" s="9"/>
      <c r="G15427" s="9"/>
      <c r="H15427" s="9"/>
      <c r="I15427" s="9"/>
      <c r="J15427" s="9"/>
      <c r="K15427" s="9"/>
      <c r="L15427" s="9"/>
      <c r="M15427" s="9"/>
      <c r="N15427" s="9"/>
      <c r="O15427" s="9"/>
      <c r="P15427" s="9"/>
      <c r="Q15427" s="9"/>
      <c r="R15427" s="9"/>
      <c r="S15427" s="9"/>
      <c r="T15427" s="9"/>
      <c r="U15427" s="9"/>
      <c r="V15427" s="9"/>
      <c r="W15427" s="9"/>
      <c r="X15427" s="9"/>
      <c r="Y15427" s="9"/>
      <c r="Z15427" s="9"/>
      <c r="AA15427" s="9"/>
      <c r="AB15427" s="9"/>
      <c r="AC15427" s="9"/>
      <c r="AD15427" s="9"/>
      <c r="AE15427" s="9"/>
      <c r="AF15427" s="9"/>
      <c r="AG15427" s="9"/>
      <c r="AH15427" s="9"/>
      <c r="AI15427" s="9"/>
      <c r="AJ15427" s="9"/>
      <c r="AK15427" s="9"/>
      <c r="AL15427" s="9"/>
      <c r="AM15427" s="9"/>
      <c r="AN15427" s="9"/>
      <c r="AO15427" s="9"/>
      <c r="AP15427" s="9"/>
      <c r="AQ15427" s="9"/>
      <c r="AR15427" s="9"/>
      <c r="AS15427" s="9"/>
      <c r="AT15427" s="9"/>
      <c r="AU15427" s="9"/>
      <c r="AV15427" s="9"/>
      <c r="AW15427" s="9"/>
      <c r="AX15427" s="9"/>
      <c r="AY15427" s="9"/>
      <c r="AZ15427" s="9"/>
      <c r="BA15427" s="9"/>
      <c r="BB15427" s="9"/>
      <c r="BC15427" s="9"/>
      <c r="BD15427" s="9"/>
      <c r="BE15427" s="9"/>
    </row>
    <row r="15428" spans="1:57" s="11" customFormat="1" ht="10.5" customHeight="1" x14ac:dyDescent="0.2">
      <c r="A15428" s="12"/>
      <c r="B15428" s="13"/>
      <c r="C15428" s="13"/>
      <c r="D15428" s="13"/>
      <c r="E15428" s="9"/>
      <c r="F15428" s="9"/>
      <c r="G15428" s="9"/>
      <c r="H15428" s="9"/>
      <c r="I15428" s="9"/>
      <c r="J15428" s="9"/>
      <c r="K15428" s="9"/>
      <c r="L15428" s="9"/>
      <c r="M15428" s="9"/>
      <c r="N15428" s="9"/>
      <c r="O15428" s="9"/>
      <c r="P15428" s="9"/>
      <c r="Q15428" s="9"/>
      <c r="R15428" s="9"/>
      <c r="S15428" s="9"/>
      <c r="T15428" s="9"/>
      <c r="U15428" s="9"/>
      <c r="V15428" s="9"/>
      <c r="W15428" s="9"/>
      <c r="X15428" s="9"/>
      <c r="Y15428" s="9"/>
      <c r="Z15428" s="9"/>
      <c r="AA15428" s="9"/>
      <c r="AB15428" s="9"/>
      <c r="AC15428" s="9"/>
      <c r="AD15428" s="9"/>
      <c r="AE15428" s="9"/>
      <c r="AF15428" s="9"/>
      <c r="AG15428" s="9"/>
      <c r="AH15428" s="9"/>
      <c r="AI15428" s="9"/>
      <c r="AJ15428" s="9"/>
      <c r="AK15428" s="9"/>
      <c r="AL15428" s="9"/>
      <c r="AM15428" s="9"/>
      <c r="AN15428" s="9"/>
      <c r="AO15428" s="9"/>
      <c r="AP15428" s="9"/>
      <c r="AQ15428" s="9"/>
      <c r="AR15428" s="9"/>
      <c r="AS15428" s="9"/>
      <c r="AT15428" s="9"/>
      <c r="AU15428" s="9"/>
      <c r="AV15428" s="9"/>
      <c r="AW15428" s="9"/>
      <c r="AX15428" s="9"/>
      <c r="AY15428" s="9"/>
      <c r="AZ15428" s="9"/>
      <c r="BA15428" s="9"/>
      <c r="BB15428" s="9"/>
      <c r="BC15428" s="9"/>
      <c r="BD15428" s="9"/>
      <c r="BE15428" s="9"/>
    </row>
    <row r="15429" spans="1:57" s="9" customFormat="1" ht="26.25" x14ac:dyDescent="0.2">
      <c r="A15429" s="18" t="s">
        <v>27528</v>
      </c>
      <c r="B15429" s="19"/>
      <c r="C15429" s="19"/>
      <c r="D15429" s="19"/>
    </row>
    <row r="15430" spans="1:57" s="9" customFormat="1" ht="14.25" x14ac:dyDescent="0.2">
      <c r="A15430" s="20" t="s">
        <v>0</v>
      </c>
      <c r="B15430" s="21" t="s">
        <v>1</v>
      </c>
      <c r="C15430" s="21" t="s">
        <v>2</v>
      </c>
      <c r="D15430" s="22" t="s">
        <v>3</v>
      </c>
    </row>
    <row r="15431" spans="1:57" s="9" customFormat="1" ht="14.25" x14ac:dyDescent="0.2">
      <c r="A15431" s="20"/>
      <c r="B15431" s="21"/>
      <c r="C15431" s="21"/>
      <c r="D15431" s="22"/>
    </row>
    <row r="15432" spans="1:57" s="9" customFormat="1" x14ac:dyDescent="0.2">
      <c r="A15432" s="2" t="s">
        <v>27502</v>
      </c>
      <c r="B15432" s="1" t="s">
        <v>27503</v>
      </c>
      <c r="C15432" s="1" t="s">
        <v>39</v>
      </c>
      <c r="D15432" s="10" t="s">
        <v>5270</v>
      </c>
    </row>
    <row r="15433" spans="1:57" s="9" customFormat="1" x14ac:dyDescent="0.2">
      <c r="A15433" s="2" t="s">
        <v>27504</v>
      </c>
      <c r="B15433" s="1" t="s">
        <v>27505</v>
      </c>
      <c r="C15433" s="1" t="s">
        <v>27361</v>
      </c>
      <c r="D15433" s="10" t="s">
        <v>5270</v>
      </c>
    </row>
    <row r="15434" spans="1:57" s="9" customFormat="1" x14ac:dyDescent="0.2">
      <c r="A15434" s="2" t="s">
        <v>27506</v>
      </c>
      <c r="B15434" s="1" t="s">
        <v>27507</v>
      </c>
      <c r="C15434" s="1" t="s">
        <v>27361</v>
      </c>
      <c r="D15434" s="10" t="s">
        <v>5270</v>
      </c>
    </row>
    <row r="15435" spans="1:57" s="9" customFormat="1" x14ac:dyDescent="0.2">
      <c r="A15435" s="2" t="s">
        <v>27508</v>
      </c>
      <c r="B15435" s="1" t="s">
        <v>27509</v>
      </c>
      <c r="C15435" s="1" t="s">
        <v>39</v>
      </c>
      <c r="D15435" s="10" t="s">
        <v>5270</v>
      </c>
    </row>
    <row r="15436" spans="1:57" s="9" customFormat="1" x14ac:dyDescent="0.2">
      <c r="A15436" s="2" t="s">
        <v>27510</v>
      </c>
      <c r="B15436" s="1" t="s">
        <v>27511</v>
      </c>
      <c r="C15436" s="1" t="s">
        <v>15271</v>
      </c>
      <c r="D15436" s="3">
        <v>1200</v>
      </c>
    </row>
    <row r="15437" spans="1:57" s="9" customFormat="1" x14ac:dyDescent="0.2">
      <c r="A15437" s="2" t="s">
        <v>27512</v>
      </c>
      <c r="B15437" s="1" t="s">
        <v>27513</v>
      </c>
      <c r="C15437" s="1" t="s">
        <v>39</v>
      </c>
      <c r="D15437" s="10" t="s">
        <v>5270</v>
      </c>
    </row>
    <row r="15438" spans="1:57" s="9" customFormat="1" x14ac:dyDescent="0.2">
      <c r="A15438" s="2" t="s">
        <v>27514</v>
      </c>
      <c r="B15438" s="1" t="s">
        <v>27515</v>
      </c>
      <c r="C15438" s="1" t="s">
        <v>39</v>
      </c>
      <c r="D15438" s="10" t="s">
        <v>5270</v>
      </c>
    </row>
    <row r="15439" spans="1:57" s="9" customFormat="1" x14ac:dyDescent="0.2">
      <c r="A15439" s="2" t="s">
        <v>27516</v>
      </c>
      <c r="B15439" s="1" t="s">
        <v>27517</v>
      </c>
      <c r="C15439" s="1" t="s">
        <v>39</v>
      </c>
      <c r="D15439" s="10" t="s">
        <v>5270</v>
      </c>
    </row>
    <row r="15440" spans="1:57" s="9" customFormat="1" x14ac:dyDescent="0.2">
      <c r="A15440" s="2" t="s">
        <v>27518</v>
      </c>
      <c r="B15440" s="1" t="s">
        <v>27519</v>
      </c>
      <c r="C15440" s="1" t="s">
        <v>39</v>
      </c>
      <c r="D15440" s="10" t="s">
        <v>5270</v>
      </c>
    </row>
    <row r="15441" spans="1:57" s="9" customFormat="1" x14ac:dyDescent="0.2">
      <c r="A15441" s="2" t="s">
        <v>27520</v>
      </c>
      <c r="B15441" s="1" t="s">
        <v>27521</v>
      </c>
      <c r="C15441" s="1" t="s">
        <v>39</v>
      </c>
      <c r="D15441" s="10" t="s">
        <v>5270</v>
      </c>
    </row>
    <row r="15442" spans="1:57" s="9" customFormat="1" x14ac:dyDescent="0.2">
      <c r="A15442" s="2" t="s">
        <v>27522</v>
      </c>
      <c r="B15442" s="1" t="s">
        <v>27523</v>
      </c>
      <c r="C15442" s="1" t="s">
        <v>39</v>
      </c>
      <c r="D15442" s="10" t="s">
        <v>5270</v>
      </c>
    </row>
    <row r="15443" spans="1:57" s="9" customFormat="1" x14ac:dyDescent="0.2">
      <c r="A15443" s="2" t="s">
        <v>27524</v>
      </c>
      <c r="B15443" s="1" t="s">
        <v>27525</v>
      </c>
      <c r="C15443" s="1" t="s">
        <v>39</v>
      </c>
      <c r="D15443" s="10" t="s">
        <v>5270</v>
      </c>
    </row>
    <row r="15444" spans="1:57" s="9" customFormat="1" x14ac:dyDescent="0.2">
      <c r="A15444" s="2" t="s">
        <v>27526</v>
      </c>
      <c r="B15444" s="1" t="s">
        <v>27527</v>
      </c>
      <c r="C15444" s="1" t="s">
        <v>39</v>
      </c>
      <c r="D15444" s="10" t="s">
        <v>5270</v>
      </c>
    </row>
    <row r="15445" spans="1:57" s="11" customFormat="1" ht="18.75" x14ac:dyDescent="0.2">
      <c r="A15445" s="16" t="str">
        <f>HYPERLINK("#Indice","Voltar ao inicio")</f>
        <v>Voltar ao inicio</v>
      </c>
      <c r="B15445" s="17"/>
      <c r="C15445" s="17"/>
      <c r="D15445" s="17"/>
      <c r="E15445" s="9"/>
      <c r="F15445" s="9"/>
      <c r="G15445" s="9"/>
      <c r="H15445" s="9"/>
      <c r="I15445" s="9"/>
      <c r="J15445" s="9"/>
      <c r="K15445" s="9"/>
      <c r="L15445" s="9"/>
      <c r="M15445" s="9"/>
      <c r="N15445" s="9"/>
      <c r="O15445" s="9"/>
      <c r="P15445" s="9"/>
      <c r="Q15445" s="9"/>
      <c r="R15445" s="9"/>
      <c r="S15445" s="9"/>
      <c r="T15445" s="9"/>
      <c r="U15445" s="9"/>
      <c r="V15445" s="9"/>
      <c r="W15445" s="9"/>
      <c r="X15445" s="9"/>
      <c r="Y15445" s="9"/>
      <c r="Z15445" s="9"/>
      <c r="AA15445" s="9"/>
      <c r="AB15445" s="9"/>
      <c r="AC15445" s="9"/>
      <c r="AD15445" s="9"/>
      <c r="AE15445" s="9"/>
      <c r="AF15445" s="9"/>
      <c r="AG15445" s="9"/>
      <c r="AH15445" s="9"/>
      <c r="AI15445" s="9"/>
      <c r="AJ15445" s="9"/>
      <c r="AK15445" s="9"/>
      <c r="AL15445" s="9"/>
      <c r="AM15445" s="9"/>
      <c r="AN15445" s="9"/>
      <c r="AO15445" s="9"/>
      <c r="AP15445" s="9"/>
      <c r="AQ15445" s="9"/>
      <c r="AR15445" s="9"/>
      <c r="AS15445" s="9"/>
      <c r="AT15445" s="9"/>
      <c r="AU15445" s="9"/>
      <c r="AV15445" s="9"/>
      <c r="AW15445" s="9"/>
      <c r="AX15445" s="9"/>
      <c r="AY15445" s="9"/>
      <c r="AZ15445" s="9"/>
      <c r="BA15445" s="9"/>
      <c r="BB15445" s="9"/>
      <c r="BC15445" s="9"/>
      <c r="BD15445" s="9"/>
      <c r="BE15445" s="9"/>
    </row>
    <row r="15446" spans="1:57" s="11" customFormat="1" ht="10.5" customHeight="1" x14ac:dyDescent="0.2">
      <c r="A15446" s="12"/>
      <c r="B15446" s="13"/>
      <c r="C15446" s="13"/>
      <c r="D15446" s="13"/>
      <c r="E15446" s="9"/>
      <c r="F15446" s="9"/>
      <c r="G15446" s="9"/>
      <c r="H15446" s="9"/>
      <c r="I15446" s="9"/>
      <c r="J15446" s="9"/>
      <c r="K15446" s="9"/>
      <c r="L15446" s="9"/>
      <c r="M15446" s="9"/>
      <c r="N15446" s="9"/>
      <c r="O15446" s="9"/>
      <c r="P15446" s="9"/>
      <c r="Q15446" s="9"/>
      <c r="R15446" s="9"/>
      <c r="S15446" s="9"/>
      <c r="T15446" s="9"/>
      <c r="U15446" s="9"/>
      <c r="V15446" s="9"/>
      <c r="W15446" s="9"/>
      <c r="X15446" s="9"/>
      <c r="Y15446" s="9"/>
      <c r="Z15446" s="9"/>
      <c r="AA15446" s="9"/>
      <c r="AB15446" s="9"/>
      <c r="AC15446" s="9"/>
      <c r="AD15446" s="9"/>
      <c r="AE15446" s="9"/>
      <c r="AF15446" s="9"/>
      <c r="AG15446" s="9"/>
      <c r="AH15446" s="9"/>
      <c r="AI15446" s="9"/>
      <c r="AJ15446" s="9"/>
      <c r="AK15446" s="9"/>
      <c r="AL15446" s="9"/>
      <c r="AM15446" s="9"/>
      <c r="AN15446" s="9"/>
      <c r="AO15446" s="9"/>
      <c r="AP15446" s="9"/>
      <c r="AQ15446" s="9"/>
      <c r="AR15446" s="9"/>
      <c r="AS15446" s="9"/>
      <c r="AT15446" s="9"/>
      <c r="AU15446" s="9"/>
      <c r="AV15446" s="9"/>
      <c r="AW15446" s="9"/>
      <c r="AX15446" s="9"/>
      <c r="AY15446" s="9"/>
      <c r="AZ15446" s="9"/>
      <c r="BA15446" s="9"/>
      <c r="BB15446" s="9"/>
      <c r="BC15446" s="9"/>
      <c r="BD15446" s="9"/>
      <c r="BE15446" s="9"/>
    </row>
    <row r="15447" spans="1:57" s="9" customFormat="1" ht="26.25" x14ac:dyDescent="0.2">
      <c r="A15447" s="18" t="s">
        <v>27583</v>
      </c>
      <c r="B15447" s="19"/>
      <c r="C15447" s="19"/>
      <c r="D15447" s="19"/>
    </row>
    <row r="15448" spans="1:57" s="9" customFormat="1" ht="14.25" x14ac:dyDescent="0.2">
      <c r="A15448" s="20" t="s">
        <v>0</v>
      </c>
      <c r="B15448" s="21" t="s">
        <v>1</v>
      </c>
      <c r="C15448" s="21" t="s">
        <v>2</v>
      </c>
      <c r="D15448" s="22" t="s">
        <v>3</v>
      </c>
    </row>
    <row r="15449" spans="1:57" s="9" customFormat="1" ht="14.25" x14ac:dyDescent="0.2">
      <c r="A15449" s="20"/>
      <c r="B15449" s="21"/>
      <c r="C15449" s="21"/>
      <c r="D15449" s="22"/>
    </row>
    <row r="15450" spans="1:57" s="9" customFormat="1" x14ac:dyDescent="0.2">
      <c r="A15450" s="2" t="s">
        <v>27529</v>
      </c>
      <c r="B15450" s="1" t="s">
        <v>27530</v>
      </c>
      <c r="C15450" s="1" t="s">
        <v>39</v>
      </c>
      <c r="D15450" s="3">
        <v>34</v>
      </c>
    </row>
    <row r="15451" spans="1:57" s="9" customFormat="1" x14ac:dyDescent="0.2">
      <c r="A15451" s="2" t="s">
        <v>27531</v>
      </c>
      <c r="B15451" s="1" t="s">
        <v>27532</v>
      </c>
      <c r="C15451" s="1" t="s">
        <v>39</v>
      </c>
      <c r="D15451" s="10" t="s">
        <v>5270</v>
      </c>
    </row>
    <row r="15452" spans="1:57" s="9" customFormat="1" x14ac:dyDescent="0.2">
      <c r="A15452" s="2" t="s">
        <v>27533</v>
      </c>
      <c r="B15452" s="1" t="s">
        <v>27534</v>
      </c>
      <c r="C15452" s="1" t="s">
        <v>39</v>
      </c>
      <c r="D15452" s="3">
        <v>30</v>
      </c>
    </row>
    <row r="15453" spans="1:57" s="9" customFormat="1" x14ac:dyDescent="0.2">
      <c r="A15453" s="2" t="s">
        <v>27535</v>
      </c>
      <c r="B15453" s="1" t="s">
        <v>27534</v>
      </c>
      <c r="C15453" s="1" t="s">
        <v>39</v>
      </c>
      <c r="D15453" s="10" t="s">
        <v>5270</v>
      </c>
    </row>
    <row r="15454" spans="1:57" s="9" customFormat="1" x14ac:dyDescent="0.2">
      <c r="A15454" s="2" t="s">
        <v>27536</v>
      </c>
      <c r="B15454" s="1" t="s">
        <v>27537</v>
      </c>
      <c r="C15454" s="1" t="s">
        <v>39</v>
      </c>
      <c r="D15454" s="3">
        <v>26</v>
      </c>
    </row>
    <row r="15455" spans="1:57" s="9" customFormat="1" x14ac:dyDescent="0.2">
      <c r="A15455" s="2" t="s">
        <v>27538</v>
      </c>
      <c r="B15455" s="1" t="s">
        <v>27539</v>
      </c>
      <c r="C15455" s="1" t="s">
        <v>39</v>
      </c>
      <c r="D15455" s="10" t="s">
        <v>5270</v>
      </c>
    </row>
    <row r="15456" spans="1:57" s="9" customFormat="1" x14ac:dyDescent="0.2">
      <c r="A15456" s="2" t="s">
        <v>27540</v>
      </c>
      <c r="B15456" s="1" t="s">
        <v>27541</v>
      </c>
      <c r="C15456" s="1" t="s">
        <v>27542</v>
      </c>
      <c r="D15456" s="10" t="s">
        <v>5270</v>
      </c>
    </row>
    <row r="15457" spans="1:4" s="9" customFormat="1" x14ac:dyDescent="0.2">
      <c r="A15457" s="2" t="s">
        <v>27543</v>
      </c>
      <c r="B15457" s="1" t="s">
        <v>27544</v>
      </c>
      <c r="C15457" s="1" t="s">
        <v>39</v>
      </c>
      <c r="D15457" s="3">
        <v>20</v>
      </c>
    </row>
    <row r="15458" spans="1:4" s="9" customFormat="1" x14ac:dyDescent="0.2">
      <c r="A15458" s="2" t="s">
        <v>27545</v>
      </c>
      <c r="B15458" s="1" t="s">
        <v>27544</v>
      </c>
      <c r="C15458" s="1" t="s">
        <v>39</v>
      </c>
      <c r="D15458" s="3">
        <v>20</v>
      </c>
    </row>
    <row r="15459" spans="1:4" s="9" customFormat="1" x14ac:dyDescent="0.2">
      <c r="A15459" s="2" t="s">
        <v>27546</v>
      </c>
      <c r="B15459" s="1" t="s">
        <v>27547</v>
      </c>
      <c r="C15459" s="1" t="s">
        <v>39</v>
      </c>
      <c r="D15459" s="10" t="s">
        <v>5270</v>
      </c>
    </row>
    <row r="15460" spans="1:4" s="9" customFormat="1" x14ac:dyDescent="0.2">
      <c r="A15460" s="2" t="s">
        <v>27548</v>
      </c>
      <c r="B15460" s="1" t="s">
        <v>27549</v>
      </c>
      <c r="C15460" s="1" t="s">
        <v>39</v>
      </c>
      <c r="D15460" s="10" t="s">
        <v>5270</v>
      </c>
    </row>
    <row r="15461" spans="1:4" s="9" customFormat="1" x14ac:dyDescent="0.2">
      <c r="A15461" s="2" t="s">
        <v>27550</v>
      </c>
      <c r="B15461" s="1" t="s">
        <v>27549</v>
      </c>
      <c r="C15461" s="1" t="s">
        <v>39</v>
      </c>
      <c r="D15461" s="3">
        <v>20</v>
      </c>
    </row>
    <row r="15462" spans="1:4" s="9" customFormat="1" x14ac:dyDescent="0.2">
      <c r="A15462" s="2" t="s">
        <v>27551</v>
      </c>
      <c r="B15462" s="1" t="s">
        <v>27549</v>
      </c>
      <c r="C15462" s="1" t="s">
        <v>39</v>
      </c>
      <c r="D15462" s="10" t="s">
        <v>5270</v>
      </c>
    </row>
    <row r="15463" spans="1:4" s="9" customFormat="1" x14ac:dyDescent="0.2">
      <c r="A15463" s="2" t="s">
        <v>27552</v>
      </c>
      <c r="B15463" s="1" t="s">
        <v>27549</v>
      </c>
      <c r="C15463" s="1" t="s">
        <v>39</v>
      </c>
      <c r="D15463" s="10" t="s">
        <v>5270</v>
      </c>
    </row>
    <row r="15464" spans="1:4" s="9" customFormat="1" x14ac:dyDescent="0.2">
      <c r="A15464" s="2" t="s">
        <v>27553</v>
      </c>
      <c r="B15464" s="1" t="s">
        <v>27554</v>
      </c>
      <c r="C15464" s="1" t="s">
        <v>39</v>
      </c>
      <c r="D15464" s="3">
        <v>17</v>
      </c>
    </row>
    <row r="15465" spans="1:4" s="9" customFormat="1" x14ac:dyDescent="0.2">
      <c r="A15465" s="2" t="s">
        <v>27555</v>
      </c>
      <c r="B15465" s="1" t="s">
        <v>27554</v>
      </c>
      <c r="C15465" s="1" t="s">
        <v>39</v>
      </c>
      <c r="D15465" s="3">
        <v>17</v>
      </c>
    </row>
    <row r="15466" spans="1:4" s="9" customFormat="1" x14ac:dyDescent="0.2">
      <c r="A15466" s="2" t="s">
        <v>27556</v>
      </c>
      <c r="B15466" s="1" t="s">
        <v>27554</v>
      </c>
      <c r="C15466" s="1" t="s">
        <v>39</v>
      </c>
      <c r="D15466" s="10" t="s">
        <v>5270</v>
      </c>
    </row>
    <row r="15467" spans="1:4" s="9" customFormat="1" x14ac:dyDescent="0.2">
      <c r="A15467" s="2" t="s">
        <v>27557</v>
      </c>
      <c r="B15467" s="1" t="s">
        <v>27554</v>
      </c>
      <c r="C15467" s="1" t="s">
        <v>39</v>
      </c>
      <c r="D15467" s="10" t="s">
        <v>5270</v>
      </c>
    </row>
    <row r="15468" spans="1:4" s="9" customFormat="1" x14ac:dyDescent="0.2">
      <c r="A15468" s="2" t="s">
        <v>27558</v>
      </c>
      <c r="B15468" s="1" t="s">
        <v>27559</v>
      </c>
      <c r="C15468" s="1" t="s">
        <v>39</v>
      </c>
      <c r="D15468" s="3">
        <v>17</v>
      </c>
    </row>
    <row r="15469" spans="1:4" s="9" customFormat="1" x14ac:dyDescent="0.2">
      <c r="A15469" s="2" t="s">
        <v>27560</v>
      </c>
      <c r="B15469" s="1" t="s">
        <v>27559</v>
      </c>
      <c r="C15469" s="1" t="s">
        <v>39</v>
      </c>
      <c r="D15469" s="10" t="s">
        <v>5270</v>
      </c>
    </row>
    <row r="15470" spans="1:4" s="9" customFormat="1" x14ac:dyDescent="0.2">
      <c r="A15470" s="2" t="s">
        <v>27561</v>
      </c>
      <c r="B15470" s="1" t="s">
        <v>27562</v>
      </c>
      <c r="C15470" s="1" t="s">
        <v>39</v>
      </c>
      <c r="D15470" s="10" t="s">
        <v>5270</v>
      </c>
    </row>
    <row r="15471" spans="1:4" s="9" customFormat="1" x14ac:dyDescent="0.2">
      <c r="A15471" s="2" t="s">
        <v>27563</v>
      </c>
      <c r="B15471" s="1" t="s">
        <v>27564</v>
      </c>
      <c r="C15471" s="1" t="s">
        <v>39</v>
      </c>
      <c r="D15471" s="10" t="s">
        <v>5270</v>
      </c>
    </row>
    <row r="15472" spans="1:4" s="9" customFormat="1" x14ac:dyDescent="0.2">
      <c r="A15472" s="2" t="s">
        <v>27565</v>
      </c>
      <c r="B15472" s="1" t="s">
        <v>27566</v>
      </c>
      <c r="C15472" s="1" t="s">
        <v>39</v>
      </c>
      <c r="D15472" s="3">
        <v>15</v>
      </c>
    </row>
    <row r="15473" spans="1:57" s="9" customFormat="1" x14ac:dyDescent="0.2">
      <c r="A15473" s="2" t="s">
        <v>27567</v>
      </c>
      <c r="B15473" s="1" t="s">
        <v>27568</v>
      </c>
      <c r="C15473" s="1" t="s">
        <v>39</v>
      </c>
      <c r="D15473" s="3">
        <v>30</v>
      </c>
    </row>
    <row r="15474" spans="1:57" s="9" customFormat="1" x14ac:dyDescent="0.2">
      <c r="A15474" s="2" t="s">
        <v>27569</v>
      </c>
      <c r="B15474" s="1" t="s">
        <v>27568</v>
      </c>
      <c r="C15474" s="1" t="s">
        <v>39</v>
      </c>
      <c r="D15474" s="3">
        <v>400</v>
      </c>
    </row>
    <row r="15475" spans="1:57" s="9" customFormat="1" x14ac:dyDescent="0.2">
      <c r="A15475" s="2" t="s">
        <v>27570</v>
      </c>
      <c r="B15475" s="1" t="s">
        <v>27571</v>
      </c>
      <c r="C15475" s="1" t="s">
        <v>39</v>
      </c>
      <c r="D15475" s="3">
        <v>29</v>
      </c>
    </row>
    <row r="15476" spans="1:57" s="9" customFormat="1" x14ac:dyDescent="0.2">
      <c r="A15476" s="2" t="s">
        <v>27572</v>
      </c>
      <c r="B15476" s="1" t="s">
        <v>27573</v>
      </c>
      <c r="C15476" s="1" t="s">
        <v>39</v>
      </c>
      <c r="D15476" s="10" t="s">
        <v>5270</v>
      </c>
    </row>
    <row r="15477" spans="1:57" s="9" customFormat="1" x14ac:dyDescent="0.2">
      <c r="A15477" s="2" t="s">
        <v>27574</v>
      </c>
      <c r="B15477" s="1" t="s">
        <v>27573</v>
      </c>
      <c r="C15477" s="1" t="s">
        <v>39</v>
      </c>
      <c r="D15477" s="3">
        <v>15</v>
      </c>
    </row>
    <row r="15478" spans="1:57" s="9" customFormat="1" x14ac:dyDescent="0.2">
      <c r="A15478" s="2" t="s">
        <v>27575</v>
      </c>
      <c r="B15478" s="1" t="s">
        <v>27576</v>
      </c>
      <c r="C15478" s="1" t="s">
        <v>8052</v>
      </c>
      <c r="D15478" s="10" t="s">
        <v>5270</v>
      </c>
    </row>
    <row r="15479" spans="1:57" s="9" customFormat="1" x14ac:dyDescent="0.2">
      <c r="A15479" s="2" t="s">
        <v>27577</v>
      </c>
      <c r="B15479" s="1" t="s">
        <v>27578</v>
      </c>
      <c r="C15479" s="1" t="s">
        <v>39</v>
      </c>
      <c r="D15479" s="10" t="s">
        <v>5270</v>
      </c>
    </row>
    <row r="15480" spans="1:57" s="9" customFormat="1" x14ac:dyDescent="0.2">
      <c r="A15480" s="2" t="s">
        <v>27579</v>
      </c>
      <c r="B15480" s="1" t="s">
        <v>27580</v>
      </c>
      <c r="C15480" s="1" t="s">
        <v>39</v>
      </c>
      <c r="D15480" s="10" t="s">
        <v>5270</v>
      </c>
    </row>
    <row r="15481" spans="1:57" s="9" customFormat="1" x14ac:dyDescent="0.2">
      <c r="A15481" s="2" t="s">
        <v>27581</v>
      </c>
      <c r="B15481" s="1" t="s">
        <v>27582</v>
      </c>
      <c r="C15481" s="1" t="s">
        <v>39</v>
      </c>
      <c r="D15481" s="3">
        <v>60</v>
      </c>
    </row>
    <row r="15482" spans="1:57" s="11" customFormat="1" ht="18.75" x14ac:dyDescent="0.2">
      <c r="A15482" s="16" t="str">
        <f>HYPERLINK("#Indice","Voltar ao inicio")</f>
        <v>Voltar ao inicio</v>
      </c>
      <c r="B15482" s="17"/>
      <c r="C15482" s="17"/>
      <c r="D15482" s="17"/>
      <c r="E15482" s="9"/>
      <c r="F15482" s="9"/>
      <c r="G15482" s="9"/>
      <c r="H15482" s="9"/>
      <c r="I15482" s="9"/>
      <c r="J15482" s="9"/>
      <c r="K15482" s="9"/>
      <c r="L15482" s="9"/>
      <c r="M15482" s="9"/>
      <c r="N15482" s="9"/>
      <c r="O15482" s="9"/>
      <c r="P15482" s="9"/>
      <c r="Q15482" s="9"/>
      <c r="R15482" s="9"/>
      <c r="S15482" s="9"/>
      <c r="T15482" s="9"/>
      <c r="U15482" s="9"/>
      <c r="V15482" s="9"/>
      <c r="W15482" s="9"/>
      <c r="X15482" s="9"/>
      <c r="Y15482" s="9"/>
      <c r="Z15482" s="9"/>
      <c r="AA15482" s="9"/>
      <c r="AB15482" s="9"/>
      <c r="AC15482" s="9"/>
      <c r="AD15482" s="9"/>
      <c r="AE15482" s="9"/>
      <c r="AF15482" s="9"/>
      <c r="AG15482" s="9"/>
      <c r="AH15482" s="9"/>
      <c r="AI15482" s="9"/>
      <c r="AJ15482" s="9"/>
      <c r="AK15482" s="9"/>
      <c r="AL15482" s="9"/>
      <c r="AM15482" s="9"/>
      <c r="AN15482" s="9"/>
      <c r="AO15482" s="9"/>
      <c r="AP15482" s="9"/>
      <c r="AQ15482" s="9"/>
      <c r="AR15482" s="9"/>
      <c r="AS15482" s="9"/>
      <c r="AT15482" s="9"/>
      <c r="AU15482" s="9"/>
      <c r="AV15482" s="9"/>
      <c r="AW15482" s="9"/>
      <c r="AX15482" s="9"/>
      <c r="AY15482" s="9"/>
      <c r="AZ15482" s="9"/>
      <c r="BA15482" s="9"/>
      <c r="BB15482" s="9"/>
      <c r="BC15482" s="9"/>
      <c r="BD15482" s="9"/>
      <c r="BE15482" s="9"/>
    </row>
    <row r="15483" spans="1:57" s="11" customFormat="1" ht="10.5" customHeight="1" x14ac:dyDescent="0.2">
      <c r="A15483" s="12"/>
      <c r="B15483" s="13"/>
      <c r="C15483" s="13"/>
      <c r="D15483" s="13"/>
      <c r="E15483" s="9"/>
      <c r="F15483" s="9"/>
      <c r="G15483" s="9"/>
      <c r="H15483" s="9"/>
      <c r="I15483" s="9"/>
      <c r="J15483" s="9"/>
      <c r="K15483" s="9"/>
      <c r="L15483" s="9"/>
      <c r="M15483" s="9"/>
      <c r="N15483" s="9"/>
      <c r="O15483" s="9"/>
      <c r="P15483" s="9"/>
      <c r="Q15483" s="9"/>
      <c r="R15483" s="9"/>
      <c r="S15483" s="9"/>
      <c r="T15483" s="9"/>
      <c r="U15483" s="9"/>
      <c r="V15483" s="9"/>
      <c r="W15483" s="9"/>
      <c r="X15483" s="9"/>
      <c r="Y15483" s="9"/>
      <c r="Z15483" s="9"/>
      <c r="AA15483" s="9"/>
      <c r="AB15483" s="9"/>
      <c r="AC15483" s="9"/>
      <c r="AD15483" s="9"/>
      <c r="AE15483" s="9"/>
      <c r="AF15483" s="9"/>
      <c r="AG15483" s="9"/>
      <c r="AH15483" s="9"/>
      <c r="AI15483" s="9"/>
      <c r="AJ15483" s="9"/>
      <c r="AK15483" s="9"/>
      <c r="AL15483" s="9"/>
      <c r="AM15483" s="9"/>
      <c r="AN15483" s="9"/>
      <c r="AO15483" s="9"/>
      <c r="AP15483" s="9"/>
      <c r="AQ15483" s="9"/>
      <c r="AR15483" s="9"/>
      <c r="AS15483" s="9"/>
      <c r="AT15483" s="9"/>
      <c r="AU15483" s="9"/>
      <c r="AV15483" s="9"/>
      <c r="AW15483" s="9"/>
      <c r="AX15483" s="9"/>
      <c r="AY15483" s="9"/>
      <c r="AZ15483" s="9"/>
      <c r="BA15483" s="9"/>
      <c r="BB15483" s="9"/>
      <c r="BC15483" s="9"/>
      <c r="BD15483" s="9"/>
      <c r="BE15483" s="9"/>
    </row>
    <row r="15484" spans="1:57" s="9" customFormat="1" ht="26.25" x14ac:dyDescent="0.2">
      <c r="A15484" s="18" t="s">
        <v>27585</v>
      </c>
      <c r="B15484" s="19"/>
      <c r="C15484" s="19"/>
      <c r="D15484" s="19"/>
    </row>
    <row r="15485" spans="1:57" s="9" customFormat="1" ht="14.25" x14ac:dyDescent="0.2">
      <c r="A15485" s="20" t="s">
        <v>0</v>
      </c>
      <c r="B15485" s="21" t="s">
        <v>1</v>
      </c>
      <c r="C15485" s="21" t="s">
        <v>2</v>
      </c>
      <c r="D15485" s="22" t="s">
        <v>3</v>
      </c>
    </row>
    <row r="15486" spans="1:57" s="9" customFormat="1" ht="14.25" x14ac:dyDescent="0.2">
      <c r="A15486" s="20"/>
      <c r="B15486" s="21"/>
      <c r="C15486" s="21"/>
      <c r="D15486" s="22"/>
    </row>
    <row r="15487" spans="1:57" s="9" customFormat="1" x14ac:dyDescent="0.2">
      <c r="A15487" s="2" t="s">
        <v>27586</v>
      </c>
      <c r="B15487" s="1" t="s">
        <v>27587</v>
      </c>
      <c r="C15487" s="1" t="s">
        <v>39</v>
      </c>
      <c r="D15487" s="10" t="s">
        <v>5270</v>
      </c>
    </row>
    <row r="15488" spans="1:57" s="9" customFormat="1" x14ac:dyDescent="0.2">
      <c r="A15488" s="2" t="s">
        <v>27588</v>
      </c>
      <c r="B15488" s="1" t="s">
        <v>27589</v>
      </c>
      <c r="C15488" s="1" t="s">
        <v>39</v>
      </c>
      <c r="D15488" s="10" t="s">
        <v>5270</v>
      </c>
    </row>
    <row r="15489" spans="1:57" s="9" customFormat="1" x14ac:dyDescent="0.2">
      <c r="A15489" s="2" t="s">
        <v>27590</v>
      </c>
      <c r="B15489" s="1" t="s">
        <v>27591</v>
      </c>
      <c r="C15489" s="1" t="s">
        <v>39</v>
      </c>
      <c r="D15489" s="3">
        <v>100</v>
      </c>
    </row>
    <row r="15490" spans="1:57" s="9" customFormat="1" x14ac:dyDescent="0.2">
      <c r="A15490" s="2" t="s">
        <v>27592</v>
      </c>
      <c r="B15490" s="1" t="s">
        <v>27593</v>
      </c>
      <c r="C15490" s="1" t="s">
        <v>39</v>
      </c>
      <c r="D15490" s="10" t="s">
        <v>5270</v>
      </c>
    </row>
    <row r="15491" spans="1:57" s="9" customFormat="1" x14ac:dyDescent="0.2">
      <c r="A15491" s="2" t="s">
        <v>27594</v>
      </c>
      <c r="B15491" s="1" t="s">
        <v>27593</v>
      </c>
      <c r="C15491" s="1" t="s">
        <v>39</v>
      </c>
      <c r="D15491" s="10" t="s">
        <v>5270</v>
      </c>
    </row>
    <row r="15492" spans="1:57" s="9" customFormat="1" x14ac:dyDescent="0.2">
      <c r="A15492" s="2" t="s">
        <v>27595</v>
      </c>
      <c r="B15492" s="1" t="s">
        <v>27593</v>
      </c>
      <c r="C15492" s="1" t="s">
        <v>39</v>
      </c>
      <c r="D15492" s="10" t="s">
        <v>5270</v>
      </c>
    </row>
    <row r="15493" spans="1:57" s="9" customFormat="1" x14ac:dyDescent="0.2">
      <c r="A15493" s="2" t="s">
        <v>27596</v>
      </c>
      <c r="B15493" s="1" t="s">
        <v>27597</v>
      </c>
      <c r="C15493" s="1" t="s">
        <v>39</v>
      </c>
      <c r="D15493" s="3">
        <v>60</v>
      </c>
    </row>
    <row r="15494" spans="1:57" s="9" customFormat="1" x14ac:dyDescent="0.2">
      <c r="A15494" s="2" t="s">
        <v>27598</v>
      </c>
      <c r="B15494" s="1" t="s">
        <v>27599</v>
      </c>
      <c r="C15494" s="1" t="s">
        <v>39</v>
      </c>
      <c r="D15494" s="10" t="s">
        <v>5270</v>
      </c>
    </row>
    <row r="15495" spans="1:57" s="9" customFormat="1" x14ac:dyDescent="0.2">
      <c r="A15495" s="2" t="s">
        <v>27600</v>
      </c>
      <c r="B15495" s="1" t="s">
        <v>27601</v>
      </c>
      <c r="C15495" s="1" t="s">
        <v>39</v>
      </c>
      <c r="D15495" s="10" t="s">
        <v>5270</v>
      </c>
    </row>
    <row r="15496" spans="1:57" s="11" customFormat="1" ht="18.75" x14ac:dyDescent="0.2">
      <c r="A15496" s="16" t="str">
        <f>HYPERLINK("#Indice","Voltar ao inicio")</f>
        <v>Voltar ao inicio</v>
      </c>
      <c r="B15496" s="17"/>
      <c r="C15496" s="17"/>
      <c r="D15496" s="17"/>
      <c r="E15496" s="9"/>
      <c r="F15496" s="9"/>
      <c r="G15496" s="9"/>
      <c r="H15496" s="9"/>
      <c r="I15496" s="9"/>
      <c r="J15496" s="9"/>
      <c r="K15496" s="9"/>
      <c r="L15496" s="9"/>
      <c r="M15496" s="9"/>
      <c r="N15496" s="9"/>
      <c r="O15496" s="9"/>
      <c r="P15496" s="9"/>
      <c r="Q15496" s="9"/>
      <c r="R15496" s="9"/>
      <c r="S15496" s="9"/>
      <c r="T15496" s="9"/>
      <c r="U15496" s="9"/>
      <c r="V15496" s="9"/>
      <c r="W15496" s="9"/>
      <c r="X15496" s="9"/>
      <c r="Y15496" s="9"/>
      <c r="Z15496" s="9"/>
      <c r="AA15496" s="9"/>
      <c r="AB15496" s="9"/>
      <c r="AC15496" s="9"/>
      <c r="AD15496" s="9"/>
      <c r="AE15496" s="9"/>
      <c r="AF15496" s="9"/>
      <c r="AG15496" s="9"/>
      <c r="AH15496" s="9"/>
      <c r="AI15496" s="9"/>
      <c r="AJ15496" s="9"/>
      <c r="AK15496" s="9"/>
      <c r="AL15496" s="9"/>
      <c r="AM15496" s="9"/>
      <c r="AN15496" s="9"/>
      <c r="AO15496" s="9"/>
      <c r="AP15496" s="9"/>
      <c r="AQ15496" s="9"/>
      <c r="AR15496" s="9"/>
      <c r="AS15496" s="9"/>
      <c r="AT15496" s="9"/>
      <c r="AU15496" s="9"/>
      <c r="AV15496" s="9"/>
      <c r="AW15496" s="9"/>
      <c r="AX15496" s="9"/>
      <c r="AY15496" s="9"/>
      <c r="AZ15496" s="9"/>
      <c r="BA15496" s="9"/>
      <c r="BB15496" s="9"/>
      <c r="BC15496" s="9"/>
      <c r="BD15496" s="9"/>
      <c r="BE15496" s="9"/>
    </row>
    <row r="15497" spans="1:57" s="11" customFormat="1" ht="10.5" customHeight="1" x14ac:dyDescent="0.2">
      <c r="A15497" s="12"/>
      <c r="B15497" s="13"/>
      <c r="C15497" s="13"/>
      <c r="D15497" s="13"/>
      <c r="E15497" s="9"/>
      <c r="F15497" s="9"/>
      <c r="G15497" s="9"/>
      <c r="H15497" s="9"/>
      <c r="I15497" s="9"/>
      <c r="J15497" s="9"/>
      <c r="K15497" s="9"/>
      <c r="L15497" s="9"/>
      <c r="M15497" s="9"/>
      <c r="N15497" s="9"/>
      <c r="O15497" s="9"/>
      <c r="P15497" s="9"/>
      <c r="Q15497" s="9"/>
      <c r="R15497" s="9"/>
      <c r="S15497" s="9"/>
      <c r="T15497" s="9"/>
      <c r="U15497" s="9"/>
      <c r="V15497" s="9"/>
      <c r="W15497" s="9"/>
      <c r="X15497" s="9"/>
      <c r="Y15497" s="9"/>
      <c r="Z15497" s="9"/>
      <c r="AA15497" s="9"/>
      <c r="AB15497" s="9"/>
      <c r="AC15497" s="9"/>
      <c r="AD15497" s="9"/>
      <c r="AE15497" s="9"/>
      <c r="AF15497" s="9"/>
      <c r="AG15497" s="9"/>
      <c r="AH15497" s="9"/>
      <c r="AI15497" s="9"/>
      <c r="AJ15497" s="9"/>
      <c r="AK15497" s="9"/>
      <c r="AL15497" s="9"/>
      <c r="AM15497" s="9"/>
      <c r="AN15497" s="9"/>
      <c r="AO15497" s="9"/>
      <c r="AP15497" s="9"/>
      <c r="AQ15497" s="9"/>
      <c r="AR15497" s="9"/>
      <c r="AS15497" s="9"/>
      <c r="AT15497" s="9"/>
      <c r="AU15497" s="9"/>
      <c r="AV15497" s="9"/>
      <c r="AW15497" s="9"/>
      <c r="AX15497" s="9"/>
      <c r="AY15497" s="9"/>
      <c r="AZ15497" s="9"/>
      <c r="BA15497" s="9"/>
      <c r="BB15497" s="9"/>
      <c r="BC15497" s="9"/>
      <c r="BD15497" s="9"/>
      <c r="BE15497" s="9"/>
    </row>
    <row r="15498" spans="1:57" s="9" customFormat="1" ht="26.25" x14ac:dyDescent="0.2">
      <c r="A15498" s="18" t="s">
        <v>27630</v>
      </c>
      <c r="B15498" s="19"/>
      <c r="C15498" s="19"/>
      <c r="D15498" s="19"/>
    </row>
    <row r="15499" spans="1:57" s="9" customFormat="1" ht="14.25" x14ac:dyDescent="0.2">
      <c r="A15499" s="20" t="s">
        <v>0</v>
      </c>
      <c r="B15499" s="21" t="s">
        <v>1</v>
      </c>
      <c r="C15499" s="21" t="s">
        <v>2</v>
      </c>
      <c r="D15499" s="22" t="s">
        <v>3</v>
      </c>
    </row>
    <row r="15500" spans="1:57" s="9" customFormat="1" ht="14.25" x14ac:dyDescent="0.2">
      <c r="A15500" s="20"/>
      <c r="B15500" s="21"/>
      <c r="C15500" s="21"/>
      <c r="D15500" s="22"/>
    </row>
    <row r="15501" spans="1:57" s="9" customFormat="1" x14ac:dyDescent="0.2">
      <c r="A15501" s="2" t="s">
        <v>27602</v>
      </c>
      <c r="B15501" s="1" t="s">
        <v>27603</v>
      </c>
      <c r="C15501" s="1" t="s">
        <v>39</v>
      </c>
      <c r="D15501" s="10" t="s">
        <v>5270</v>
      </c>
    </row>
    <row r="15502" spans="1:57" s="9" customFormat="1" x14ac:dyDescent="0.2">
      <c r="A15502" s="2" t="s">
        <v>27604</v>
      </c>
      <c r="B15502" s="1" t="s">
        <v>27605</v>
      </c>
      <c r="C15502" s="1" t="s">
        <v>24666</v>
      </c>
      <c r="D15502" s="3">
        <v>5000</v>
      </c>
    </row>
    <row r="15503" spans="1:57" s="9" customFormat="1" x14ac:dyDescent="0.2">
      <c r="A15503" s="2" t="s">
        <v>27606</v>
      </c>
      <c r="B15503" s="1" t="s">
        <v>27607</v>
      </c>
      <c r="C15503" s="1" t="s">
        <v>27188</v>
      </c>
      <c r="D15503" s="10" t="s">
        <v>5270</v>
      </c>
    </row>
    <row r="15504" spans="1:57" s="9" customFormat="1" x14ac:dyDescent="0.2">
      <c r="A15504" s="2" t="s">
        <v>27608</v>
      </c>
      <c r="B15504" s="1" t="s">
        <v>27609</v>
      </c>
      <c r="C15504" s="1" t="s">
        <v>39</v>
      </c>
      <c r="D15504" s="10" t="s">
        <v>5270</v>
      </c>
    </row>
    <row r="15505" spans="1:57" s="9" customFormat="1" x14ac:dyDescent="0.2">
      <c r="A15505" s="2" t="s">
        <v>27610</v>
      </c>
      <c r="B15505" s="1" t="s">
        <v>27611</v>
      </c>
      <c r="C15505" s="1" t="s">
        <v>39</v>
      </c>
      <c r="D15505" s="10" t="s">
        <v>5270</v>
      </c>
    </row>
    <row r="15506" spans="1:57" s="9" customFormat="1" x14ac:dyDescent="0.2">
      <c r="A15506" s="2" t="s">
        <v>27612</v>
      </c>
      <c r="B15506" s="1" t="s">
        <v>27613</v>
      </c>
      <c r="C15506" s="1" t="s">
        <v>39</v>
      </c>
      <c r="D15506" s="10" t="s">
        <v>5270</v>
      </c>
    </row>
    <row r="15507" spans="1:57" s="9" customFormat="1" x14ac:dyDescent="0.2">
      <c r="A15507" s="2" t="s">
        <v>27614</v>
      </c>
      <c r="B15507" s="1" t="s">
        <v>27615</v>
      </c>
      <c r="C15507" s="1" t="s">
        <v>39</v>
      </c>
      <c r="D15507" s="10" t="s">
        <v>5270</v>
      </c>
    </row>
    <row r="15508" spans="1:57" s="9" customFormat="1" x14ac:dyDescent="0.2">
      <c r="A15508" s="2" t="s">
        <v>27616</v>
      </c>
      <c r="B15508" s="1" t="s">
        <v>27617</v>
      </c>
      <c r="C15508" s="1" t="s">
        <v>39</v>
      </c>
      <c r="D15508" s="10" t="s">
        <v>5270</v>
      </c>
    </row>
    <row r="15509" spans="1:57" s="9" customFormat="1" x14ac:dyDescent="0.2">
      <c r="A15509" s="2" t="s">
        <v>27618</v>
      </c>
      <c r="B15509" s="1" t="s">
        <v>27619</v>
      </c>
      <c r="C15509" s="1" t="s">
        <v>39</v>
      </c>
      <c r="D15509" s="10" t="s">
        <v>5270</v>
      </c>
    </row>
    <row r="15510" spans="1:57" s="9" customFormat="1" x14ac:dyDescent="0.2">
      <c r="A15510" s="2" t="s">
        <v>27620</v>
      </c>
      <c r="B15510" s="1" t="s">
        <v>27621</v>
      </c>
      <c r="C15510" s="1" t="s">
        <v>24666</v>
      </c>
      <c r="D15510" s="10" t="s">
        <v>5270</v>
      </c>
    </row>
    <row r="15511" spans="1:57" s="9" customFormat="1" x14ac:dyDescent="0.2">
      <c r="A15511" s="2" t="s">
        <v>27622</v>
      </c>
      <c r="B15511" s="1" t="s">
        <v>27623</v>
      </c>
      <c r="C15511" s="1" t="s">
        <v>39</v>
      </c>
      <c r="D15511" s="10" t="s">
        <v>5270</v>
      </c>
    </row>
    <row r="15512" spans="1:57" s="9" customFormat="1" x14ac:dyDescent="0.2">
      <c r="A15512" s="2" t="s">
        <v>27624</v>
      </c>
      <c r="B15512" s="1" t="s">
        <v>27625</v>
      </c>
      <c r="C15512" s="1" t="s">
        <v>39</v>
      </c>
      <c r="D15512" s="10" t="s">
        <v>5270</v>
      </c>
    </row>
    <row r="15513" spans="1:57" s="9" customFormat="1" x14ac:dyDescent="0.2">
      <c r="A15513" s="2" t="s">
        <v>27626</v>
      </c>
      <c r="B15513" s="1" t="s">
        <v>27627</v>
      </c>
      <c r="C15513" s="1" t="s">
        <v>39</v>
      </c>
      <c r="D15513" s="10" t="s">
        <v>5270</v>
      </c>
    </row>
    <row r="15514" spans="1:57" s="9" customFormat="1" x14ac:dyDescent="0.2">
      <c r="A15514" s="2" t="s">
        <v>27628</v>
      </c>
      <c r="B15514" s="1" t="s">
        <v>27629</v>
      </c>
      <c r="C15514" s="1" t="s">
        <v>39</v>
      </c>
      <c r="D15514" s="10" t="s">
        <v>5270</v>
      </c>
    </row>
    <row r="15515" spans="1:57" s="11" customFormat="1" ht="18.75" x14ac:dyDescent="0.2">
      <c r="A15515" s="16" t="str">
        <f>HYPERLINK("#Indice","Voltar ao inicio")</f>
        <v>Voltar ao inicio</v>
      </c>
      <c r="B15515" s="17"/>
      <c r="C15515" s="17"/>
      <c r="D15515" s="17"/>
      <c r="E15515" s="9"/>
      <c r="F15515" s="9"/>
      <c r="G15515" s="9"/>
      <c r="H15515" s="9"/>
      <c r="I15515" s="9"/>
      <c r="J15515" s="9"/>
      <c r="K15515" s="9"/>
      <c r="L15515" s="9"/>
      <c r="M15515" s="9"/>
      <c r="N15515" s="9"/>
      <c r="O15515" s="9"/>
      <c r="P15515" s="9"/>
      <c r="Q15515" s="9"/>
      <c r="R15515" s="9"/>
      <c r="S15515" s="9"/>
      <c r="T15515" s="9"/>
      <c r="U15515" s="9"/>
      <c r="V15515" s="9"/>
      <c r="W15515" s="9"/>
      <c r="X15515" s="9"/>
      <c r="Y15515" s="9"/>
      <c r="Z15515" s="9"/>
      <c r="AA15515" s="9"/>
      <c r="AB15515" s="9"/>
      <c r="AC15515" s="9"/>
      <c r="AD15515" s="9"/>
      <c r="AE15515" s="9"/>
      <c r="AF15515" s="9"/>
      <c r="AG15515" s="9"/>
      <c r="AH15515" s="9"/>
      <c r="AI15515" s="9"/>
      <c r="AJ15515" s="9"/>
      <c r="AK15515" s="9"/>
      <c r="AL15515" s="9"/>
      <c r="AM15515" s="9"/>
      <c r="AN15515" s="9"/>
      <c r="AO15515" s="9"/>
      <c r="AP15515" s="9"/>
      <c r="AQ15515" s="9"/>
      <c r="AR15515" s="9"/>
      <c r="AS15515" s="9"/>
      <c r="AT15515" s="9"/>
      <c r="AU15515" s="9"/>
      <c r="AV15515" s="9"/>
      <c r="AW15515" s="9"/>
      <c r="AX15515" s="9"/>
      <c r="AY15515" s="9"/>
      <c r="AZ15515" s="9"/>
      <c r="BA15515" s="9"/>
      <c r="BB15515" s="9"/>
      <c r="BC15515" s="9"/>
      <c r="BD15515" s="9"/>
      <c r="BE15515" s="9"/>
    </row>
    <row r="15516" spans="1:57" s="11" customFormat="1" ht="10.5" customHeight="1" x14ac:dyDescent="0.2">
      <c r="A15516" s="12"/>
      <c r="B15516" s="13"/>
      <c r="C15516" s="13"/>
      <c r="D15516" s="13"/>
      <c r="E15516" s="9"/>
      <c r="F15516" s="9"/>
      <c r="G15516" s="9"/>
      <c r="H15516" s="9"/>
      <c r="I15516" s="9"/>
      <c r="J15516" s="9"/>
      <c r="K15516" s="9"/>
      <c r="L15516" s="9"/>
      <c r="M15516" s="9"/>
      <c r="N15516" s="9"/>
      <c r="O15516" s="9"/>
      <c r="P15516" s="9"/>
      <c r="Q15516" s="9"/>
      <c r="R15516" s="9"/>
      <c r="S15516" s="9"/>
      <c r="T15516" s="9"/>
      <c r="U15516" s="9"/>
      <c r="V15516" s="9"/>
      <c r="W15516" s="9"/>
      <c r="X15516" s="9"/>
      <c r="Y15516" s="9"/>
      <c r="Z15516" s="9"/>
      <c r="AA15516" s="9"/>
      <c r="AB15516" s="9"/>
      <c r="AC15516" s="9"/>
      <c r="AD15516" s="9"/>
      <c r="AE15516" s="9"/>
      <c r="AF15516" s="9"/>
      <c r="AG15516" s="9"/>
      <c r="AH15516" s="9"/>
      <c r="AI15516" s="9"/>
      <c r="AJ15516" s="9"/>
      <c r="AK15516" s="9"/>
      <c r="AL15516" s="9"/>
      <c r="AM15516" s="9"/>
      <c r="AN15516" s="9"/>
      <c r="AO15516" s="9"/>
      <c r="AP15516" s="9"/>
      <c r="AQ15516" s="9"/>
      <c r="AR15516" s="9"/>
      <c r="AS15516" s="9"/>
      <c r="AT15516" s="9"/>
      <c r="AU15516" s="9"/>
      <c r="AV15516" s="9"/>
      <c r="AW15516" s="9"/>
      <c r="AX15516" s="9"/>
      <c r="AY15516" s="9"/>
      <c r="AZ15516" s="9"/>
      <c r="BA15516" s="9"/>
      <c r="BB15516" s="9"/>
      <c r="BC15516" s="9"/>
      <c r="BD15516" s="9"/>
      <c r="BE15516" s="9"/>
    </row>
    <row r="15517" spans="1:57" s="9" customFormat="1" ht="26.25" x14ac:dyDescent="0.2">
      <c r="A15517" s="18" t="s">
        <v>27678</v>
      </c>
      <c r="B15517" s="19"/>
      <c r="C15517" s="19"/>
      <c r="D15517" s="19"/>
    </row>
    <row r="15518" spans="1:57" s="9" customFormat="1" ht="14.25" x14ac:dyDescent="0.2">
      <c r="A15518" s="20" t="s">
        <v>0</v>
      </c>
      <c r="B15518" s="21" t="s">
        <v>1</v>
      </c>
      <c r="C15518" s="21" t="s">
        <v>2</v>
      </c>
      <c r="D15518" s="22" t="s">
        <v>3</v>
      </c>
    </row>
    <row r="15519" spans="1:57" s="9" customFormat="1" ht="14.25" x14ac:dyDescent="0.2">
      <c r="A15519" s="20"/>
      <c r="B15519" s="21"/>
      <c r="C15519" s="21"/>
      <c r="D15519" s="22"/>
    </row>
    <row r="15520" spans="1:57" s="9" customFormat="1" x14ac:dyDescent="0.2">
      <c r="A15520" s="2" t="s">
        <v>27631</v>
      </c>
      <c r="B15520" s="1" t="s">
        <v>27632</v>
      </c>
      <c r="C15520" s="1" t="s">
        <v>27470</v>
      </c>
      <c r="D15520" s="10" t="s">
        <v>5270</v>
      </c>
    </row>
    <row r="15521" spans="1:4" s="9" customFormat="1" x14ac:dyDescent="0.2">
      <c r="A15521" s="2" t="s">
        <v>27633</v>
      </c>
      <c r="B15521" s="1" t="s">
        <v>27634</v>
      </c>
      <c r="C15521" s="1" t="s">
        <v>39</v>
      </c>
      <c r="D15521" s="10" t="s">
        <v>5270</v>
      </c>
    </row>
    <row r="15522" spans="1:4" s="9" customFormat="1" x14ac:dyDescent="0.2">
      <c r="A15522" s="2" t="s">
        <v>27635</v>
      </c>
      <c r="B15522" s="1" t="s">
        <v>27636</v>
      </c>
      <c r="C15522" s="1" t="s">
        <v>27188</v>
      </c>
      <c r="D15522" s="10" t="s">
        <v>5270</v>
      </c>
    </row>
    <row r="15523" spans="1:4" s="9" customFormat="1" x14ac:dyDescent="0.2">
      <c r="A15523" s="2" t="s">
        <v>27637</v>
      </c>
      <c r="B15523" s="1" t="s">
        <v>27638</v>
      </c>
      <c r="C15523" s="1" t="s">
        <v>27188</v>
      </c>
      <c r="D15523" s="10" t="s">
        <v>5270</v>
      </c>
    </row>
    <row r="15524" spans="1:4" s="9" customFormat="1" x14ac:dyDescent="0.2">
      <c r="A15524" s="2" t="s">
        <v>27639</v>
      </c>
      <c r="B15524" s="1" t="s">
        <v>27640</v>
      </c>
      <c r="C15524" s="1" t="s">
        <v>39</v>
      </c>
      <c r="D15524" s="10" t="s">
        <v>5270</v>
      </c>
    </row>
    <row r="15525" spans="1:4" s="9" customFormat="1" x14ac:dyDescent="0.2">
      <c r="A15525" s="2" t="s">
        <v>27641</v>
      </c>
      <c r="B15525" s="1" t="s">
        <v>27642</v>
      </c>
      <c r="C15525" s="1" t="s">
        <v>39</v>
      </c>
      <c r="D15525" s="10" t="s">
        <v>5270</v>
      </c>
    </row>
    <row r="15526" spans="1:4" s="9" customFormat="1" x14ac:dyDescent="0.2">
      <c r="A15526" s="2" t="s">
        <v>27643</v>
      </c>
      <c r="B15526" s="1" t="s">
        <v>27644</v>
      </c>
      <c r="C15526" s="1" t="s">
        <v>39</v>
      </c>
      <c r="D15526" s="10" t="s">
        <v>5270</v>
      </c>
    </row>
    <row r="15527" spans="1:4" s="9" customFormat="1" x14ac:dyDescent="0.2">
      <c r="A15527" s="2" t="s">
        <v>27645</v>
      </c>
      <c r="B15527" s="1" t="s">
        <v>27646</v>
      </c>
      <c r="C15527" s="1" t="s">
        <v>26903</v>
      </c>
      <c r="D15527" s="10" t="s">
        <v>5270</v>
      </c>
    </row>
    <row r="15528" spans="1:4" s="9" customFormat="1" x14ac:dyDescent="0.2">
      <c r="A15528" s="2" t="s">
        <v>27647</v>
      </c>
      <c r="B15528" s="1" t="s">
        <v>27648</v>
      </c>
      <c r="C15528" s="1" t="s">
        <v>39</v>
      </c>
      <c r="D15528" s="3">
        <v>100</v>
      </c>
    </row>
    <row r="15529" spans="1:4" s="9" customFormat="1" x14ac:dyDescent="0.2">
      <c r="A15529" s="2" t="s">
        <v>27649</v>
      </c>
      <c r="B15529" s="1" t="s">
        <v>27650</v>
      </c>
      <c r="C15529" s="1" t="s">
        <v>39</v>
      </c>
      <c r="D15529" s="10" t="s">
        <v>5270</v>
      </c>
    </row>
    <row r="15530" spans="1:4" s="9" customFormat="1" x14ac:dyDescent="0.2">
      <c r="A15530" s="2" t="s">
        <v>27651</v>
      </c>
      <c r="B15530" s="1" t="s">
        <v>27652</v>
      </c>
      <c r="C15530" s="1" t="s">
        <v>39</v>
      </c>
      <c r="D15530" s="3">
        <v>600</v>
      </c>
    </row>
    <row r="15531" spans="1:4" s="9" customFormat="1" x14ac:dyDescent="0.2">
      <c r="A15531" s="2" t="s">
        <v>27653</v>
      </c>
      <c r="B15531" s="1" t="s">
        <v>27654</v>
      </c>
      <c r="C15531" s="1" t="s">
        <v>39</v>
      </c>
      <c r="D15531" s="10" t="s">
        <v>5270</v>
      </c>
    </row>
    <row r="15532" spans="1:4" s="9" customFormat="1" x14ac:dyDescent="0.2">
      <c r="A15532" s="2" t="s">
        <v>27655</v>
      </c>
      <c r="B15532" s="1" t="s">
        <v>27656</v>
      </c>
      <c r="C15532" s="1" t="s">
        <v>39</v>
      </c>
      <c r="D15532" s="10" t="s">
        <v>5270</v>
      </c>
    </row>
    <row r="15533" spans="1:4" s="9" customFormat="1" x14ac:dyDescent="0.2">
      <c r="A15533" s="2" t="s">
        <v>27657</v>
      </c>
      <c r="B15533" s="1" t="s">
        <v>27658</v>
      </c>
      <c r="C15533" s="1" t="s">
        <v>39</v>
      </c>
      <c r="D15533" s="10" t="s">
        <v>5270</v>
      </c>
    </row>
    <row r="15534" spans="1:4" s="9" customFormat="1" x14ac:dyDescent="0.2">
      <c r="A15534" s="2" t="s">
        <v>27659</v>
      </c>
      <c r="B15534" s="1" t="s">
        <v>27660</v>
      </c>
      <c r="C15534" s="1" t="s">
        <v>27661</v>
      </c>
      <c r="D15534" s="10" t="s">
        <v>5270</v>
      </c>
    </row>
    <row r="15535" spans="1:4" s="9" customFormat="1" x14ac:dyDescent="0.2">
      <c r="A15535" s="2" t="s">
        <v>27662</v>
      </c>
      <c r="B15535" s="1" t="s">
        <v>27663</v>
      </c>
      <c r="C15535" s="1" t="s">
        <v>15825</v>
      </c>
      <c r="D15535" s="10" t="s">
        <v>5270</v>
      </c>
    </row>
    <row r="15536" spans="1:4" s="9" customFormat="1" x14ac:dyDescent="0.2">
      <c r="A15536" s="2" t="s">
        <v>27664</v>
      </c>
      <c r="B15536" s="1" t="s">
        <v>27665</v>
      </c>
      <c r="C15536" s="1" t="s">
        <v>27470</v>
      </c>
      <c r="D15536" s="10" t="s">
        <v>5270</v>
      </c>
    </row>
    <row r="15537" spans="1:57" s="9" customFormat="1" x14ac:dyDescent="0.2">
      <c r="A15537" s="2" t="s">
        <v>27666</v>
      </c>
      <c r="B15537" s="1" t="s">
        <v>27667</v>
      </c>
      <c r="C15537" s="1" t="s">
        <v>39</v>
      </c>
      <c r="D15537" s="10" t="s">
        <v>5270</v>
      </c>
    </row>
    <row r="15538" spans="1:57" s="11" customFormat="1" ht="18.75" x14ac:dyDescent="0.2">
      <c r="A15538" s="16" t="str">
        <f>HYPERLINK("#Indice","Voltar ao inicio")</f>
        <v>Voltar ao inicio</v>
      </c>
      <c r="B15538" s="17"/>
      <c r="C15538" s="17"/>
      <c r="D15538" s="17"/>
      <c r="E15538" s="9"/>
      <c r="F15538" s="9"/>
      <c r="G15538" s="9"/>
      <c r="H15538" s="9"/>
      <c r="I15538" s="9"/>
      <c r="J15538" s="9"/>
      <c r="K15538" s="9"/>
      <c r="L15538" s="9"/>
      <c r="M15538" s="9"/>
      <c r="N15538" s="9"/>
      <c r="O15538" s="9"/>
      <c r="P15538" s="9"/>
      <c r="Q15538" s="9"/>
      <c r="R15538" s="9"/>
      <c r="S15538" s="9"/>
      <c r="T15538" s="9"/>
      <c r="U15538" s="9"/>
      <c r="V15538" s="9"/>
      <c r="W15538" s="9"/>
      <c r="X15538" s="9"/>
      <c r="Y15538" s="9"/>
      <c r="Z15538" s="9"/>
      <c r="AA15538" s="9"/>
      <c r="AB15538" s="9"/>
      <c r="AC15538" s="9"/>
      <c r="AD15538" s="9"/>
      <c r="AE15538" s="9"/>
      <c r="AF15538" s="9"/>
      <c r="AG15538" s="9"/>
      <c r="AH15538" s="9"/>
      <c r="AI15538" s="9"/>
      <c r="AJ15538" s="9"/>
      <c r="AK15538" s="9"/>
      <c r="AL15538" s="9"/>
      <c r="AM15538" s="9"/>
      <c r="AN15538" s="9"/>
      <c r="AO15538" s="9"/>
      <c r="AP15538" s="9"/>
      <c r="AQ15538" s="9"/>
      <c r="AR15538" s="9"/>
      <c r="AS15538" s="9"/>
      <c r="AT15538" s="9"/>
      <c r="AU15538" s="9"/>
      <c r="AV15538" s="9"/>
      <c r="AW15538" s="9"/>
      <c r="AX15538" s="9"/>
      <c r="AY15538" s="9"/>
      <c r="AZ15538" s="9"/>
      <c r="BA15538" s="9"/>
      <c r="BB15538" s="9"/>
      <c r="BC15538" s="9"/>
      <c r="BD15538" s="9"/>
      <c r="BE15538" s="9"/>
    </row>
    <row r="15539" spans="1:57" s="11" customFormat="1" ht="10.5" customHeight="1" x14ac:dyDescent="0.2">
      <c r="A15539" s="12"/>
      <c r="B15539" s="13"/>
      <c r="C15539" s="13"/>
      <c r="D15539" s="13"/>
      <c r="E15539" s="9"/>
      <c r="F15539" s="9"/>
      <c r="G15539" s="9"/>
      <c r="H15539" s="9"/>
      <c r="I15539" s="9"/>
      <c r="J15539" s="9"/>
      <c r="K15539" s="9"/>
      <c r="L15539" s="9"/>
      <c r="M15539" s="9"/>
      <c r="N15539" s="9"/>
      <c r="O15539" s="9"/>
      <c r="P15539" s="9"/>
      <c r="Q15539" s="9"/>
      <c r="R15539" s="9"/>
      <c r="S15539" s="9"/>
      <c r="T15539" s="9"/>
      <c r="U15539" s="9"/>
      <c r="V15539" s="9"/>
      <c r="W15539" s="9"/>
      <c r="X15539" s="9"/>
      <c r="Y15539" s="9"/>
      <c r="Z15539" s="9"/>
      <c r="AA15539" s="9"/>
      <c r="AB15539" s="9"/>
      <c r="AC15539" s="9"/>
      <c r="AD15539" s="9"/>
      <c r="AE15539" s="9"/>
      <c r="AF15539" s="9"/>
      <c r="AG15539" s="9"/>
      <c r="AH15539" s="9"/>
      <c r="AI15539" s="9"/>
      <c r="AJ15539" s="9"/>
      <c r="AK15539" s="9"/>
      <c r="AL15539" s="9"/>
      <c r="AM15539" s="9"/>
      <c r="AN15539" s="9"/>
      <c r="AO15539" s="9"/>
      <c r="AP15539" s="9"/>
      <c r="AQ15539" s="9"/>
      <c r="AR15539" s="9"/>
      <c r="AS15539" s="9"/>
      <c r="AT15539" s="9"/>
      <c r="AU15539" s="9"/>
      <c r="AV15539" s="9"/>
      <c r="AW15539" s="9"/>
      <c r="AX15539" s="9"/>
      <c r="AY15539" s="9"/>
      <c r="AZ15539" s="9"/>
      <c r="BA15539" s="9"/>
      <c r="BB15539" s="9"/>
      <c r="BC15539" s="9"/>
      <c r="BD15539" s="9"/>
      <c r="BE15539" s="9"/>
    </row>
    <row r="15540" spans="1:57" s="9" customFormat="1" ht="26.25" x14ac:dyDescent="0.2">
      <c r="A15540" s="18" t="s">
        <v>29313</v>
      </c>
      <c r="B15540" s="19"/>
      <c r="C15540" s="19"/>
      <c r="D15540" s="19"/>
    </row>
    <row r="15541" spans="1:57" s="9" customFormat="1" ht="14.25" x14ac:dyDescent="0.2">
      <c r="A15541" s="20" t="s">
        <v>0</v>
      </c>
      <c r="B15541" s="21" t="s">
        <v>1</v>
      </c>
      <c r="C15541" s="21" t="s">
        <v>2</v>
      </c>
      <c r="D15541" s="22" t="s">
        <v>3</v>
      </c>
    </row>
    <row r="15542" spans="1:57" s="9" customFormat="1" ht="14.25" x14ac:dyDescent="0.2">
      <c r="A15542" s="20"/>
      <c r="B15542" s="21"/>
      <c r="C15542" s="21"/>
      <c r="D15542" s="22"/>
    </row>
    <row r="15543" spans="1:57" s="9" customFormat="1" x14ac:dyDescent="0.2">
      <c r="A15543" s="2" t="s">
        <v>27668</v>
      </c>
      <c r="B15543" s="1" t="s">
        <v>27669</v>
      </c>
      <c r="C15543" s="1" t="s">
        <v>26867</v>
      </c>
      <c r="D15543" s="3">
        <v>10</v>
      </c>
    </row>
    <row r="15544" spans="1:57" s="9" customFormat="1" x14ac:dyDescent="0.2">
      <c r="A15544" s="2" t="s">
        <v>27670</v>
      </c>
      <c r="B15544" s="1" t="s">
        <v>27671</v>
      </c>
      <c r="C15544" s="1" t="s">
        <v>39</v>
      </c>
      <c r="D15544" s="10" t="s">
        <v>5270</v>
      </c>
    </row>
    <row r="15545" spans="1:57" s="9" customFormat="1" x14ac:dyDescent="0.2">
      <c r="A15545" s="2" t="s">
        <v>27672</v>
      </c>
      <c r="B15545" s="1" t="s">
        <v>27673</v>
      </c>
      <c r="C15545" s="1" t="s">
        <v>39</v>
      </c>
      <c r="D15545" s="10" t="s">
        <v>5270</v>
      </c>
    </row>
    <row r="15546" spans="1:57" s="9" customFormat="1" x14ac:dyDescent="0.2">
      <c r="A15546" s="2" t="s">
        <v>27674</v>
      </c>
      <c r="B15546" s="1" t="s">
        <v>27675</v>
      </c>
      <c r="C15546" s="1" t="s">
        <v>39</v>
      </c>
      <c r="D15546" s="10" t="s">
        <v>5270</v>
      </c>
    </row>
    <row r="15547" spans="1:57" s="9" customFormat="1" x14ac:dyDescent="0.2">
      <c r="A15547" s="2" t="s">
        <v>27676</v>
      </c>
      <c r="B15547" s="1" t="s">
        <v>27677</v>
      </c>
      <c r="C15547" s="1" t="s">
        <v>39</v>
      </c>
      <c r="D15547" s="10" t="s">
        <v>5270</v>
      </c>
    </row>
    <row r="15548" spans="1:57" s="11" customFormat="1" ht="18.75" x14ac:dyDescent="0.2">
      <c r="A15548" s="16" t="str">
        <f>HYPERLINK("#Indice","Voltar ao inicio")</f>
        <v>Voltar ao inicio</v>
      </c>
      <c r="B15548" s="17"/>
      <c r="C15548" s="17"/>
      <c r="D15548" s="17"/>
      <c r="E15548" s="9"/>
      <c r="F15548" s="9"/>
      <c r="G15548" s="9"/>
      <c r="H15548" s="9"/>
      <c r="I15548" s="9"/>
      <c r="J15548" s="9"/>
      <c r="K15548" s="9"/>
      <c r="L15548" s="9"/>
      <c r="M15548" s="9"/>
      <c r="N15548" s="9"/>
      <c r="O15548" s="9"/>
      <c r="P15548" s="9"/>
      <c r="Q15548" s="9"/>
      <c r="R15548" s="9"/>
      <c r="S15548" s="9"/>
      <c r="T15548" s="9"/>
      <c r="U15548" s="9"/>
      <c r="V15548" s="9"/>
      <c r="W15548" s="9"/>
      <c r="X15548" s="9"/>
      <c r="Y15548" s="9"/>
      <c r="Z15548" s="9"/>
      <c r="AA15548" s="9"/>
      <c r="AB15548" s="9"/>
      <c r="AC15548" s="9"/>
      <c r="AD15548" s="9"/>
      <c r="AE15548" s="9"/>
      <c r="AF15548" s="9"/>
      <c r="AG15548" s="9"/>
      <c r="AH15548" s="9"/>
      <c r="AI15548" s="9"/>
      <c r="AJ15548" s="9"/>
      <c r="AK15548" s="9"/>
      <c r="AL15548" s="9"/>
      <c r="AM15548" s="9"/>
      <c r="AN15548" s="9"/>
      <c r="AO15548" s="9"/>
      <c r="AP15548" s="9"/>
      <c r="AQ15548" s="9"/>
      <c r="AR15548" s="9"/>
      <c r="AS15548" s="9"/>
      <c r="AT15548" s="9"/>
      <c r="AU15548" s="9"/>
      <c r="AV15548" s="9"/>
      <c r="AW15548" s="9"/>
      <c r="AX15548" s="9"/>
      <c r="AY15548" s="9"/>
      <c r="AZ15548" s="9"/>
      <c r="BA15548" s="9"/>
      <c r="BB15548" s="9"/>
      <c r="BC15548" s="9"/>
      <c r="BD15548" s="9"/>
      <c r="BE15548" s="9"/>
    </row>
    <row r="15549" spans="1:57" s="11" customFormat="1" ht="10.5" customHeight="1" x14ac:dyDescent="0.2">
      <c r="A15549" s="12"/>
      <c r="B15549" s="13"/>
      <c r="C15549" s="13"/>
      <c r="D15549" s="13"/>
      <c r="E15549" s="9"/>
      <c r="F15549" s="9"/>
      <c r="G15549" s="9"/>
      <c r="H15549" s="9"/>
      <c r="I15549" s="9"/>
      <c r="J15549" s="9"/>
      <c r="K15549" s="9"/>
      <c r="L15549" s="9"/>
      <c r="M15549" s="9"/>
      <c r="N15549" s="9"/>
      <c r="O15549" s="9"/>
      <c r="P15549" s="9"/>
      <c r="Q15549" s="9"/>
      <c r="R15549" s="9"/>
      <c r="S15549" s="9"/>
      <c r="T15549" s="9"/>
      <c r="U15549" s="9"/>
      <c r="V15549" s="9"/>
      <c r="W15549" s="9"/>
      <c r="X15549" s="9"/>
      <c r="Y15549" s="9"/>
      <c r="Z15549" s="9"/>
      <c r="AA15549" s="9"/>
      <c r="AB15549" s="9"/>
      <c r="AC15549" s="9"/>
      <c r="AD15549" s="9"/>
      <c r="AE15549" s="9"/>
      <c r="AF15549" s="9"/>
      <c r="AG15549" s="9"/>
      <c r="AH15549" s="9"/>
      <c r="AI15549" s="9"/>
      <c r="AJ15549" s="9"/>
      <c r="AK15549" s="9"/>
      <c r="AL15549" s="9"/>
      <c r="AM15549" s="9"/>
      <c r="AN15549" s="9"/>
      <c r="AO15549" s="9"/>
      <c r="AP15549" s="9"/>
      <c r="AQ15549" s="9"/>
      <c r="AR15549" s="9"/>
      <c r="AS15549" s="9"/>
      <c r="AT15549" s="9"/>
      <c r="AU15549" s="9"/>
      <c r="AV15549" s="9"/>
      <c r="AW15549" s="9"/>
      <c r="AX15549" s="9"/>
      <c r="AY15549" s="9"/>
      <c r="AZ15549" s="9"/>
      <c r="BA15549" s="9"/>
      <c r="BB15549" s="9"/>
      <c r="BC15549" s="9"/>
      <c r="BD15549" s="9"/>
      <c r="BE15549" s="9"/>
    </row>
    <row r="15550" spans="1:57" s="9" customFormat="1" ht="26.25" x14ac:dyDescent="0.2">
      <c r="A15550" s="18" t="s">
        <v>27691</v>
      </c>
      <c r="B15550" s="19"/>
      <c r="C15550" s="19"/>
      <c r="D15550" s="19"/>
    </row>
    <row r="15551" spans="1:57" s="9" customFormat="1" ht="14.25" x14ac:dyDescent="0.2">
      <c r="A15551" s="20" t="s">
        <v>0</v>
      </c>
      <c r="B15551" s="21" t="s">
        <v>1</v>
      </c>
      <c r="C15551" s="21" t="s">
        <v>2</v>
      </c>
      <c r="D15551" s="22" t="s">
        <v>3</v>
      </c>
    </row>
    <row r="15552" spans="1:57" s="9" customFormat="1" ht="14.25" x14ac:dyDescent="0.2">
      <c r="A15552" s="20"/>
      <c r="B15552" s="21"/>
      <c r="C15552" s="21"/>
      <c r="D15552" s="22"/>
    </row>
    <row r="15553" spans="1:57" s="9" customFormat="1" x14ac:dyDescent="0.2">
      <c r="A15553" s="2" t="s">
        <v>27679</v>
      </c>
      <c r="B15553" s="1" t="s">
        <v>27680</v>
      </c>
      <c r="C15553" s="1" t="s">
        <v>39</v>
      </c>
      <c r="D15553" s="10" t="s">
        <v>5270</v>
      </c>
    </row>
    <row r="15554" spans="1:57" s="9" customFormat="1" x14ac:dyDescent="0.2">
      <c r="A15554" s="2" t="s">
        <v>27681</v>
      </c>
      <c r="B15554" s="1" t="s">
        <v>27682</v>
      </c>
      <c r="C15554" s="1" t="s">
        <v>39</v>
      </c>
      <c r="D15554" s="10" t="s">
        <v>5270</v>
      </c>
    </row>
    <row r="15555" spans="1:57" s="9" customFormat="1" x14ac:dyDescent="0.2">
      <c r="A15555" s="2" t="s">
        <v>27683</v>
      </c>
      <c r="B15555" s="1" t="s">
        <v>27684</v>
      </c>
      <c r="C15555" s="1" t="s">
        <v>39</v>
      </c>
      <c r="D15555" s="10" t="s">
        <v>5270</v>
      </c>
    </row>
    <row r="15556" spans="1:57" s="9" customFormat="1" x14ac:dyDescent="0.2">
      <c r="A15556" s="2" t="s">
        <v>27685</v>
      </c>
      <c r="B15556" s="1" t="s">
        <v>27686</v>
      </c>
      <c r="C15556" s="1" t="s">
        <v>39</v>
      </c>
      <c r="D15556" s="10" t="s">
        <v>5270</v>
      </c>
    </row>
    <row r="15557" spans="1:57" s="9" customFormat="1" x14ac:dyDescent="0.2">
      <c r="A15557" s="2" t="s">
        <v>27687</v>
      </c>
      <c r="B15557" s="1" t="s">
        <v>27688</v>
      </c>
      <c r="C15557" s="1" t="s">
        <v>39</v>
      </c>
      <c r="D15557" s="10" t="s">
        <v>5270</v>
      </c>
    </row>
    <row r="15558" spans="1:57" s="9" customFormat="1" x14ac:dyDescent="0.2">
      <c r="A15558" s="2" t="s">
        <v>27689</v>
      </c>
      <c r="B15558" s="1" t="s">
        <v>27690</v>
      </c>
      <c r="C15558" s="1" t="s">
        <v>39</v>
      </c>
      <c r="D15558" s="10" t="s">
        <v>5270</v>
      </c>
    </row>
    <row r="15559" spans="1:57" s="11" customFormat="1" ht="18.75" x14ac:dyDescent="0.2">
      <c r="A15559" s="16" t="str">
        <f>HYPERLINK("#Indice","Voltar ao inicio")</f>
        <v>Voltar ao inicio</v>
      </c>
      <c r="B15559" s="17"/>
      <c r="C15559" s="17"/>
      <c r="D15559" s="17"/>
      <c r="E15559" s="9"/>
      <c r="F15559" s="9"/>
      <c r="G15559" s="9"/>
      <c r="H15559" s="9"/>
      <c r="I15559" s="9"/>
      <c r="J15559" s="9"/>
      <c r="K15559" s="9"/>
      <c r="L15559" s="9"/>
      <c r="M15559" s="9"/>
      <c r="N15559" s="9"/>
      <c r="O15559" s="9"/>
      <c r="P15559" s="9"/>
      <c r="Q15559" s="9"/>
      <c r="R15559" s="9"/>
      <c r="S15559" s="9"/>
      <c r="T15559" s="9"/>
      <c r="U15559" s="9"/>
      <c r="V15559" s="9"/>
      <c r="W15559" s="9"/>
      <c r="X15559" s="9"/>
      <c r="Y15559" s="9"/>
      <c r="Z15559" s="9"/>
      <c r="AA15559" s="9"/>
      <c r="AB15559" s="9"/>
      <c r="AC15559" s="9"/>
      <c r="AD15559" s="9"/>
      <c r="AE15559" s="9"/>
      <c r="AF15559" s="9"/>
      <c r="AG15559" s="9"/>
      <c r="AH15559" s="9"/>
      <c r="AI15559" s="9"/>
      <c r="AJ15559" s="9"/>
      <c r="AK15559" s="9"/>
      <c r="AL15559" s="9"/>
      <c r="AM15559" s="9"/>
      <c r="AN15559" s="9"/>
      <c r="AO15559" s="9"/>
      <c r="AP15559" s="9"/>
      <c r="AQ15559" s="9"/>
      <c r="AR15559" s="9"/>
      <c r="AS15559" s="9"/>
      <c r="AT15559" s="9"/>
      <c r="AU15559" s="9"/>
      <c r="AV15559" s="9"/>
      <c r="AW15559" s="9"/>
      <c r="AX15559" s="9"/>
      <c r="AY15559" s="9"/>
      <c r="AZ15559" s="9"/>
      <c r="BA15559" s="9"/>
      <c r="BB15559" s="9"/>
      <c r="BC15559" s="9"/>
      <c r="BD15559" s="9"/>
      <c r="BE15559" s="9"/>
    </row>
    <row r="15560" spans="1:57" s="11" customFormat="1" ht="10.5" customHeight="1" x14ac:dyDescent="0.2">
      <c r="A15560" s="12"/>
      <c r="B15560" s="13"/>
      <c r="C15560" s="13"/>
      <c r="D15560" s="13"/>
      <c r="E15560" s="9"/>
      <c r="F15560" s="9"/>
      <c r="G15560" s="9"/>
      <c r="H15560" s="9"/>
      <c r="I15560" s="9"/>
      <c r="J15560" s="9"/>
      <c r="K15560" s="9"/>
      <c r="L15560" s="9"/>
      <c r="M15560" s="9"/>
      <c r="N15560" s="9"/>
      <c r="O15560" s="9"/>
      <c r="P15560" s="9"/>
      <c r="Q15560" s="9"/>
      <c r="R15560" s="9"/>
      <c r="S15560" s="9"/>
      <c r="T15560" s="9"/>
      <c r="U15560" s="9"/>
      <c r="V15560" s="9"/>
      <c r="W15560" s="9"/>
      <c r="X15560" s="9"/>
      <c r="Y15560" s="9"/>
      <c r="Z15560" s="9"/>
      <c r="AA15560" s="9"/>
      <c r="AB15560" s="9"/>
      <c r="AC15560" s="9"/>
      <c r="AD15560" s="9"/>
      <c r="AE15560" s="9"/>
      <c r="AF15560" s="9"/>
      <c r="AG15560" s="9"/>
      <c r="AH15560" s="9"/>
      <c r="AI15560" s="9"/>
      <c r="AJ15560" s="9"/>
      <c r="AK15560" s="9"/>
      <c r="AL15560" s="9"/>
      <c r="AM15560" s="9"/>
      <c r="AN15560" s="9"/>
      <c r="AO15560" s="9"/>
      <c r="AP15560" s="9"/>
      <c r="AQ15560" s="9"/>
      <c r="AR15560" s="9"/>
      <c r="AS15560" s="9"/>
      <c r="AT15560" s="9"/>
      <c r="AU15560" s="9"/>
      <c r="AV15560" s="9"/>
      <c r="AW15560" s="9"/>
      <c r="AX15560" s="9"/>
      <c r="AY15560" s="9"/>
      <c r="AZ15560" s="9"/>
      <c r="BA15560" s="9"/>
      <c r="BB15560" s="9"/>
      <c r="BC15560" s="9"/>
      <c r="BD15560" s="9"/>
      <c r="BE15560" s="9"/>
    </row>
    <row r="15561" spans="1:57" s="9" customFormat="1" ht="26.25" x14ac:dyDescent="0.2">
      <c r="A15561" s="18" t="s">
        <v>27902</v>
      </c>
      <c r="B15561" s="19"/>
      <c r="C15561" s="19"/>
      <c r="D15561" s="19"/>
    </row>
    <row r="15562" spans="1:57" s="9" customFormat="1" ht="14.25" x14ac:dyDescent="0.2">
      <c r="A15562" s="20" t="s">
        <v>0</v>
      </c>
      <c r="B15562" s="21" t="s">
        <v>1</v>
      </c>
      <c r="C15562" s="21" t="s">
        <v>2</v>
      </c>
      <c r="D15562" s="22" t="s">
        <v>3</v>
      </c>
    </row>
    <row r="15563" spans="1:57" s="9" customFormat="1" ht="14.25" x14ac:dyDescent="0.2">
      <c r="A15563" s="20"/>
      <c r="B15563" s="21"/>
      <c r="C15563" s="21"/>
      <c r="D15563" s="22"/>
    </row>
    <row r="15564" spans="1:57" s="9" customFormat="1" x14ac:dyDescent="0.2">
      <c r="A15564" s="2" t="s">
        <v>27692</v>
      </c>
      <c r="B15564" s="1" t="s">
        <v>27693</v>
      </c>
      <c r="C15564" s="1" t="s">
        <v>39</v>
      </c>
      <c r="D15564" s="10" t="s">
        <v>5270</v>
      </c>
    </row>
    <row r="15565" spans="1:57" s="9" customFormat="1" x14ac:dyDescent="0.2">
      <c r="A15565" s="2" t="s">
        <v>27694</v>
      </c>
      <c r="B15565" s="1" t="s">
        <v>27695</v>
      </c>
      <c r="C15565" s="1" t="s">
        <v>39</v>
      </c>
      <c r="D15565" s="10" t="s">
        <v>5270</v>
      </c>
    </row>
    <row r="15566" spans="1:57" s="9" customFormat="1" x14ac:dyDescent="0.2">
      <c r="A15566" s="2" t="s">
        <v>27696</v>
      </c>
      <c r="B15566" s="1" t="s">
        <v>27697</v>
      </c>
      <c r="C15566" s="1" t="s">
        <v>39</v>
      </c>
      <c r="D15566" s="10" t="s">
        <v>5270</v>
      </c>
    </row>
    <row r="15567" spans="1:57" s="9" customFormat="1" x14ac:dyDescent="0.2">
      <c r="A15567" s="2" t="s">
        <v>27698</v>
      </c>
      <c r="B15567" s="1" t="s">
        <v>27699</v>
      </c>
      <c r="C15567" s="1" t="s">
        <v>39</v>
      </c>
      <c r="D15567" s="3">
        <v>40</v>
      </c>
    </row>
    <row r="15568" spans="1:57" s="9" customFormat="1" x14ac:dyDescent="0.2">
      <c r="A15568" s="2" t="s">
        <v>27700</v>
      </c>
      <c r="B15568" s="1" t="s">
        <v>27701</v>
      </c>
      <c r="C15568" s="1" t="s">
        <v>39</v>
      </c>
      <c r="D15568" s="10" t="s">
        <v>5270</v>
      </c>
    </row>
    <row r="15569" spans="1:4" s="9" customFormat="1" x14ac:dyDescent="0.2">
      <c r="A15569" s="2" t="s">
        <v>27702</v>
      </c>
      <c r="B15569" s="1" t="s">
        <v>27703</v>
      </c>
      <c r="C15569" s="1" t="s">
        <v>39</v>
      </c>
      <c r="D15569" s="10" t="s">
        <v>5270</v>
      </c>
    </row>
    <row r="15570" spans="1:4" s="9" customFormat="1" x14ac:dyDescent="0.2">
      <c r="A15570" s="2" t="s">
        <v>27704</v>
      </c>
      <c r="B15570" s="1" t="s">
        <v>27703</v>
      </c>
      <c r="C15570" s="1" t="s">
        <v>39</v>
      </c>
      <c r="D15570" s="10" t="s">
        <v>5270</v>
      </c>
    </row>
    <row r="15571" spans="1:4" s="9" customFormat="1" x14ac:dyDescent="0.2">
      <c r="A15571" s="2" t="s">
        <v>27705</v>
      </c>
      <c r="B15571" s="1" t="s">
        <v>27706</v>
      </c>
      <c r="C15571" s="1" t="s">
        <v>39</v>
      </c>
      <c r="D15571" s="10" t="s">
        <v>5270</v>
      </c>
    </row>
    <row r="15572" spans="1:4" s="9" customFormat="1" x14ac:dyDescent="0.2">
      <c r="A15572" s="2" t="s">
        <v>27707</v>
      </c>
      <c r="B15572" s="1" t="s">
        <v>27708</v>
      </c>
      <c r="C15572" s="1" t="s">
        <v>39</v>
      </c>
      <c r="D15572" s="10" t="s">
        <v>5270</v>
      </c>
    </row>
    <row r="15573" spans="1:4" s="9" customFormat="1" x14ac:dyDescent="0.2">
      <c r="A15573" s="2" t="s">
        <v>27709</v>
      </c>
      <c r="B15573" s="1" t="s">
        <v>27710</v>
      </c>
      <c r="C15573" s="1" t="s">
        <v>39</v>
      </c>
      <c r="D15573" s="10" t="s">
        <v>5270</v>
      </c>
    </row>
    <row r="15574" spans="1:4" s="9" customFormat="1" x14ac:dyDescent="0.2">
      <c r="A15574" s="2" t="s">
        <v>27711</v>
      </c>
      <c r="B15574" s="1" t="s">
        <v>27712</v>
      </c>
      <c r="C15574" s="1" t="s">
        <v>13881</v>
      </c>
      <c r="D15574" s="10" t="s">
        <v>5270</v>
      </c>
    </row>
    <row r="15575" spans="1:4" s="9" customFormat="1" x14ac:dyDescent="0.2">
      <c r="A15575" s="2" t="s">
        <v>27713</v>
      </c>
      <c r="B15575" s="1" t="s">
        <v>27714</v>
      </c>
      <c r="C15575" s="1" t="s">
        <v>27715</v>
      </c>
      <c r="D15575" s="10" t="s">
        <v>5270</v>
      </c>
    </row>
    <row r="15576" spans="1:4" s="9" customFormat="1" x14ac:dyDescent="0.2">
      <c r="A15576" s="2" t="s">
        <v>27716</v>
      </c>
      <c r="B15576" s="1" t="s">
        <v>27714</v>
      </c>
      <c r="C15576" s="1" t="s">
        <v>13731</v>
      </c>
      <c r="D15576" s="10" t="s">
        <v>5270</v>
      </c>
    </row>
    <row r="15577" spans="1:4" s="9" customFormat="1" x14ac:dyDescent="0.2">
      <c r="A15577" s="2" t="s">
        <v>27717</v>
      </c>
      <c r="B15577" s="1" t="s">
        <v>27718</v>
      </c>
      <c r="C15577" s="1" t="s">
        <v>39</v>
      </c>
      <c r="D15577" s="10" t="s">
        <v>5270</v>
      </c>
    </row>
    <row r="15578" spans="1:4" s="9" customFormat="1" x14ac:dyDescent="0.2">
      <c r="A15578" s="2" t="s">
        <v>27719</v>
      </c>
      <c r="B15578" s="1" t="s">
        <v>27720</v>
      </c>
      <c r="C15578" s="1" t="s">
        <v>39</v>
      </c>
      <c r="D15578" s="10" t="s">
        <v>5270</v>
      </c>
    </row>
    <row r="15579" spans="1:4" s="9" customFormat="1" x14ac:dyDescent="0.2">
      <c r="A15579" s="2" t="s">
        <v>27721</v>
      </c>
      <c r="B15579" s="1" t="s">
        <v>27722</v>
      </c>
      <c r="C15579" s="1" t="s">
        <v>39</v>
      </c>
      <c r="D15579" s="3">
        <v>25</v>
      </c>
    </row>
    <row r="15580" spans="1:4" s="9" customFormat="1" x14ac:dyDescent="0.2">
      <c r="A15580" s="2" t="s">
        <v>27723</v>
      </c>
      <c r="B15580" s="1" t="s">
        <v>27724</v>
      </c>
      <c r="C15580" s="1" t="s">
        <v>22067</v>
      </c>
      <c r="D15580" s="10" t="s">
        <v>5270</v>
      </c>
    </row>
    <row r="15581" spans="1:4" s="9" customFormat="1" x14ac:dyDescent="0.2">
      <c r="A15581" s="2" t="s">
        <v>27725</v>
      </c>
      <c r="B15581" s="1" t="s">
        <v>27726</v>
      </c>
      <c r="C15581" s="1" t="s">
        <v>39</v>
      </c>
      <c r="D15581" s="10" t="s">
        <v>5270</v>
      </c>
    </row>
    <row r="15582" spans="1:4" s="9" customFormat="1" x14ac:dyDescent="0.2">
      <c r="A15582" s="2" t="s">
        <v>27727</v>
      </c>
      <c r="B15582" s="1" t="s">
        <v>27728</v>
      </c>
      <c r="C15582" s="1" t="s">
        <v>39</v>
      </c>
      <c r="D15582" s="10" t="s">
        <v>5270</v>
      </c>
    </row>
    <row r="15583" spans="1:4" s="9" customFormat="1" x14ac:dyDescent="0.2">
      <c r="A15583" s="2" t="s">
        <v>27729</v>
      </c>
      <c r="B15583" s="1" t="s">
        <v>27728</v>
      </c>
      <c r="C15583" s="1" t="s">
        <v>39</v>
      </c>
      <c r="D15583" s="10" t="s">
        <v>5270</v>
      </c>
    </row>
    <row r="15584" spans="1:4" s="9" customFormat="1" x14ac:dyDescent="0.2">
      <c r="A15584" s="2" t="s">
        <v>27730</v>
      </c>
      <c r="B15584" s="1" t="s">
        <v>27728</v>
      </c>
      <c r="C15584" s="1" t="s">
        <v>39</v>
      </c>
      <c r="D15584" s="10" t="s">
        <v>5270</v>
      </c>
    </row>
    <row r="15585" spans="1:4" s="9" customFormat="1" x14ac:dyDescent="0.2">
      <c r="A15585" s="2" t="s">
        <v>27731</v>
      </c>
      <c r="B15585" s="1" t="s">
        <v>27732</v>
      </c>
      <c r="C15585" s="1" t="s">
        <v>39</v>
      </c>
      <c r="D15585" s="10" t="s">
        <v>5270</v>
      </c>
    </row>
    <row r="15586" spans="1:4" s="9" customFormat="1" x14ac:dyDescent="0.2">
      <c r="A15586" s="2" t="s">
        <v>27733</v>
      </c>
      <c r="B15586" s="1" t="s">
        <v>27734</v>
      </c>
      <c r="C15586" s="1" t="s">
        <v>39</v>
      </c>
      <c r="D15586" s="10" t="s">
        <v>5270</v>
      </c>
    </row>
    <row r="15587" spans="1:4" s="9" customFormat="1" x14ac:dyDescent="0.2">
      <c r="A15587" s="2" t="s">
        <v>27735</v>
      </c>
      <c r="B15587" s="1" t="s">
        <v>27736</v>
      </c>
      <c r="C15587" s="1" t="s">
        <v>13881</v>
      </c>
      <c r="D15587" s="10" t="s">
        <v>5270</v>
      </c>
    </row>
    <row r="15588" spans="1:4" s="9" customFormat="1" x14ac:dyDescent="0.2">
      <c r="A15588" s="2" t="s">
        <v>27737</v>
      </c>
      <c r="B15588" s="1" t="s">
        <v>27738</v>
      </c>
      <c r="C15588" s="1" t="s">
        <v>13731</v>
      </c>
      <c r="D15588" s="10" t="s">
        <v>5270</v>
      </c>
    </row>
    <row r="15589" spans="1:4" s="9" customFormat="1" x14ac:dyDescent="0.2">
      <c r="A15589" s="2" t="s">
        <v>27739</v>
      </c>
      <c r="B15589" s="1" t="s">
        <v>27740</v>
      </c>
      <c r="C15589" s="1" t="s">
        <v>13881</v>
      </c>
      <c r="D15589" s="10" t="s">
        <v>5270</v>
      </c>
    </row>
    <row r="15590" spans="1:4" s="9" customFormat="1" x14ac:dyDescent="0.2">
      <c r="A15590" s="2" t="s">
        <v>27741</v>
      </c>
      <c r="B15590" s="1" t="s">
        <v>27742</v>
      </c>
      <c r="C15590" s="1" t="s">
        <v>39</v>
      </c>
      <c r="D15590" s="10" t="s">
        <v>5270</v>
      </c>
    </row>
    <row r="15591" spans="1:4" s="9" customFormat="1" x14ac:dyDescent="0.2">
      <c r="A15591" s="2" t="s">
        <v>27743</v>
      </c>
      <c r="B15591" s="1" t="s">
        <v>27744</v>
      </c>
      <c r="C15591" s="1" t="s">
        <v>13881</v>
      </c>
      <c r="D15591" s="3">
        <v>25</v>
      </c>
    </row>
    <row r="15592" spans="1:4" s="9" customFormat="1" x14ac:dyDescent="0.2">
      <c r="A15592" s="2" t="s">
        <v>27745</v>
      </c>
      <c r="B15592" s="1" t="s">
        <v>27746</v>
      </c>
      <c r="C15592" s="1" t="s">
        <v>13881</v>
      </c>
      <c r="D15592" s="10" t="s">
        <v>5270</v>
      </c>
    </row>
    <row r="15593" spans="1:4" s="9" customFormat="1" x14ac:dyDescent="0.2">
      <c r="A15593" s="2" t="s">
        <v>27747</v>
      </c>
      <c r="B15593" s="1" t="s">
        <v>27748</v>
      </c>
      <c r="C15593" s="1" t="s">
        <v>39</v>
      </c>
      <c r="D15593" s="10" t="s">
        <v>5270</v>
      </c>
    </row>
    <row r="15594" spans="1:4" s="9" customFormat="1" x14ac:dyDescent="0.2">
      <c r="A15594" s="2" t="s">
        <v>27749</v>
      </c>
      <c r="B15594" s="1" t="s">
        <v>27750</v>
      </c>
      <c r="C15594" s="1" t="s">
        <v>27751</v>
      </c>
      <c r="D15594" s="10" t="s">
        <v>5270</v>
      </c>
    </row>
    <row r="15595" spans="1:4" s="9" customFormat="1" x14ac:dyDescent="0.2">
      <c r="A15595" s="2" t="s">
        <v>27752</v>
      </c>
      <c r="B15595" s="1" t="s">
        <v>27753</v>
      </c>
      <c r="C15595" s="1" t="s">
        <v>39</v>
      </c>
      <c r="D15595" s="10" t="s">
        <v>5270</v>
      </c>
    </row>
    <row r="15596" spans="1:4" s="9" customFormat="1" x14ac:dyDescent="0.2">
      <c r="A15596" s="2" t="s">
        <v>27754</v>
      </c>
      <c r="B15596" s="1" t="s">
        <v>27755</v>
      </c>
      <c r="C15596" s="1" t="s">
        <v>39</v>
      </c>
      <c r="D15596" s="10" t="s">
        <v>5270</v>
      </c>
    </row>
    <row r="15597" spans="1:4" s="9" customFormat="1" x14ac:dyDescent="0.2">
      <c r="A15597" s="2" t="s">
        <v>27756</v>
      </c>
      <c r="B15597" s="1" t="s">
        <v>27757</v>
      </c>
      <c r="C15597" s="1" t="s">
        <v>39</v>
      </c>
      <c r="D15597" s="10" t="s">
        <v>5270</v>
      </c>
    </row>
    <row r="15598" spans="1:4" s="9" customFormat="1" x14ac:dyDescent="0.2">
      <c r="A15598" s="2" t="s">
        <v>27758</v>
      </c>
      <c r="B15598" s="1" t="s">
        <v>27759</v>
      </c>
      <c r="C15598" s="1" t="s">
        <v>39</v>
      </c>
      <c r="D15598" s="10" t="s">
        <v>5270</v>
      </c>
    </row>
    <row r="15599" spans="1:4" s="9" customFormat="1" x14ac:dyDescent="0.2">
      <c r="A15599" s="2" t="s">
        <v>27760</v>
      </c>
      <c r="B15599" s="1" t="s">
        <v>27761</v>
      </c>
      <c r="C15599" s="1" t="s">
        <v>39</v>
      </c>
      <c r="D15599" s="10" t="s">
        <v>5270</v>
      </c>
    </row>
    <row r="15600" spans="1:4" s="9" customFormat="1" x14ac:dyDescent="0.2">
      <c r="A15600" s="2" t="s">
        <v>27762</v>
      </c>
      <c r="B15600" s="1" t="s">
        <v>27763</v>
      </c>
      <c r="C15600" s="1" t="s">
        <v>39</v>
      </c>
      <c r="D15600" s="10" t="s">
        <v>5270</v>
      </c>
    </row>
    <row r="15601" spans="1:4" s="9" customFormat="1" x14ac:dyDescent="0.2">
      <c r="A15601" s="2" t="s">
        <v>27764</v>
      </c>
      <c r="B15601" s="1" t="s">
        <v>27765</v>
      </c>
      <c r="C15601" s="1" t="s">
        <v>39</v>
      </c>
      <c r="D15601" s="3">
        <v>40</v>
      </c>
    </row>
    <row r="15602" spans="1:4" s="9" customFormat="1" x14ac:dyDescent="0.2">
      <c r="A15602" s="2" t="s">
        <v>27766</v>
      </c>
      <c r="B15602" s="1" t="s">
        <v>27767</v>
      </c>
      <c r="C15602" s="1" t="s">
        <v>13881</v>
      </c>
      <c r="D15602" s="3">
        <v>25</v>
      </c>
    </row>
    <row r="15603" spans="1:4" s="9" customFormat="1" x14ac:dyDescent="0.2">
      <c r="A15603" s="2" t="s">
        <v>27768</v>
      </c>
      <c r="B15603" s="1" t="s">
        <v>27769</v>
      </c>
      <c r="C15603" s="1" t="s">
        <v>39</v>
      </c>
      <c r="D15603" s="3">
        <v>25</v>
      </c>
    </row>
    <row r="15604" spans="1:4" s="9" customFormat="1" x14ac:dyDescent="0.2">
      <c r="A15604" s="2" t="s">
        <v>27770</v>
      </c>
      <c r="B15604" s="1" t="s">
        <v>27769</v>
      </c>
      <c r="C15604" s="1" t="s">
        <v>39</v>
      </c>
      <c r="D15604" s="10" t="s">
        <v>5270</v>
      </c>
    </row>
    <row r="15605" spans="1:4" s="9" customFormat="1" x14ac:dyDescent="0.2">
      <c r="A15605" s="2" t="s">
        <v>27771</v>
      </c>
      <c r="B15605" s="1" t="s">
        <v>27772</v>
      </c>
      <c r="C15605" s="1" t="s">
        <v>27715</v>
      </c>
      <c r="D15605" s="3">
        <v>25</v>
      </c>
    </row>
    <row r="15606" spans="1:4" s="9" customFormat="1" x14ac:dyDescent="0.2">
      <c r="A15606" s="2" t="s">
        <v>27773</v>
      </c>
      <c r="B15606" s="1" t="s">
        <v>27774</v>
      </c>
      <c r="C15606" s="1" t="s">
        <v>39</v>
      </c>
      <c r="D15606" s="10" t="s">
        <v>5270</v>
      </c>
    </row>
    <row r="15607" spans="1:4" s="9" customFormat="1" x14ac:dyDescent="0.2">
      <c r="A15607" s="2" t="s">
        <v>27775</v>
      </c>
      <c r="B15607" s="1" t="s">
        <v>27776</v>
      </c>
      <c r="C15607" s="1" t="s">
        <v>39</v>
      </c>
      <c r="D15607" s="3">
        <v>40</v>
      </c>
    </row>
    <row r="15608" spans="1:4" s="9" customFormat="1" x14ac:dyDescent="0.2">
      <c r="A15608" s="2" t="s">
        <v>27777</v>
      </c>
      <c r="B15608" s="1" t="s">
        <v>27778</v>
      </c>
      <c r="C15608" s="1" t="s">
        <v>39</v>
      </c>
      <c r="D15608" s="10" t="s">
        <v>5270</v>
      </c>
    </row>
    <row r="15609" spans="1:4" s="9" customFormat="1" x14ac:dyDescent="0.2">
      <c r="A15609" s="2" t="s">
        <v>27779</v>
      </c>
      <c r="B15609" s="1" t="s">
        <v>27780</v>
      </c>
      <c r="C15609" s="1" t="s">
        <v>13731</v>
      </c>
      <c r="D15609" s="10" t="s">
        <v>5270</v>
      </c>
    </row>
    <row r="15610" spans="1:4" s="9" customFormat="1" x14ac:dyDescent="0.2">
      <c r="A15610" s="2" t="s">
        <v>27781</v>
      </c>
      <c r="B15610" s="1" t="s">
        <v>27782</v>
      </c>
      <c r="C15610" s="1" t="s">
        <v>39</v>
      </c>
      <c r="D15610" s="10" t="s">
        <v>5270</v>
      </c>
    </row>
    <row r="15611" spans="1:4" s="9" customFormat="1" x14ac:dyDescent="0.2">
      <c r="A15611" s="2" t="s">
        <v>27783</v>
      </c>
      <c r="B15611" s="1" t="s">
        <v>27784</v>
      </c>
      <c r="C15611" s="1" t="s">
        <v>39</v>
      </c>
      <c r="D15611" s="10" t="s">
        <v>5270</v>
      </c>
    </row>
    <row r="15612" spans="1:4" s="9" customFormat="1" x14ac:dyDescent="0.2">
      <c r="A15612" s="2" t="s">
        <v>27785</v>
      </c>
      <c r="B15612" s="1" t="s">
        <v>27786</v>
      </c>
      <c r="C15612" s="1" t="s">
        <v>39</v>
      </c>
      <c r="D15612" s="10" t="s">
        <v>5270</v>
      </c>
    </row>
    <row r="15613" spans="1:4" s="9" customFormat="1" x14ac:dyDescent="0.2">
      <c r="A15613" s="2" t="s">
        <v>27787</v>
      </c>
      <c r="B15613" s="1" t="s">
        <v>27788</v>
      </c>
      <c r="C15613" s="1" t="s">
        <v>13881</v>
      </c>
      <c r="D15613" s="10" t="s">
        <v>5270</v>
      </c>
    </row>
    <row r="15614" spans="1:4" s="9" customFormat="1" x14ac:dyDescent="0.2">
      <c r="A15614" s="2" t="s">
        <v>27789</v>
      </c>
      <c r="B15614" s="1" t="s">
        <v>27790</v>
      </c>
      <c r="C15614" s="1" t="s">
        <v>13881</v>
      </c>
      <c r="D15614" s="10" t="s">
        <v>5270</v>
      </c>
    </row>
    <row r="15615" spans="1:4" s="9" customFormat="1" x14ac:dyDescent="0.2">
      <c r="A15615" s="2" t="s">
        <v>27791</v>
      </c>
      <c r="B15615" s="1" t="s">
        <v>27792</v>
      </c>
      <c r="C15615" s="1" t="s">
        <v>13881</v>
      </c>
      <c r="D15615" s="3">
        <v>25</v>
      </c>
    </row>
    <row r="15616" spans="1:4" s="9" customFormat="1" x14ac:dyDescent="0.2">
      <c r="A15616" s="2" t="s">
        <v>27793</v>
      </c>
      <c r="B15616" s="1" t="s">
        <v>27794</v>
      </c>
      <c r="C15616" s="1" t="s">
        <v>13881</v>
      </c>
      <c r="D15616" s="10" t="s">
        <v>5270</v>
      </c>
    </row>
    <row r="15617" spans="1:4" s="9" customFormat="1" x14ac:dyDescent="0.2">
      <c r="A15617" s="2" t="s">
        <v>27795</v>
      </c>
      <c r="B15617" s="1" t="s">
        <v>27796</v>
      </c>
      <c r="C15617" s="1" t="s">
        <v>39</v>
      </c>
      <c r="D15617" s="10" t="s">
        <v>5270</v>
      </c>
    </row>
    <row r="15618" spans="1:4" s="9" customFormat="1" x14ac:dyDescent="0.2">
      <c r="A15618" s="2" t="s">
        <v>27797</v>
      </c>
      <c r="B15618" s="1" t="s">
        <v>27798</v>
      </c>
      <c r="C15618" s="1" t="s">
        <v>13731</v>
      </c>
      <c r="D15618" s="10" t="s">
        <v>5270</v>
      </c>
    </row>
    <row r="15619" spans="1:4" s="9" customFormat="1" x14ac:dyDescent="0.2">
      <c r="A15619" s="2" t="s">
        <v>27799</v>
      </c>
      <c r="B15619" s="1" t="s">
        <v>27800</v>
      </c>
      <c r="C15619" s="1" t="s">
        <v>39</v>
      </c>
      <c r="D15619" s="10" t="s">
        <v>5270</v>
      </c>
    </row>
    <row r="15620" spans="1:4" s="9" customFormat="1" x14ac:dyDescent="0.2">
      <c r="A15620" s="2" t="s">
        <v>27801</v>
      </c>
      <c r="B15620" s="1" t="s">
        <v>27800</v>
      </c>
      <c r="C15620" s="1" t="s">
        <v>13881</v>
      </c>
      <c r="D15620" s="10" t="s">
        <v>5270</v>
      </c>
    </row>
    <row r="15621" spans="1:4" s="9" customFormat="1" x14ac:dyDescent="0.2">
      <c r="A15621" s="2" t="s">
        <v>27802</v>
      </c>
      <c r="B15621" s="1" t="s">
        <v>27803</v>
      </c>
      <c r="C15621" s="1" t="s">
        <v>39</v>
      </c>
      <c r="D15621" s="10" t="s">
        <v>5270</v>
      </c>
    </row>
    <row r="15622" spans="1:4" s="9" customFormat="1" x14ac:dyDescent="0.2">
      <c r="A15622" s="2" t="s">
        <v>27804</v>
      </c>
      <c r="B15622" s="1" t="s">
        <v>27805</v>
      </c>
      <c r="C15622" s="1" t="s">
        <v>39</v>
      </c>
      <c r="D15622" s="10" t="s">
        <v>5270</v>
      </c>
    </row>
    <row r="15623" spans="1:4" s="9" customFormat="1" x14ac:dyDescent="0.2">
      <c r="A15623" s="2" t="s">
        <v>27806</v>
      </c>
      <c r="B15623" s="1" t="s">
        <v>27805</v>
      </c>
      <c r="C15623" s="1" t="s">
        <v>39</v>
      </c>
      <c r="D15623" s="3">
        <v>25</v>
      </c>
    </row>
    <row r="15624" spans="1:4" s="9" customFormat="1" x14ac:dyDescent="0.2">
      <c r="A15624" s="2" t="s">
        <v>27807</v>
      </c>
      <c r="B15624" s="1" t="s">
        <v>27808</v>
      </c>
      <c r="C15624" s="1" t="s">
        <v>39</v>
      </c>
      <c r="D15624" s="10" t="s">
        <v>5270</v>
      </c>
    </row>
    <row r="15625" spans="1:4" s="9" customFormat="1" x14ac:dyDescent="0.2">
      <c r="A15625" s="2" t="s">
        <v>27809</v>
      </c>
      <c r="B15625" s="1" t="s">
        <v>27808</v>
      </c>
      <c r="C15625" s="1" t="s">
        <v>39</v>
      </c>
      <c r="D15625" s="10" t="s">
        <v>5270</v>
      </c>
    </row>
    <row r="15626" spans="1:4" s="9" customFormat="1" x14ac:dyDescent="0.2">
      <c r="A15626" s="2" t="s">
        <v>27810</v>
      </c>
      <c r="B15626" s="1" t="s">
        <v>27808</v>
      </c>
      <c r="C15626" s="1" t="s">
        <v>39</v>
      </c>
      <c r="D15626" s="3">
        <v>40</v>
      </c>
    </row>
    <row r="15627" spans="1:4" s="9" customFormat="1" x14ac:dyDescent="0.2">
      <c r="A15627" s="2" t="s">
        <v>27811</v>
      </c>
      <c r="B15627" s="1" t="s">
        <v>27812</v>
      </c>
      <c r="C15627" s="1" t="s">
        <v>23686</v>
      </c>
      <c r="D15627" s="3">
        <v>40</v>
      </c>
    </row>
    <row r="15628" spans="1:4" s="9" customFormat="1" x14ac:dyDescent="0.2">
      <c r="A15628" s="2" t="s">
        <v>27813</v>
      </c>
      <c r="B15628" s="1" t="s">
        <v>27814</v>
      </c>
      <c r="C15628" s="1" t="s">
        <v>39</v>
      </c>
      <c r="D15628" s="3">
        <v>20</v>
      </c>
    </row>
    <row r="15629" spans="1:4" s="9" customFormat="1" x14ac:dyDescent="0.2">
      <c r="A15629" s="2" t="s">
        <v>27815</v>
      </c>
      <c r="B15629" s="1" t="s">
        <v>27816</v>
      </c>
      <c r="C15629" s="1" t="s">
        <v>13881</v>
      </c>
      <c r="D15629" s="3">
        <v>40</v>
      </c>
    </row>
    <row r="15630" spans="1:4" s="9" customFormat="1" x14ac:dyDescent="0.2">
      <c r="A15630" s="2" t="s">
        <v>27817</v>
      </c>
      <c r="B15630" s="1" t="s">
        <v>27818</v>
      </c>
      <c r="C15630" s="1" t="s">
        <v>13881</v>
      </c>
      <c r="D15630" s="3">
        <v>25</v>
      </c>
    </row>
    <row r="15631" spans="1:4" s="9" customFormat="1" x14ac:dyDescent="0.2">
      <c r="A15631" s="2" t="s">
        <v>27819</v>
      </c>
      <c r="B15631" s="1" t="s">
        <v>27820</v>
      </c>
      <c r="C15631" s="1" t="s">
        <v>39</v>
      </c>
      <c r="D15631" s="10" t="s">
        <v>5270</v>
      </c>
    </row>
    <row r="15632" spans="1:4" s="9" customFormat="1" x14ac:dyDescent="0.2">
      <c r="A15632" s="2" t="s">
        <v>27821</v>
      </c>
      <c r="B15632" s="1" t="s">
        <v>27822</v>
      </c>
      <c r="C15632" s="1" t="s">
        <v>39</v>
      </c>
      <c r="D15632" s="10" t="s">
        <v>5270</v>
      </c>
    </row>
    <row r="15633" spans="1:4" s="9" customFormat="1" x14ac:dyDescent="0.2">
      <c r="A15633" s="2" t="s">
        <v>27823</v>
      </c>
      <c r="B15633" s="1" t="s">
        <v>27824</v>
      </c>
      <c r="C15633" s="1" t="s">
        <v>39</v>
      </c>
      <c r="D15633" s="3">
        <v>40</v>
      </c>
    </row>
    <row r="15634" spans="1:4" s="9" customFormat="1" x14ac:dyDescent="0.2">
      <c r="A15634" s="2" t="s">
        <v>27825</v>
      </c>
      <c r="B15634" s="1" t="s">
        <v>27826</v>
      </c>
      <c r="C15634" s="1" t="s">
        <v>14726</v>
      </c>
      <c r="D15634" s="3">
        <v>40</v>
      </c>
    </row>
    <row r="15635" spans="1:4" s="9" customFormat="1" x14ac:dyDescent="0.2">
      <c r="A15635" s="2" t="s">
        <v>27827</v>
      </c>
      <c r="B15635" s="1" t="s">
        <v>27828</v>
      </c>
      <c r="C15635" s="1" t="s">
        <v>13881</v>
      </c>
      <c r="D15635" s="10" t="s">
        <v>5270</v>
      </c>
    </row>
    <row r="15636" spans="1:4" s="9" customFormat="1" x14ac:dyDescent="0.2">
      <c r="A15636" s="2" t="s">
        <v>27829</v>
      </c>
      <c r="B15636" s="1" t="s">
        <v>27830</v>
      </c>
      <c r="C15636" s="1" t="s">
        <v>39</v>
      </c>
      <c r="D15636" s="3">
        <v>25</v>
      </c>
    </row>
    <row r="15637" spans="1:4" s="9" customFormat="1" x14ac:dyDescent="0.2">
      <c r="A15637" s="2" t="s">
        <v>27831</v>
      </c>
      <c r="B15637" s="1" t="s">
        <v>27832</v>
      </c>
      <c r="C15637" s="1" t="s">
        <v>27833</v>
      </c>
      <c r="D15637" s="10" t="s">
        <v>5270</v>
      </c>
    </row>
    <row r="15638" spans="1:4" s="9" customFormat="1" x14ac:dyDescent="0.2">
      <c r="A15638" s="2" t="s">
        <v>27834</v>
      </c>
      <c r="B15638" s="1" t="s">
        <v>27835</v>
      </c>
      <c r="C15638" s="1" t="s">
        <v>39</v>
      </c>
      <c r="D15638" s="10" t="s">
        <v>5270</v>
      </c>
    </row>
    <row r="15639" spans="1:4" s="9" customFormat="1" x14ac:dyDescent="0.2">
      <c r="A15639" s="2" t="s">
        <v>27836</v>
      </c>
      <c r="B15639" s="1" t="s">
        <v>27837</v>
      </c>
      <c r="C15639" s="1" t="s">
        <v>13881</v>
      </c>
      <c r="D15639" s="3">
        <v>25</v>
      </c>
    </row>
    <row r="15640" spans="1:4" s="9" customFormat="1" x14ac:dyDescent="0.2">
      <c r="A15640" s="2" t="s">
        <v>27838</v>
      </c>
      <c r="B15640" s="1" t="s">
        <v>27839</v>
      </c>
      <c r="C15640" s="1" t="s">
        <v>39</v>
      </c>
      <c r="D15640" s="10" t="s">
        <v>5270</v>
      </c>
    </row>
    <row r="15641" spans="1:4" s="9" customFormat="1" x14ac:dyDescent="0.2">
      <c r="A15641" s="2" t="s">
        <v>27840</v>
      </c>
      <c r="B15641" s="1" t="s">
        <v>27841</v>
      </c>
      <c r="C15641" s="1" t="s">
        <v>39</v>
      </c>
      <c r="D15641" s="10" t="s">
        <v>5270</v>
      </c>
    </row>
    <row r="15642" spans="1:4" s="9" customFormat="1" x14ac:dyDescent="0.2">
      <c r="A15642" s="2" t="s">
        <v>27842</v>
      </c>
      <c r="B15642" s="1" t="s">
        <v>27843</v>
      </c>
      <c r="C15642" s="1" t="s">
        <v>39</v>
      </c>
      <c r="D15642" s="10" t="s">
        <v>5270</v>
      </c>
    </row>
    <row r="15643" spans="1:4" s="9" customFormat="1" x14ac:dyDescent="0.2">
      <c r="A15643" s="2" t="s">
        <v>27844</v>
      </c>
      <c r="B15643" s="1" t="s">
        <v>27845</v>
      </c>
      <c r="C15643" s="1" t="s">
        <v>13881</v>
      </c>
      <c r="D15643" s="10" t="s">
        <v>5270</v>
      </c>
    </row>
    <row r="15644" spans="1:4" s="9" customFormat="1" x14ac:dyDescent="0.2">
      <c r="A15644" s="2" t="s">
        <v>27846</v>
      </c>
      <c r="B15644" s="1" t="s">
        <v>27847</v>
      </c>
      <c r="C15644" s="1" t="s">
        <v>13731</v>
      </c>
      <c r="D15644" s="10" t="s">
        <v>5270</v>
      </c>
    </row>
    <row r="15645" spans="1:4" s="9" customFormat="1" x14ac:dyDescent="0.2">
      <c r="A15645" s="2" t="s">
        <v>27848</v>
      </c>
      <c r="B15645" s="1" t="s">
        <v>27849</v>
      </c>
      <c r="C15645" s="1" t="s">
        <v>39</v>
      </c>
      <c r="D15645" s="10" t="s">
        <v>5270</v>
      </c>
    </row>
    <row r="15646" spans="1:4" s="9" customFormat="1" x14ac:dyDescent="0.2">
      <c r="A15646" s="2" t="s">
        <v>27850</v>
      </c>
      <c r="B15646" s="1" t="s">
        <v>27849</v>
      </c>
      <c r="C15646" s="1" t="s">
        <v>39</v>
      </c>
      <c r="D15646" s="10" t="s">
        <v>5270</v>
      </c>
    </row>
    <row r="15647" spans="1:4" s="9" customFormat="1" x14ac:dyDescent="0.2">
      <c r="A15647" s="2" t="s">
        <v>27851</v>
      </c>
      <c r="B15647" s="1" t="s">
        <v>27852</v>
      </c>
      <c r="C15647" s="1" t="s">
        <v>13731</v>
      </c>
      <c r="D15647" s="10" t="s">
        <v>5270</v>
      </c>
    </row>
    <row r="15648" spans="1:4" s="9" customFormat="1" x14ac:dyDescent="0.2">
      <c r="A15648" s="2" t="s">
        <v>27853</v>
      </c>
      <c r="B15648" s="1" t="s">
        <v>27854</v>
      </c>
      <c r="C15648" s="1" t="s">
        <v>39</v>
      </c>
      <c r="D15648" s="10" t="s">
        <v>5270</v>
      </c>
    </row>
    <row r="15649" spans="1:4" s="9" customFormat="1" x14ac:dyDescent="0.2">
      <c r="A15649" s="2" t="s">
        <v>27855</v>
      </c>
      <c r="B15649" s="1" t="s">
        <v>27856</v>
      </c>
      <c r="C15649" s="1" t="s">
        <v>39</v>
      </c>
      <c r="D15649" s="3">
        <v>25</v>
      </c>
    </row>
    <row r="15650" spans="1:4" s="9" customFormat="1" x14ac:dyDescent="0.2">
      <c r="A15650" s="2" t="s">
        <v>27857</v>
      </c>
      <c r="B15650" s="1" t="s">
        <v>27858</v>
      </c>
      <c r="C15650" s="1" t="s">
        <v>27859</v>
      </c>
      <c r="D15650" s="10" t="s">
        <v>5270</v>
      </c>
    </row>
    <row r="15651" spans="1:4" s="9" customFormat="1" x14ac:dyDescent="0.2">
      <c r="A15651" s="2" t="s">
        <v>27860</v>
      </c>
      <c r="B15651" s="1" t="s">
        <v>27861</v>
      </c>
      <c r="C15651" s="1" t="s">
        <v>27833</v>
      </c>
      <c r="D15651" s="10" t="s">
        <v>5270</v>
      </c>
    </row>
    <row r="15652" spans="1:4" s="9" customFormat="1" x14ac:dyDescent="0.2">
      <c r="A15652" s="2" t="s">
        <v>27862</v>
      </c>
      <c r="B15652" s="1" t="s">
        <v>27863</v>
      </c>
      <c r="C15652" s="1" t="s">
        <v>39</v>
      </c>
      <c r="D15652" s="10" t="s">
        <v>5270</v>
      </c>
    </row>
    <row r="15653" spans="1:4" s="9" customFormat="1" x14ac:dyDescent="0.2">
      <c r="A15653" s="2" t="s">
        <v>27864</v>
      </c>
      <c r="B15653" s="1" t="s">
        <v>27863</v>
      </c>
      <c r="C15653" s="1" t="s">
        <v>39</v>
      </c>
      <c r="D15653" s="10" t="s">
        <v>5270</v>
      </c>
    </row>
    <row r="15654" spans="1:4" s="9" customFormat="1" x14ac:dyDescent="0.2">
      <c r="A15654" s="2" t="s">
        <v>27865</v>
      </c>
      <c r="B15654" s="1" t="s">
        <v>27866</v>
      </c>
      <c r="C15654" s="1" t="s">
        <v>39</v>
      </c>
      <c r="D15654" s="10" t="s">
        <v>5270</v>
      </c>
    </row>
    <row r="15655" spans="1:4" s="9" customFormat="1" x14ac:dyDescent="0.2">
      <c r="A15655" s="2" t="s">
        <v>27867</v>
      </c>
      <c r="B15655" s="1" t="s">
        <v>27866</v>
      </c>
      <c r="C15655" s="1" t="s">
        <v>27868</v>
      </c>
      <c r="D15655" s="10" t="s">
        <v>5270</v>
      </c>
    </row>
    <row r="15656" spans="1:4" s="9" customFormat="1" x14ac:dyDescent="0.2">
      <c r="A15656" s="2" t="s">
        <v>27869</v>
      </c>
      <c r="B15656" s="1" t="s">
        <v>27870</v>
      </c>
      <c r="C15656" s="1" t="s">
        <v>39</v>
      </c>
      <c r="D15656" s="10" t="s">
        <v>5270</v>
      </c>
    </row>
    <row r="15657" spans="1:4" s="9" customFormat="1" x14ac:dyDescent="0.2">
      <c r="A15657" s="2" t="s">
        <v>27871</v>
      </c>
      <c r="B15657" s="1" t="s">
        <v>27872</v>
      </c>
      <c r="C15657" s="1" t="s">
        <v>39</v>
      </c>
      <c r="D15657" s="10" t="s">
        <v>5270</v>
      </c>
    </row>
    <row r="15658" spans="1:4" s="9" customFormat="1" x14ac:dyDescent="0.2">
      <c r="A15658" s="2" t="s">
        <v>27873</v>
      </c>
      <c r="B15658" s="1" t="s">
        <v>27874</v>
      </c>
      <c r="C15658" s="1" t="s">
        <v>39</v>
      </c>
      <c r="D15658" s="10" t="s">
        <v>5270</v>
      </c>
    </row>
    <row r="15659" spans="1:4" s="9" customFormat="1" x14ac:dyDescent="0.2">
      <c r="A15659" s="2" t="s">
        <v>27875</v>
      </c>
      <c r="B15659" s="1" t="s">
        <v>27874</v>
      </c>
      <c r="C15659" s="1" t="s">
        <v>39</v>
      </c>
      <c r="D15659" s="10" t="s">
        <v>5270</v>
      </c>
    </row>
    <row r="15660" spans="1:4" s="9" customFormat="1" x14ac:dyDescent="0.2">
      <c r="A15660" s="2" t="s">
        <v>27876</v>
      </c>
      <c r="B15660" s="1" t="s">
        <v>27877</v>
      </c>
      <c r="C15660" s="1" t="s">
        <v>27878</v>
      </c>
      <c r="D15660" s="10" t="s">
        <v>5270</v>
      </c>
    </row>
    <row r="15661" spans="1:4" s="9" customFormat="1" x14ac:dyDescent="0.2">
      <c r="A15661" s="2" t="s">
        <v>27879</v>
      </c>
      <c r="B15661" s="1" t="s">
        <v>27880</v>
      </c>
      <c r="C15661" s="1" t="s">
        <v>13881</v>
      </c>
      <c r="D15661" s="10" t="s">
        <v>5270</v>
      </c>
    </row>
    <row r="15662" spans="1:4" s="9" customFormat="1" x14ac:dyDescent="0.2">
      <c r="A15662" s="2" t="s">
        <v>27881</v>
      </c>
      <c r="B15662" s="1" t="s">
        <v>27882</v>
      </c>
      <c r="C15662" s="1" t="s">
        <v>13881</v>
      </c>
      <c r="D15662" s="3">
        <v>25</v>
      </c>
    </row>
    <row r="15663" spans="1:4" s="9" customFormat="1" x14ac:dyDescent="0.2">
      <c r="A15663" s="2" t="s">
        <v>27883</v>
      </c>
      <c r="B15663" s="1" t="s">
        <v>27884</v>
      </c>
      <c r="C15663" s="1" t="s">
        <v>23686</v>
      </c>
      <c r="D15663" s="3">
        <v>40</v>
      </c>
    </row>
    <row r="15664" spans="1:4" s="9" customFormat="1" x14ac:dyDescent="0.2">
      <c r="A15664" s="2" t="s">
        <v>27885</v>
      </c>
      <c r="B15664" s="1" t="s">
        <v>27886</v>
      </c>
      <c r="C15664" s="1" t="s">
        <v>13881</v>
      </c>
      <c r="D15664" s="10" t="s">
        <v>5270</v>
      </c>
    </row>
    <row r="15665" spans="1:57" s="9" customFormat="1" x14ac:dyDescent="0.2">
      <c r="A15665" s="2" t="s">
        <v>27887</v>
      </c>
      <c r="B15665" s="1" t="s">
        <v>27888</v>
      </c>
      <c r="C15665" s="1" t="s">
        <v>39</v>
      </c>
      <c r="D15665" s="10" t="s">
        <v>5270</v>
      </c>
    </row>
    <row r="15666" spans="1:57" s="9" customFormat="1" x14ac:dyDescent="0.2">
      <c r="A15666" s="2" t="s">
        <v>27889</v>
      </c>
      <c r="B15666" s="1" t="s">
        <v>27890</v>
      </c>
      <c r="C15666" s="1" t="s">
        <v>39</v>
      </c>
      <c r="D15666" s="10" t="s">
        <v>5270</v>
      </c>
    </row>
    <row r="15667" spans="1:57" s="9" customFormat="1" x14ac:dyDescent="0.2">
      <c r="A15667" s="2" t="s">
        <v>27891</v>
      </c>
      <c r="B15667" s="1" t="s">
        <v>27892</v>
      </c>
      <c r="C15667" s="1" t="s">
        <v>13881</v>
      </c>
      <c r="D15667" s="3">
        <v>40</v>
      </c>
    </row>
    <row r="15668" spans="1:57" s="9" customFormat="1" x14ac:dyDescent="0.2">
      <c r="A15668" s="2" t="s">
        <v>27893</v>
      </c>
      <c r="B15668" s="1" t="s">
        <v>27894</v>
      </c>
      <c r="C15668" s="1" t="s">
        <v>39</v>
      </c>
      <c r="D15668" s="10" t="s">
        <v>5270</v>
      </c>
    </row>
    <row r="15669" spans="1:57" s="9" customFormat="1" x14ac:dyDescent="0.2">
      <c r="A15669" s="2" t="s">
        <v>27895</v>
      </c>
      <c r="B15669" s="1" t="s">
        <v>27896</v>
      </c>
      <c r="C15669" s="1" t="s">
        <v>13881</v>
      </c>
      <c r="D15669" s="10" t="s">
        <v>5270</v>
      </c>
    </row>
    <row r="15670" spans="1:57" s="9" customFormat="1" x14ac:dyDescent="0.2">
      <c r="A15670" s="2" t="s">
        <v>27897</v>
      </c>
      <c r="B15670" s="1" t="s">
        <v>27898</v>
      </c>
      <c r="C15670" s="1" t="s">
        <v>27899</v>
      </c>
      <c r="D15670" s="10" t="s">
        <v>5270</v>
      </c>
    </row>
    <row r="15671" spans="1:57" s="9" customFormat="1" x14ac:dyDescent="0.2">
      <c r="A15671" s="2" t="s">
        <v>27900</v>
      </c>
      <c r="B15671" s="1" t="s">
        <v>27901</v>
      </c>
      <c r="C15671" s="1" t="s">
        <v>39</v>
      </c>
      <c r="D15671" s="10" t="s">
        <v>5270</v>
      </c>
    </row>
    <row r="15672" spans="1:57" s="11" customFormat="1" ht="18.75" x14ac:dyDescent="0.2">
      <c r="A15672" s="16" t="str">
        <f>HYPERLINK("#Indice","Voltar ao inicio")</f>
        <v>Voltar ao inicio</v>
      </c>
      <c r="B15672" s="17"/>
      <c r="C15672" s="17"/>
      <c r="D15672" s="17"/>
      <c r="E15672" s="9"/>
      <c r="F15672" s="9"/>
      <c r="G15672" s="9"/>
      <c r="H15672" s="9"/>
      <c r="I15672" s="9"/>
      <c r="J15672" s="9"/>
      <c r="K15672" s="9"/>
      <c r="L15672" s="9"/>
      <c r="M15672" s="9"/>
      <c r="N15672" s="9"/>
      <c r="O15672" s="9"/>
      <c r="P15672" s="9"/>
      <c r="Q15672" s="9"/>
      <c r="R15672" s="9"/>
      <c r="S15672" s="9"/>
      <c r="T15672" s="9"/>
      <c r="U15672" s="9"/>
      <c r="V15672" s="9"/>
      <c r="W15672" s="9"/>
      <c r="X15672" s="9"/>
      <c r="Y15672" s="9"/>
      <c r="Z15672" s="9"/>
      <c r="AA15672" s="9"/>
      <c r="AB15672" s="9"/>
      <c r="AC15672" s="9"/>
      <c r="AD15672" s="9"/>
      <c r="AE15672" s="9"/>
      <c r="AF15672" s="9"/>
      <c r="AG15672" s="9"/>
      <c r="AH15672" s="9"/>
      <c r="AI15672" s="9"/>
      <c r="AJ15672" s="9"/>
      <c r="AK15672" s="9"/>
      <c r="AL15672" s="9"/>
      <c r="AM15672" s="9"/>
      <c r="AN15672" s="9"/>
      <c r="AO15672" s="9"/>
      <c r="AP15672" s="9"/>
      <c r="AQ15672" s="9"/>
      <c r="AR15672" s="9"/>
      <c r="AS15672" s="9"/>
      <c r="AT15672" s="9"/>
      <c r="AU15672" s="9"/>
      <c r="AV15672" s="9"/>
      <c r="AW15672" s="9"/>
      <c r="AX15672" s="9"/>
      <c r="AY15672" s="9"/>
      <c r="AZ15672" s="9"/>
      <c r="BA15672" s="9"/>
      <c r="BB15672" s="9"/>
      <c r="BC15672" s="9"/>
      <c r="BD15672" s="9"/>
      <c r="BE15672" s="9"/>
    </row>
    <row r="15673" spans="1:57" s="11" customFormat="1" ht="10.5" customHeight="1" x14ac:dyDescent="0.2">
      <c r="A15673" s="12"/>
      <c r="B15673" s="13"/>
      <c r="C15673" s="13"/>
      <c r="D15673" s="13"/>
      <c r="E15673" s="9"/>
      <c r="F15673" s="9"/>
      <c r="G15673" s="9"/>
      <c r="H15673" s="9"/>
      <c r="I15673" s="9"/>
      <c r="J15673" s="9"/>
      <c r="K15673" s="9"/>
      <c r="L15673" s="9"/>
      <c r="M15673" s="9"/>
      <c r="N15673" s="9"/>
      <c r="O15673" s="9"/>
      <c r="P15673" s="9"/>
      <c r="Q15673" s="9"/>
      <c r="R15673" s="9"/>
      <c r="S15673" s="9"/>
      <c r="T15673" s="9"/>
      <c r="U15673" s="9"/>
      <c r="V15673" s="9"/>
      <c r="W15673" s="9"/>
      <c r="X15673" s="9"/>
      <c r="Y15673" s="9"/>
      <c r="Z15673" s="9"/>
      <c r="AA15673" s="9"/>
      <c r="AB15673" s="9"/>
      <c r="AC15673" s="9"/>
      <c r="AD15673" s="9"/>
      <c r="AE15673" s="9"/>
      <c r="AF15673" s="9"/>
      <c r="AG15673" s="9"/>
      <c r="AH15673" s="9"/>
      <c r="AI15673" s="9"/>
      <c r="AJ15673" s="9"/>
      <c r="AK15673" s="9"/>
      <c r="AL15673" s="9"/>
      <c r="AM15673" s="9"/>
      <c r="AN15673" s="9"/>
      <c r="AO15673" s="9"/>
      <c r="AP15673" s="9"/>
      <c r="AQ15673" s="9"/>
      <c r="AR15673" s="9"/>
      <c r="AS15673" s="9"/>
      <c r="AT15673" s="9"/>
      <c r="AU15673" s="9"/>
      <c r="AV15673" s="9"/>
      <c r="AW15673" s="9"/>
      <c r="AX15673" s="9"/>
      <c r="AY15673" s="9"/>
      <c r="AZ15673" s="9"/>
      <c r="BA15673" s="9"/>
      <c r="BB15673" s="9"/>
      <c r="BC15673" s="9"/>
      <c r="BD15673" s="9"/>
      <c r="BE15673" s="9"/>
    </row>
    <row r="15674" spans="1:57" s="9" customFormat="1" ht="26.25" x14ac:dyDescent="0.2">
      <c r="A15674" s="18" t="s">
        <v>28102</v>
      </c>
      <c r="B15674" s="19"/>
      <c r="C15674" s="19"/>
      <c r="D15674" s="19"/>
    </row>
    <row r="15675" spans="1:57" s="9" customFormat="1" ht="14.25" x14ac:dyDescent="0.2">
      <c r="A15675" s="20" t="s">
        <v>0</v>
      </c>
      <c r="B15675" s="21" t="s">
        <v>1</v>
      </c>
      <c r="C15675" s="21" t="s">
        <v>2</v>
      </c>
      <c r="D15675" s="22" t="s">
        <v>3</v>
      </c>
    </row>
    <row r="15676" spans="1:57" s="9" customFormat="1" ht="14.25" x14ac:dyDescent="0.2">
      <c r="A15676" s="20"/>
      <c r="B15676" s="21"/>
      <c r="C15676" s="21"/>
      <c r="D15676" s="22"/>
    </row>
    <row r="15677" spans="1:57" s="9" customFormat="1" x14ac:dyDescent="0.2">
      <c r="A15677" s="2" t="s">
        <v>27903</v>
      </c>
      <c r="B15677" s="1" t="s">
        <v>27904</v>
      </c>
      <c r="C15677" s="1" t="s">
        <v>39</v>
      </c>
      <c r="D15677" s="3">
        <v>200</v>
      </c>
    </row>
    <row r="15678" spans="1:57" s="9" customFormat="1" x14ac:dyDescent="0.2">
      <c r="A15678" s="2" t="s">
        <v>27905</v>
      </c>
      <c r="B15678" s="1" t="s">
        <v>27904</v>
      </c>
      <c r="C15678" s="1" t="s">
        <v>39</v>
      </c>
      <c r="D15678" s="10" t="s">
        <v>5270</v>
      </c>
    </row>
    <row r="15679" spans="1:57" s="9" customFormat="1" x14ac:dyDescent="0.2">
      <c r="A15679" s="2" t="s">
        <v>27906</v>
      </c>
      <c r="B15679" s="1" t="s">
        <v>27904</v>
      </c>
      <c r="C15679" s="1" t="s">
        <v>39</v>
      </c>
      <c r="D15679" s="10" t="s">
        <v>5270</v>
      </c>
    </row>
    <row r="15680" spans="1:57" s="9" customFormat="1" x14ac:dyDescent="0.2">
      <c r="A15680" s="2" t="s">
        <v>27907</v>
      </c>
      <c r="B15680" s="1" t="s">
        <v>27908</v>
      </c>
      <c r="C15680" s="1" t="s">
        <v>39</v>
      </c>
      <c r="D15680" s="10" t="s">
        <v>5270</v>
      </c>
    </row>
    <row r="15681" spans="1:4" s="9" customFormat="1" x14ac:dyDescent="0.2">
      <c r="A15681" s="2" t="s">
        <v>27909</v>
      </c>
      <c r="B15681" s="1" t="s">
        <v>27908</v>
      </c>
      <c r="C15681" s="1" t="s">
        <v>39</v>
      </c>
      <c r="D15681" s="10" t="s">
        <v>5270</v>
      </c>
    </row>
    <row r="15682" spans="1:4" s="9" customFormat="1" x14ac:dyDescent="0.2">
      <c r="A15682" s="2" t="s">
        <v>27910</v>
      </c>
      <c r="B15682" s="1" t="s">
        <v>27911</v>
      </c>
      <c r="C15682" s="1" t="s">
        <v>39</v>
      </c>
      <c r="D15682" s="10" t="s">
        <v>5270</v>
      </c>
    </row>
    <row r="15683" spans="1:4" s="9" customFormat="1" x14ac:dyDescent="0.2">
      <c r="A15683" s="2" t="s">
        <v>27912</v>
      </c>
      <c r="B15683" s="1" t="s">
        <v>27913</v>
      </c>
      <c r="C15683" s="1" t="s">
        <v>27914</v>
      </c>
      <c r="D15683" s="3">
        <v>200</v>
      </c>
    </row>
    <row r="15684" spans="1:4" s="9" customFormat="1" x14ac:dyDescent="0.2">
      <c r="A15684" s="2" t="s">
        <v>27917</v>
      </c>
      <c r="B15684" s="1" t="s">
        <v>27916</v>
      </c>
      <c r="C15684" s="1" t="s">
        <v>39</v>
      </c>
      <c r="D15684" s="3">
        <v>200</v>
      </c>
    </row>
    <row r="15685" spans="1:4" s="9" customFormat="1" x14ac:dyDescent="0.2">
      <c r="A15685" s="2" t="s">
        <v>27915</v>
      </c>
      <c r="B15685" s="1" t="s">
        <v>27916</v>
      </c>
      <c r="C15685" s="1" t="s">
        <v>39</v>
      </c>
      <c r="D15685" s="3">
        <v>200</v>
      </c>
    </row>
    <row r="15686" spans="1:4" s="9" customFormat="1" x14ac:dyDescent="0.2">
      <c r="A15686" s="2" t="s">
        <v>27918</v>
      </c>
      <c r="B15686" s="1" t="s">
        <v>27916</v>
      </c>
      <c r="C15686" s="1" t="s">
        <v>27899</v>
      </c>
      <c r="D15686" s="10" t="s">
        <v>5270</v>
      </c>
    </row>
    <row r="15687" spans="1:4" s="9" customFormat="1" x14ac:dyDescent="0.2">
      <c r="A15687" s="2" t="s">
        <v>27919</v>
      </c>
      <c r="B15687" s="1" t="s">
        <v>27920</v>
      </c>
      <c r="C15687" s="1" t="s">
        <v>39</v>
      </c>
      <c r="D15687" s="10" t="s">
        <v>5270</v>
      </c>
    </row>
    <row r="15688" spans="1:4" s="9" customFormat="1" x14ac:dyDescent="0.2">
      <c r="A15688" s="2" t="s">
        <v>27921</v>
      </c>
      <c r="B15688" s="1" t="s">
        <v>27922</v>
      </c>
      <c r="C15688" s="1" t="s">
        <v>39</v>
      </c>
      <c r="D15688" s="10" t="s">
        <v>5270</v>
      </c>
    </row>
    <row r="15689" spans="1:4" s="9" customFormat="1" x14ac:dyDescent="0.2">
      <c r="A15689" s="2" t="s">
        <v>27923</v>
      </c>
      <c r="B15689" s="1" t="s">
        <v>27924</v>
      </c>
      <c r="C15689" s="1" t="s">
        <v>39</v>
      </c>
      <c r="D15689" s="10" t="s">
        <v>5270</v>
      </c>
    </row>
    <row r="15690" spans="1:4" s="9" customFormat="1" x14ac:dyDescent="0.2">
      <c r="A15690" s="2" t="s">
        <v>27925</v>
      </c>
      <c r="B15690" s="1" t="s">
        <v>27926</v>
      </c>
      <c r="C15690" s="1" t="s">
        <v>39</v>
      </c>
      <c r="D15690" s="10" t="s">
        <v>5270</v>
      </c>
    </row>
    <row r="15691" spans="1:4" s="9" customFormat="1" x14ac:dyDescent="0.2">
      <c r="A15691" s="2" t="s">
        <v>27927</v>
      </c>
      <c r="B15691" s="1" t="s">
        <v>27928</v>
      </c>
      <c r="C15691" s="1" t="s">
        <v>39</v>
      </c>
      <c r="D15691" s="10" t="s">
        <v>5270</v>
      </c>
    </row>
    <row r="15692" spans="1:4" s="9" customFormat="1" x14ac:dyDescent="0.2">
      <c r="A15692" s="2" t="s">
        <v>27929</v>
      </c>
      <c r="B15692" s="1" t="s">
        <v>27930</v>
      </c>
      <c r="C15692" s="1" t="s">
        <v>39</v>
      </c>
      <c r="D15692" s="10" t="s">
        <v>5270</v>
      </c>
    </row>
    <row r="15693" spans="1:4" s="9" customFormat="1" x14ac:dyDescent="0.2">
      <c r="A15693" s="2" t="s">
        <v>27931</v>
      </c>
      <c r="B15693" s="1" t="s">
        <v>27932</v>
      </c>
      <c r="C15693" s="1" t="s">
        <v>39</v>
      </c>
      <c r="D15693" s="10" t="s">
        <v>5270</v>
      </c>
    </row>
    <row r="15694" spans="1:4" s="9" customFormat="1" x14ac:dyDescent="0.2">
      <c r="A15694" s="2" t="s">
        <v>27933</v>
      </c>
      <c r="B15694" s="1" t="s">
        <v>27934</v>
      </c>
      <c r="C15694" s="1" t="s">
        <v>39</v>
      </c>
      <c r="D15694" s="3">
        <v>1000</v>
      </c>
    </row>
    <row r="15695" spans="1:4" s="9" customFormat="1" x14ac:dyDescent="0.2">
      <c r="A15695" s="2" t="s">
        <v>27935</v>
      </c>
      <c r="B15695" s="1" t="s">
        <v>27936</v>
      </c>
      <c r="C15695" s="1" t="s">
        <v>39</v>
      </c>
      <c r="D15695" s="10" t="s">
        <v>5270</v>
      </c>
    </row>
    <row r="15696" spans="1:4" s="9" customFormat="1" x14ac:dyDescent="0.2">
      <c r="A15696" s="2" t="s">
        <v>27937</v>
      </c>
      <c r="B15696" s="1" t="s">
        <v>27938</v>
      </c>
      <c r="C15696" s="1" t="s">
        <v>39</v>
      </c>
      <c r="D15696" s="10" t="s">
        <v>5270</v>
      </c>
    </row>
    <row r="15697" spans="1:4" s="9" customFormat="1" x14ac:dyDescent="0.2">
      <c r="A15697" s="2" t="s">
        <v>27939</v>
      </c>
      <c r="B15697" s="1" t="s">
        <v>27940</v>
      </c>
      <c r="C15697" s="1" t="s">
        <v>39</v>
      </c>
      <c r="D15697" s="10" t="s">
        <v>5270</v>
      </c>
    </row>
    <row r="15698" spans="1:4" s="9" customFormat="1" x14ac:dyDescent="0.2">
      <c r="A15698" s="2" t="s">
        <v>27941</v>
      </c>
      <c r="B15698" s="1" t="s">
        <v>27942</v>
      </c>
      <c r="C15698" s="1" t="s">
        <v>39</v>
      </c>
      <c r="D15698" s="10" t="s">
        <v>5270</v>
      </c>
    </row>
    <row r="15699" spans="1:4" s="9" customFormat="1" x14ac:dyDescent="0.2">
      <c r="A15699" s="2" t="s">
        <v>27943</v>
      </c>
      <c r="B15699" s="1" t="s">
        <v>27944</v>
      </c>
      <c r="C15699" s="1" t="s">
        <v>39</v>
      </c>
      <c r="D15699" s="10" t="s">
        <v>5270</v>
      </c>
    </row>
    <row r="15700" spans="1:4" s="9" customFormat="1" x14ac:dyDescent="0.2">
      <c r="A15700" s="2" t="s">
        <v>27945</v>
      </c>
      <c r="B15700" s="1" t="s">
        <v>27946</v>
      </c>
      <c r="C15700" s="1" t="s">
        <v>39</v>
      </c>
      <c r="D15700" s="10" t="s">
        <v>5270</v>
      </c>
    </row>
    <row r="15701" spans="1:4" s="9" customFormat="1" x14ac:dyDescent="0.2">
      <c r="A15701" s="2" t="s">
        <v>27950</v>
      </c>
      <c r="B15701" s="1" t="s">
        <v>27948</v>
      </c>
      <c r="C15701" s="1" t="s">
        <v>27951</v>
      </c>
      <c r="D15701" s="3">
        <v>200</v>
      </c>
    </row>
    <row r="15702" spans="1:4" s="9" customFormat="1" x14ac:dyDescent="0.2">
      <c r="A15702" s="2" t="s">
        <v>27947</v>
      </c>
      <c r="B15702" s="1" t="s">
        <v>27948</v>
      </c>
      <c r="C15702" s="1" t="s">
        <v>27949</v>
      </c>
      <c r="D15702" s="10" t="s">
        <v>5270</v>
      </c>
    </row>
    <row r="15703" spans="1:4" s="9" customFormat="1" x14ac:dyDescent="0.2">
      <c r="A15703" s="2" t="s">
        <v>27954</v>
      </c>
      <c r="B15703" s="1" t="s">
        <v>27953</v>
      </c>
      <c r="C15703" s="1" t="s">
        <v>39</v>
      </c>
      <c r="D15703" s="10" t="s">
        <v>5270</v>
      </c>
    </row>
    <row r="15704" spans="1:4" s="9" customFormat="1" x14ac:dyDescent="0.2">
      <c r="A15704" s="2" t="s">
        <v>27952</v>
      </c>
      <c r="B15704" s="1" t="s">
        <v>27953</v>
      </c>
      <c r="C15704" s="1" t="s">
        <v>39</v>
      </c>
      <c r="D15704" s="10" t="s">
        <v>5270</v>
      </c>
    </row>
    <row r="15705" spans="1:4" s="9" customFormat="1" x14ac:dyDescent="0.2">
      <c r="A15705" s="2" t="s">
        <v>27955</v>
      </c>
      <c r="B15705" s="1" t="s">
        <v>27956</v>
      </c>
      <c r="C15705" s="1" t="s">
        <v>39</v>
      </c>
      <c r="D15705" s="10" t="s">
        <v>5270</v>
      </c>
    </row>
    <row r="15706" spans="1:4" s="9" customFormat="1" x14ac:dyDescent="0.2">
      <c r="A15706" s="2" t="s">
        <v>27957</v>
      </c>
      <c r="B15706" s="1" t="s">
        <v>27958</v>
      </c>
      <c r="C15706" s="1" t="s">
        <v>39</v>
      </c>
      <c r="D15706" s="10" t="s">
        <v>5270</v>
      </c>
    </row>
    <row r="15707" spans="1:4" s="9" customFormat="1" x14ac:dyDescent="0.2">
      <c r="A15707" s="2" t="s">
        <v>27959</v>
      </c>
      <c r="B15707" s="1" t="s">
        <v>27960</v>
      </c>
      <c r="C15707" s="1" t="s">
        <v>39</v>
      </c>
      <c r="D15707" s="10" t="s">
        <v>5270</v>
      </c>
    </row>
    <row r="15708" spans="1:4" s="9" customFormat="1" x14ac:dyDescent="0.2">
      <c r="A15708" s="2" t="s">
        <v>27961</v>
      </c>
      <c r="B15708" s="1" t="s">
        <v>27962</v>
      </c>
      <c r="C15708" s="1" t="s">
        <v>39</v>
      </c>
      <c r="D15708" s="10" t="s">
        <v>5270</v>
      </c>
    </row>
    <row r="15709" spans="1:4" s="9" customFormat="1" x14ac:dyDescent="0.2">
      <c r="A15709" s="2" t="s">
        <v>27963</v>
      </c>
      <c r="B15709" s="1" t="s">
        <v>27964</v>
      </c>
      <c r="C15709" s="1" t="s">
        <v>39</v>
      </c>
      <c r="D15709" s="10" t="s">
        <v>5270</v>
      </c>
    </row>
    <row r="15710" spans="1:4" s="9" customFormat="1" x14ac:dyDescent="0.2">
      <c r="A15710" s="2" t="s">
        <v>27965</v>
      </c>
      <c r="B15710" s="1" t="s">
        <v>27966</v>
      </c>
      <c r="C15710" s="1" t="s">
        <v>39</v>
      </c>
      <c r="D15710" s="10" t="s">
        <v>5270</v>
      </c>
    </row>
    <row r="15711" spans="1:4" s="9" customFormat="1" x14ac:dyDescent="0.2">
      <c r="A15711" s="2" t="s">
        <v>27967</v>
      </c>
      <c r="B15711" s="1" t="s">
        <v>27968</v>
      </c>
      <c r="C15711" s="1" t="s">
        <v>39</v>
      </c>
      <c r="D15711" s="10" t="s">
        <v>5270</v>
      </c>
    </row>
    <row r="15712" spans="1:4" s="9" customFormat="1" x14ac:dyDescent="0.2">
      <c r="A15712" s="2" t="s">
        <v>27969</v>
      </c>
      <c r="B15712" s="1" t="s">
        <v>27970</v>
      </c>
      <c r="C15712" s="1" t="s">
        <v>39</v>
      </c>
      <c r="D15712" s="10" t="s">
        <v>5270</v>
      </c>
    </row>
    <row r="15713" spans="1:4" s="9" customFormat="1" x14ac:dyDescent="0.2">
      <c r="A15713" s="2" t="s">
        <v>27971</v>
      </c>
      <c r="B15713" s="1" t="s">
        <v>27972</v>
      </c>
      <c r="C15713" s="1" t="s">
        <v>39</v>
      </c>
      <c r="D15713" s="10" t="s">
        <v>5270</v>
      </c>
    </row>
    <row r="15714" spans="1:4" s="9" customFormat="1" x14ac:dyDescent="0.2">
      <c r="A15714" s="2" t="s">
        <v>27973</v>
      </c>
      <c r="B15714" s="1" t="s">
        <v>27974</v>
      </c>
      <c r="C15714" s="1" t="s">
        <v>39</v>
      </c>
      <c r="D15714" s="10" t="s">
        <v>5270</v>
      </c>
    </row>
    <row r="15715" spans="1:4" s="9" customFormat="1" x14ac:dyDescent="0.2">
      <c r="A15715" s="2" t="s">
        <v>27975</v>
      </c>
      <c r="B15715" s="1" t="s">
        <v>27976</v>
      </c>
      <c r="C15715" s="1" t="s">
        <v>39</v>
      </c>
      <c r="D15715" s="10" t="s">
        <v>5270</v>
      </c>
    </row>
    <row r="15716" spans="1:4" s="9" customFormat="1" x14ac:dyDescent="0.2">
      <c r="A15716" s="2" t="s">
        <v>27977</v>
      </c>
      <c r="B15716" s="1" t="s">
        <v>27978</v>
      </c>
      <c r="C15716" s="1" t="s">
        <v>39</v>
      </c>
      <c r="D15716" s="10" t="s">
        <v>5270</v>
      </c>
    </row>
    <row r="15717" spans="1:4" s="9" customFormat="1" x14ac:dyDescent="0.2">
      <c r="A15717" s="2" t="s">
        <v>27979</v>
      </c>
      <c r="B15717" s="1" t="s">
        <v>27980</v>
      </c>
      <c r="C15717" s="1" t="s">
        <v>39</v>
      </c>
      <c r="D15717" s="10" t="s">
        <v>5270</v>
      </c>
    </row>
    <row r="15718" spans="1:4" s="9" customFormat="1" x14ac:dyDescent="0.2">
      <c r="A15718" s="2" t="s">
        <v>27981</v>
      </c>
      <c r="B15718" s="1" t="s">
        <v>27982</v>
      </c>
      <c r="C15718" s="1" t="s">
        <v>39</v>
      </c>
      <c r="D15718" s="10" t="s">
        <v>5270</v>
      </c>
    </row>
    <row r="15719" spans="1:4" s="9" customFormat="1" x14ac:dyDescent="0.2">
      <c r="A15719" s="2" t="s">
        <v>27983</v>
      </c>
      <c r="B15719" s="1" t="s">
        <v>27984</v>
      </c>
      <c r="C15719" s="1" t="s">
        <v>39</v>
      </c>
      <c r="D15719" s="10" t="s">
        <v>5270</v>
      </c>
    </row>
    <row r="15720" spans="1:4" s="9" customFormat="1" x14ac:dyDescent="0.2">
      <c r="A15720" s="2" t="s">
        <v>27985</v>
      </c>
      <c r="B15720" s="1" t="s">
        <v>27986</v>
      </c>
      <c r="C15720" s="1" t="s">
        <v>39</v>
      </c>
      <c r="D15720" s="10" t="s">
        <v>5270</v>
      </c>
    </row>
    <row r="15721" spans="1:4" s="9" customFormat="1" x14ac:dyDescent="0.2">
      <c r="A15721" s="2" t="s">
        <v>27987</v>
      </c>
      <c r="B15721" s="1" t="s">
        <v>27988</v>
      </c>
      <c r="C15721" s="1" t="s">
        <v>39</v>
      </c>
      <c r="D15721" s="10" t="s">
        <v>5270</v>
      </c>
    </row>
    <row r="15722" spans="1:4" s="9" customFormat="1" x14ac:dyDescent="0.2">
      <c r="A15722" s="2" t="s">
        <v>27989</v>
      </c>
      <c r="B15722" s="1" t="s">
        <v>27990</v>
      </c>
      <c r="C15722" s="1" t="s">
        <v>39</v>
      </c>
      <c r="D15722" s="10" t="s">
        <v>5270</v>
      </c>
    </row>
    <row r="15723" spans="1:4" s="9" customFormat="1" x14ac:dyDescent="0.2">
      <c r="A15723" s="2" t="s">
        <v>27993</v>
      </c>
      <c r="B15723" s="1" t="s">
        <v>27992</v>
      </c>
      <c r="C15723" s="1" t="s">
        <v>13731</v>
      </c>
      <c r="D15723" s="3">
        <v>200</v>
      </c>
    </row>
    <row r="15724" spans="1:4" s="9" customFormat="1" x14ac:dyDescent="0.2">
      <c r="A15724" s="2" t="s">
        <v>27991</v>
      </c>
      <c r="B15724" s="1" t="s">
        <v>27992</v>
      </c>
      <c r="C15724" s="1" t="s">
        <v>39</v>
      </c>
      <c r="D15724" s="10" t="s">
        <v>5270</v>
      </c>
    </row>
    <row r="15725" spans="1:4" s="9" customFormat="1" x14ac:dyDescent="0.2">
      <c r="A15725" s="2" t="s">
        <v>27994</v>
      </c>
      <c r="B15725" s="1" t="s">
        <v>27995</v>
      </c>
      <c r="C15725" s="1" t="s">
        <v>39</v>
      </c>
      <c r="D15725" s="10" t="s">
        <v>5270</v>
      </c>
    </row>
    <row r="15726" spans="1:4" s="9" customFormat="1" x14ac:dyDescent="0.2">
      <c r="A15726" s="2" t="s">
        <v>27996</v>
      </c>
      <c r="B15726" s="1" t="s">
        <v>27997</v>
      </c>
      <c r="C15726" s="1" t="s">
        <v>39</v>
      </c>
      <c r="D15726" s="10" t="s">
        <v>5270</v>
      </c>
    </row>
    <row r="15727" spans="1:4" s="9" customFormat="1" x14ac:dyDescent="0.2">
      <c r="A15727" s="2" t="s">
        <v>27998</v>
      </c>
      <c r="B15727" s="1" t="s">
        <v>27999</v>
      </c>
      <c r="C15727" s="1" t="s">
        <v>39</v>
      </c>
      <c r="D15727" s="10" t="s">
        <v>5270</v>
      </c>
    </row>
    <row r="15728" spans="1:4" s="9" customFormat="1" x14ac:dyDescent="0.2">
      <c r="A15728" s="2" t="s">
        <v>28000</v>
      </c>
      <c r="B15728" s="1" t="s">
        <v>28001</v>
      </c>
      <c r="C15728" s="1" t="s">
        <v>39</v>
      </c>
      <c r="D15728" s="10" t="s">
        <v>5270</v>
      </c>
    </row>
    <row r="15729" spans="1:4" s="9" customFormat="1" x14ac:dyDescent="0.2">
      <c r="A15729" s="2" t="s">
        <v>28004</v>
      </c>
      <c r="B15729" s="1" t="s">
        <v>28003</v>
      </c>
      <c r="C15729" s="1" t="s">
        <v>27899</v>
      </c>
      <c r="D15729" s="3">
        <v>200</v>
      </c>
    </row>
    <row r="15730" spans="1:4" s="9" customFormat="1" x14ac:dyDescent="0.2">
      <c r="A15730" s="2" t="s">
        <v>28005</v>
      </c>
      <c r="B15730" s="1" t="s">
        <v>28003</v>
      </c>
      <c r="C15730" s="1" t="s">
        <v>1910</v>
      </c>
      <c r="D15730" s="3">
        <v>200</v>
      </c>
    </row>
    <row r="15731" spans="1:4" s="9" customFormat="1" x14ac:dyDescent="0.2">
      <c r="A15731" s="2" t="s">
        <v>28002</v>
      </c>
      <c r="B15731" s="1" t="s">
        <v>28003</v>
      </c>
      <c r="C15731" s="1" t="s">
        <v>39</v>
      </c>
      <c r="D15731" s="10" t="s">
        <v>5270</v>
      </c>
    </row>
    <row r="15732" spans="1:4" s="9" customFormat="1" x14ac:dyDescent="0.2">
      <c r="A15732" s="2" t="s">
        <v>28006</v>
      </c>
      <c r="B15732" s="1" t="s">
        <v>28007</v>
      </c>
      <c r="C15732" s="1" t="s">
        <v>39</v>
      </c>
      <c r="D15732" s="10" t="s">
        <v>5270</v>
      </c>
    </row>
    <row r="15733" spans="1:4" s="9" customFormat="1" x14ac:dyDescent="0.2">
      <c r="A15733" s="2" t="s">
        <v>28008</v>
      </c>
      <c r="B15733" s="1" t="s">
        <v>28009</v>
      </c>
      <c r="C15733" s="1" t="s">
        <v>39</v>
      </c>
      <c r="D15733" s="10" t="s">
        <v>5270</v>
      </c>
    </row>
    <row r="15734" spans="1:4" s="9" customFormat="1" x14ac:dyDescent="0.2">
      <c r="A15734" s="2" t="s">
        <v>28010</v>
      </c>
      <c r="B15734" s="1" t="s">
        <v>28011</v>
      </c>
      <c r="C15734" s="1" t="s">
        <v>39</v>
      </c>
      <c r="D15734" s="10" t="s">
        <v>5270</v>
      </c>
    </row>
    <row r="15735" spans="1:4" s="9" customFormat="1" x14ac:dyDescent="0.2">
      <c r="A15735" s="2" t="s">
        <v>28012</v>
      </c>
      <c r="B15735" s="1" t="s">
        <v>28011</v>
      </c>
      <c r="C15735" s="1" t="s">
        <v>28013</v>
      </c>
      <c r="D15735" s="10" t="s">
        <v>5270</v>
      </c>
    </row>
    <row r="15736" spans="1:4" s="9" customFormat="1" x14ac:dyDescent="0.2">
      <c r="A15736" s="2" t="s">
        <v>28014</v>
      </c>
      <c r="B15736" s="1" t="s">
        <v>28015</v>
      </c>
      <c r="C15736" s="1" t="s">
        <v>39</v>
      </c>
      <c r="D15736" s="10" t="s">
        <v>5270</v>
      </c>
    </row>
    <row r="15737" spans="1:4" s="9" customFormat="1" x14ac:dyDescent="0.2">
      <c r="A15737" s="2" t="s">
        <v>28016</v>
      </c>
      <c r="B15737" s="1" t="s">
        <v>28015</v>
      </c>
      <c r="C15737" s="1" t="s">
        <v>28013</v>
      </c>
      <c r="D15737" s="10" t="s">
        <v>5270</v>
      </c>
    </row>
    <row r="15738" spans="1:4" s="9" customFormat="1" x14ac:dyDescent="0.2">
      <c r="A15738" s="2" t="s">
        <v>28017</v>
      </c>
      <c r="B15738" s="1" t="s">
        <v>28018</v>
      </c>
      <c r="C15738" s="1" t="s">
        <v>39</v>
      </c>
      <c r="D15738" s="10" t="s">
        <v>5270</v>
      </c>
    </row>
    <row r="15739" spans="1:4" s="9" customFormat="1" x14ac:dyDescent="0.2">
      <c r="A15739" s="2" t="s">
        <v>28019</v>
      </c>
      <c r="B15739" s="1" t="s">
        <v>28020</v>
      </c>
      <c r="C15739" s="1" t="s">
        <v>39</v>
      </c>
      <c r="D15739" s="10" t="s">
        <v>5270</v>
      </c>
    </row>
    <row r="15740" spans="1:4" s="9" customFormat="1" x14ac:dyDescent="0.2">
      <c r="A15740" s="2" t="s">
        <v>28021</v>
      </c>
      <c r="B15740" s="1" t="s">
        <v>28022</v>
      </c>
      <c r="C15740" s="1" t="s">
        <v>39</v>
      </c>
      <c r="D15740" s="10" t="s">
        <v>5270</v>
      </c>
    </row>
    <row r="15741" spans="1:4" s="9" customFormat="1" x14ac:dyDescent="0.2">
      <c r="A15741" s="2" t="s">
        <v>28023</v>
      </c>
      <c r="B15741" s="1" t="s">
        <v>28024</v>
      </c>
      <c r="C15741" s="1" t="s">
        <v>39</v>
      </c>
      <c r="D15741" s="3">
        <v>200</v>
      </c>
    </row>
    <row r="15742" spans="1:4" s="9" customFormat="1" x14ac:dyDescent="0.2">
      <c r="A15742" s="2" t="s">
        <v>28025</v>
      </c>
      <c r="B15742" s="1" t="s">
        <v>28026</v>
      </c>
      <c r="C15742" s="1" t="s">
        <v>27899</v>
      </c>
      <c r="D15742" s="3">
        <v>200</v>
      </c>
    </row>
    <row r="15743" spans="1:4" s="9" customFormat="1" x14ac:dyDescent="0.2">
      <c r="A15743" s="2" t="s">
        <v>28027</v>
      </c>
      <c r="B15743" s="1" t="s">
        <v>28026</v>
      </c>
      <c r="C15743" s="1" t="s">
        <v>13352</v>
      </c>
      <c r="D15743" s="10" t="s">
        <v>5270</v>
      </c>
    </row>
    <row r="15744" spans="1:4" s="9" customFormat="1" x14ac:dyDescent="0.2">
      <c r="A15744" s="2" t="s">
        <v>28028</v>
      </c>
      <c r="B15744" s="1" t="s">
        <v>28029</v>
      </c>
      <c r="C15744" s="1" t="s">
        <v>39</v>
      </c>
      <c r="D15744" s="10" t="s">
        <v>5270</v>
      </c>
    </row>
    <row r="15745" spans="1:4" s="9" customFormat="1" x14ac:dyDescent="0.2">
      <c r="A15745" s="2" t="s">
        <v>28030</v>
      </c>
      <c r="B15745" s="1" t="s">
        <v>28029</v>
      </c>
      <c r="C15745" s="1" t="s">
        <v>27899</v>
      </c>
      <c r="D15745" s="10" t="s">
        <v>5270</v>
      </c>
    </row>
    <row r="15746" spans="1:4" s="9" customFormat="1" x14ac:dyDescent="0.2">
      <c r="A15746" s="2" t="s">
        <v>28031</v>
      </c>
      <c r="B15746" s="1" t="s">
        <v>28032</v>
      </c>
      <c r="C15746" s="1" t="s">
        <v>39</v>
      </c>
      <c r="D15746" s="10" t="s">
        <v>5270</v>
      </c>
    </row>
    <row r="15747" spans="1:4" s="9" customFormat="1" x14ac:dyDescent="0.2">
      <c r="A15747" s="2" t="s">
        <v>28033</v>
      </c>
      <c r="B15747" s="1" t="s">
        <v>28034</v>
      </c>
      <c r="C15747" s="1" t="s">
        <v>39</v>
      </c>
      <c r="D15747" s="10" t="s">
        <v>5270</v>
      </c>
    </row>
    <row r="15748" spans="1:4" s="9" customFormat="1" x14ac:dyDescent="0.2">
      <c r="A15748" s="2" t="s">
        <v>28035</v>
      </c>
      <c r="B15748" s="1" t="s">
        <v>28034</v>
      </c>
      <c r="C15748" s="1" t="s">
        <v>13731</v>
      </c>
      <c r="D15748" s="10" t="s">
        <v>5270</v>
      </c>
    </row>
    <row r="15749" spans="1:4" s="9" customFormat="1" x14ac:dyDescent="0.2">
      <c r="A15749" s="2" t="s">
        <v>28036</v>
      </c>
      <c r="B15749" s="1" t="s">
        <v>28037</v>
      </c>
      <c r="C15749" s="1" t="s">
        <v>39</v>
      </c>
      <c r="D15749" s="10" t="s">
        <v>5270</v>
      </c>
    </row>
    <row r="15750" spans="1:4" s="9" customFormat="1" x14ac:dyDescent="0.2">
      <c r="A15750" s="2" t="s">
        <v>28038</v>
      </c>
      <c r="B15750" s="1" t="s">
        <v>28039</v>
      </c>
      <c r="C15750" s="1" t="s">
        <v>39</v>
      </c>
      <c r="D15750" s="10" t="s">
        <v>5270</v>
      </c>
    </row>
    <row r="15751" spans="1:4" s="9" customFormat="1" x14ac:dyDescent="0.2">
      <c r="A15751" s="2" t="s">
        <v>28040</v>
      </c>
      <c r="B15751" s="1" t="s">
        <v>28041</v>
      </c>
      <c r="C15751" s="1" t="s">
        <v>39</v>
      </c>
      <c r="D15751" s="10" t="s">
        <v>5270</v>
      </c>
    </row>
    <row r="15752" spans="1:4" s="9" customFormat="1" x14ac:dyDescent="0.2">
      <c r="A15752" s="2" t="s">
        <v>28042</v>
      </c>
      <c r="B15752" s="1" t="s">
        <v>28043</v>
      </c>
      <c r="C15752" s="1" t="s">
        <v>39</v>
      </c>
      <c r="D15752" s="10" t="s">
        <v>5270</v>
      </c>
    </row>
    <row r="15753" spans="1:4" s="9" customFormat="1" x14ac:dyDescent="0.2">
      <c r="A15753" s="2" t="s">
        <v>28044</v>
      </c>
      <c r="B15753" s="1" t="s">
        <v>28045</v>
      </c>
      <c r="C15753" s="1" t="s">
        <v>39</v>
      </c>
      <c r="D15753" s="10" t="s">
        <v>5270</v>
      </c>
    </row>
    <row r="15754" spans="1:4" s="9" customFormat="1" x14ac:dyDescent="0.2">
      <c r="A15754" s="2" t="s">
        <v>28046</v>
      </c>
      <c r="B15754" s="1" t="s">
        <v>28047</v>
      </c>
      <c r="C15754" s="1" t="s">
        <v>39</v>
      </c>
      <c r="D15754" s="10" t="s">
        <v>5270</v>
      </c>
    </row>
    <row r="15755" spans="1:4" s="9" customFormat="1" x14ac:dyDescent="0.2">
      <c r="A15755" s="2" t="s">
        <v>28048</v>
      </c>
      <c r="B15755" s="1" t="s">
        <v>28049</v>
      </c>
      <c r="C15755" s="1" t="s">
        <v>39</v>
      </c>
      <c r="D15755" s="10" t="s">
        <v>5270</v>
      </c>
    </row>
    <row r="15756" spans="1:4" s="9" customFormat="1" x14ac:dyDescent="0.2">
      <c r="A15756" s="2" t="s">
        <v>28050</v>
      </c>
      <c r="B15756" s="1" t="s">
        <v>28051</v>
      </c>
      <c r="C15756" s="1" t="s">
        <v>39</v>
      </c>
      <c r="D15756" s="10" t="s">
        <v>5270</v>
      </c>
    </row>
    <row r="15757" spans="1:4" s="9" customFormat="1" x14ac:dyDescent="0.2">
      <c r="A15757" s="2" t="s">
        <v>28052</v>
      </c>
      <c r="B15757" s="1" t="s">
        <v>28053</v>
      </c>
      <c r="C15757" s="1" t="s">
        <v>39</v>
      </c>
      <c r="D15757" s="10" t="s">
        <v>5270</v>
      </c>
    </row>
    <row r="15758" spans="1:4" s="9" customFormat="1" x14ac:dyDescent="0.2">
      <c r="A15758" s="2" t="s">
        <v>28054</v>
      </c>
      <c r="B15758" s="1" t="s">
        <v>28055</v>
      </c>
      <c r="C15758" s="1" t="s">
        <v>39</v>
      </c>
      <c r="D15758" s="10" t="s">
        <v>5270</v>
      </c>
    </row>
    <row r="15759" spans="1:4" s="9" customFormat="1" x14ac:dyDescent="0.2">
      <c r="A15759" s="2" t="s">
        <v>28056</v>
      </c>
      <c r="B15759" s="1" t="s">
        <v>28055</v>
      </c>
      <c r="C15759" s="1" t="s">
        <v>39</v>
      </c>
      <c r="D15759" s="10" t="s">
        <v>5270</v>
      </c>
    </row>
    <row r="15760" spans="1:4" s="9" customFormat="1" x14ac:dyDescent="0.2">
      <c r="A15760" s="2" t="s">
        <v>28057</v>
      </c>
      <c r="B15760" s="1" t="s">
        <v>28058</v>
      </c>
      <c r="C15760" s="1" t="s">
        <v>39</v>
      </c>
      <c r="D15760" s="10" t="s">
        <v>5270</v>
      </c>
    </row>
    <row r="15761" spans="1:4" s="9" customFormat="1" x14ac:dyDescent="0.2">
      <c r="A15761" s="2" t="s">
        <v>28059</v>
      </c>
      <c r="B15761" s="1" t="s">
        <v>28060</v>
      </c>
      <c r="C15761" s="1" t="s">
        <v>39</v>
      </c>
      <c r="D15761" s="10" t="s">
        <v>5270</v>
      </c>
    </row>
    <row r="15762" spans="1:4" s="9" customFormat="1" x14ac:dyDescent="0.2">
      <c r="A15762" s="2" t="s">
        <v>28061</v>
      </c>
      <c r="B15762" s="1" t="s">
        <v>28062</v>
      </c>
      <c r="C15762" s="1" t="s">
        <v>39</v>
      </c>
      <c r="D15762" s="10" t="s">
        <v>5270</v>
      </c>
    </row>
    <row r="15763" spans="1:4" s="9" customFormat="1" x14ac:dyDescent="0.2">
      <c r="A15763" s="2" t="s">
        <v>28063</v>
      </c>
      <c r="B15763" s="1" t="s">
        <v>28064</v>
      </c>
      <c r="C15763" s="1" t="s">
        <v>39</v>
      </c>
      <c r="D15763" s="10" t="s">
        <v>5270</v>
      </c>
    </row>
    <row r="15764" spans="1:4" s="9" customFormat="1" x14ac:dyDescent="0.2">
      <c r="A15764" s="2" t="s">
        <v>28065</v>
      </c>
      <c r="B15764" s="1" t="s">
        <v>28064</v>
      </c>
      <c r="C15764" s="1" t="s">
        <v>39</v>
      </c>
      <c r="D15764" s="10" t="s">
        <v>5270</v>
      </c>
    </row>
    <row r="15765" spans="1:4" s="9" customFormat="1" x14ac:dyDescent="0.2">
      <c r="A15765" s="2" t="s">
        <v>28066</v>
      </c>
      <c r="B15765" s="1" t="s">
        <v>28067</v>
      </c>
      <c r="C15765" s="1" t="s">
        <v>39</v>
      </c>
      <c r="D15765" s="10" t="s">
        <v>5270</v>
      </c>
    </row>
    <row r="15766" spans="1:4" s="9" customFormat="1" x14ac:dyDescent="0.2">
      <c r="A15766" s="2" t="s">
        <v>28068</v>
      </c>
      <c r="B15766" s="1" t="s">
        <v>28069</v>
      </c>
      <c r="C15766" s="1" t="s">
        <v>39</v>
      </c>
      <c r="D15766" s="3">
        <v>200</v>
      </c>
    </row>
    <row r="15767" spans="1:4" s="9" customFormat="1" x14ac:dyDescent="0.2">
      <c r="A15767" s="2" t="s">
        <v>28070</v>
      </c>
      <c r="B15767" s="1" t="s">
        <v>28069</v>
      </c>
      <c r="C15767" s="1" t="s">
        <v>39</v>
      </c>
      <c r="D15767" s="10" t="s">
        <v>5270</v>
      </c>
    </row>
    <row r="15768" spans="1:4" s="9" customFormat="1" x14ac:dyDescent="0.2">
      <c r="A15768" s="2" t="s">
        <v>28073</v>
      </c>
      <c r="B15768" s="1" t="s">
        <v>28072</v>
      </c>
      <c r="C15768" s="1" t="s">
        <v>39</v>
      </c>
      <c r="D15768" s="10" t="s">
        <v>5270</v>
      </c>
    </row>
    <row r="15769" spans="1:4" s="9" customFormat="1" x14ac:dyDescent="0.2">
      <c r="A15769" s="2" t="s">
        <v>28071</v>
      </c>
      <c r="B15769" s="1" t="s">
        <v>28072</v>
      </c>
      <c r="C15769" s="1" t="s">
        <v>39</v>
      </c>
      <c r="D15769" s="10" t="s">
        <v>5270</v>
      </c>
    </row>
    <row r="15770" spans="1:4" s="9" customFormat="1" x14ac:dyDescent="0.2">
      <c r="A15770" s="2" t="s">
        <v>28074</v>
      </c>
      <c r="B15770" s="1" t="s">
        <v>28072</v>
      </c>
      <c r="C15770" s="1" t="s">
        <v>39</v>
      </c>
      <c r="D15770" s="10" t="s">
        <v>5270</v>
      </c>
    </row>
    <row r="15771" spans="1:4" s="9" customFormat="1" x14ac:dyDescent="0.2">
      <c r="A15771" s="2" t="s">
        <v>28076</v>
      </c>
      <c r="B15771" s="1" t="s">
        <v>28072</v>
      </c>
      <c r="C15771" s="1" t="s">
        <v>27899</v>
      </c>
      <c r="D15771" s="10" t="s">
        <v>5270</v>
      </c>
    </row>
    <row r="15772" spans="1:4" s="9" customFormat="1" x14ac:dyDescent="0.2">
      <c r="A15772" s="2" t="s">
        <v>28075</v>
      </c>
      <c r="B15772" s="1" t="s">
        <v>28072</v>
      </c>
      <c r="C15772" s="1" t="s">
        <v>39</v>
      </c>
      <c r="D15772" s="10" t="s">
        <v>5270</v>
      </c>
    </row>
    <row r="15773" spans="1:4" s="9" customFormat="1" x14ac:dyDescent="0.2">
      <c r="A15773" s="2" t="s">
        <v>28077</v>
      </c>
      <c r="B15773" s="1" t="s">
        <v>28078</v>
      </c>
      <c r="C15773" s="1" t="s">
        <v>27949</v>
      </c>
      <c r="D15773" s="3">
        <v>1000</v>
      </c>
    </row>
    <row r="15774" spans="1:4" s="9" customFormat="1" x14ac:dyDescent="0.2">
      <c r="A15774" s="2" t="s">
        <v>28079</v>
      </c>
      <c r="B15774" s="1" t="s">
        <v>28080</v>
      </c>
      <c r="C15774" s="1" t="s">
        <v>39</v>
      </c>
      <c r="D15774" s="10" t="s">
        <v>5270</v>
      </c>
    </row>
    <row r="15775" spans="1:4" s="9" customFormat="1" x14ac:dyDescent="0.2">
      <c r="A15775" s="2" t="s">
        <v>28083</v>
      </c>
      <c r="B15775" s="1" t="s">
        <v>28082</v>
      </c>
      <c r="C15775" s="1" t="s">
        <v>39</v>
      </c>
      <c r="D15775" s="10" t="s">
        <v>5270</v>
      </c>
    </row>
    <row r="15776" spans="1:4" s="9" customFormat="1" x14ac:dyDescent="0.2">
      <c r="A15776" s="2" t="s">
        <v>28081</v>
      </c>
      <c r="B15776" s="1" t="s">
        <v>28082</v>
      </c>
      <c r="C15776" s="1" t="s">
        <v>39</v>
      </c>
      <c r="D15776" s="10" t="s">
        <v>5270</v>
      </c>
    </row>
    <row r="15777" spans="1:57" s="9" customFormat="1" x14ac:dyDescent="0.2">
      <c r="A15777" s="2" t="s">
        <v>28084</v>
      </c>
      <c r="B15777" s="1" t="s">
        <v>28082</v>
      </c>
      <c r="C15777" s="1" t="s">
        <v>27899</v>
      </c>
      <c r="D15777" s="10" t="s">
        <v>5270</v>
      </c>
    </row>
    <row r="15778" spans="1:57" s="9" customFormat="1" x14ac:dyDescent="0.2">
      <c r="A15778" s="2" t="s">
        <v>28085</v>
      </c>
      <c r="B15778" s="1" t="s">
        <v>28082</v>
      </c>
      <c r="C15778" s="1" t="s">
        <v>28086</v>
      </c>
      <c r="D15778" s="10" t="s">
        <v>5270</v>
      </c>
    </row>
    <row r="15779" spans="1:57" s="9" customFormat="1" x14ac:dyDescent="0.2">
      <c r="A15779" s="2" t="s">
        <v>28087</v>
      </c>
      <c r="B15779" s="1" t="s">
        <v>28088</v>
      </c>
      <c r="C15779" s="1" t="s">
        <v>39</v>
      </c>
      <c r="D15779" s="10" t="s">
        <v>5270</v>
      </c>
    </row>
    <row r="15780" spans="1:57" s="9" customFormat="1" x14ac:dyDescent="0.2">
      <c r="A15780" s="2" t="s">
        <v>28089</v>
      </c>
      <c r="B15780" s="1" t="s">
        <v>28090</v>
      </c>
      <c r="C15780" s="1" t="s">
        <v>27899</v>
      </c>
      <c r="D15780" s="10" t="s">
        <v>5270</v>
      </c>
    </row>
    <row r="15781" spans="1:57" s="9" customFormat="1" x14ac:dyDescent="0.2">
      <c r="A15781" s="2" t="s">
        <v>28091</v>
      </c>
      <c r="B15781" s="1" t="s">
        <v>28092</v>
      </c>
      <c r="C15781" s="1" t="s">
        <v>39</v>
      </c>
      <c r="D15781" s="10" t="s">
        <v>5270</v>
      </c>
    </row>
    <row r="15782" spans="1:57" s="9" customFormat="1" x14ac:dyDescent="0.2">
      <c r="A15782" s="2" t="s">
        <v>28093</v>
      </c>
      <c r="B15782" s="1" t="s">
        <v>28094</v>
      </c>
      <c r="C15782" s="1" t="s">
        <v>39</v>
      </c>
      <c r="D15782" s="10" t="s">
        <v>5270</v>
      </c>
    </row>
    <row r="15783" spans="1:57" s="9" customFormat="1" x14ac:dyDescent="0.2">
      <c r="A15783" s="2" t="s">
        <v>28095</v>
      </c>
      <c r="B15783" s="1" t="s">
        <v>28096</v>
      </c>
      <c r="C15783" s="1" t="s">
        <v>39</v>
      </c>
      <c r="D15783" s="10" t="s">
        <v>5270</v>
      </c>
    </row>
    <row r="15784" spans="1:57" s="9" customFormat="1" x14ac:dyDescent="0.2">
      <c r="A15784" s="2" t="s">
        <v>28097</v>
      </c>
      <c r="B15784" s="1" t="s">
        <v>28098</v>
      </c>
      <c r="C15784" s="1" t="s">
        <v>39</v>
      </c>
      <c r="D15784" s="10" t="s">
        <v>5270</v>
      </c>
    </row>
    <row r="15785" spans="1:57" s="9" customFormat="1" x14ac:dyDescent="0.2">
      <c r="A15785" s="2" t="s">
        <v>28099</v>
      </c>
      <c r="B15785" s="1" t="s">
        <v>28100</v>
      </c>
      <c r="C15785" s="1" t="s">
        <v>28101</v>
      </c>
      <c r="D15785" s="10" t="s">
        <v>5270</v>
      </c>
    </row>
    <row r="15786" spans="1:57" s="11" customFormat="1" ht="18.75" x14ac:dyDescent="0.2">
      <c r="A15786" s="16" t="str">
        <f>HYPERLINK("#Indice","Voltar ao inicio")</f>
        <v>Voltar ao inicio</v>
      </c>
      <c r="B15786" s="17"/>
      <c r="C15786" s="17"/>
      <c r="D15786" s="17"/>
      <c r="E15786" s="9"/>
      <c r="F15786" s="9"/>
      <c r="G15786" s="9"/>
      <c r="H15786" s="9"/>
      <c r="I15786" s="9"/>
      <c r="J15786" s="9"/>
      <c r="K15786" s="9"/>
      <c r="L15786" s="9"/>
      <c r="M15786" s="9"/>
      <c r="N15786" s="9"/>
      <c r="O15786" s="9"/>
      <c r="P15786" s="9"/>
      <c r="Q15786" s="9"/>
      <c r="R15786" s="9"/>
      <c r="S15786" s="9"/>
      <c r="T15786" s="9"/>
      <c r="U15786" s="9"/>
      <c r="V15786" s="9"/>
      <c r="W15786" s="9"/>
      <c r="X15786" s="9"/>
      <c r="Y15786" s="9"/>
      <c r="Z15786" s="9"/>
      <c r="AA15786" s="9"/>
      <c r="AB15786" s="9"/>
      <c r="AC15786" s="9"/>
      <c r="AD15786" s="9"/>
      <c r="AE15786" s="9"/>
      <c r="AF15786" s="9"/>
      <c r="AG15786" s="9"/>
      <c r="AH15786" s="9"/>
      <c r="AI15786" s="9"/>
      <c r="AJ15786" s="9"/>
      <c r="AK15786" s="9"/>
      <c r="AL15786" s="9"/>
      <c r="AM15786" s="9"/>
      <c r="AN15786" s="9"/>
      <c r="AO15786" s="9"/>
      <c r="AP15786" s="9"/>
      <c r="AQ15786" s="9"/>
      <c r="AR15786" s="9"/>
      <c r="AS15786" s="9"/>
      <c r="AT15786" s="9"/>
      <c r="AU15786" s="9"/>
      <c r="AV15786" s="9"/>
      <c r="AW15786" s="9"/>
      <c r="AX15786" s="9"/>
      <c r="AY15786" s="9"/>
      <c r="AZ15786" s="9"/>
      <c r="BA15786" s="9"/>
      <c r="BB15786" s="9"/>
      <c r="BC15786" s="9"/>
      <c r="BD15786" s="9"/>
      <c r="BE15786" s="9"/>
    </row>
    <row r="15787" spans="1:57" s="11" customFormat="1" ht="10.5" customHeight="1" x14ac:dyDescent="0.2">
      <c r="A15787" s="12"/>
      <c r="B15787" s="13"/>
      <c r="C15787" s="13"/>
      <c r="D15787" s="13"/>
      <c r="E15787" s="9"/>
      <c r="F15787" s="9"/>
      <c r="G15787" s="9"/>
      <c r="H15787" s="9"/>
      <c r="I15787" s="9"/>
      <c r="J15787" s="9"/>
      <c r="K15787" s="9"/>
      <c r="L15787" s="9"/>
      <c r="M15787" s="9"/>
      <c r="N15787" s="9"/>
      <c r="O15787" s="9"/>
      <c r="P15787" s="9"/>
      <c r="Q15787" s="9"/>
      <c r="R15787" s="9"/>
      <c r="S15787" s="9"/>
      <c r="T15787" s="9"/>
      <c r="U15787" s="9"/>
      <c r="V15787" s="9"/>
      <c r="W15787" s="9"/>
      <c r="X15787" s="9"/>
      <c r="Y15787" s="9"/>
      <c r="Z15787" s="9"/>
      <c r="AA15787" s="9"/>
      <c r="AB15787" s="9"/>
      <c r="AC15787" s="9"/>
      <c r="AD15787" s="9"/>
      <c r="AE15787" s="9"/>
      <c r="AF15787" s="9"/>
      <c r="AG15787" s="9"/>
      <c r="AH15787" s="9"/>
      <c r="AI15787" s="9"/>
      <c r="AJ15787" s="9"/>
      <c r="AK15787" s="9"/>
      <c r="AL15787" s="9"/>
      <c r="AM15787" s="9"/>
      <c r="AN15787" s="9"/>
      <c r="AO15787" s="9"/>
      <c r="AP15787" s="9"/>
      <c r="AQ15787" s="9"/>
      <c r="AR15787" s="9"/>
      <c r="AS15787" s="9"/>
      <c r="AT15787" s="9"/>
      <c r="AU15787" s="9"/>
      <c r="AV15787" s="9"/>
      <c r="AW15787" s="9"/>
      <c r="AX15787" s="9"/>
      <c r="AY15787" s="9"/>
      <c r="AZ15787" s="9"/>
      <c r="BA15787" s="9"/>
      <c r="BB15787" s="9"/>
      <c r="BC15787" s="9"/>
      <c r="BD15787" s="9"/>
      <c r="BE15787" s="9"/>
    </row>
    <row r="15788" spans="1:57" s="9" customFormat="1" ht="26.25" x14ac:dyDescent="0.2">
      <c r="A15788" s="18" t="s">
        <v>28103</v>
      </c>
      <c r="B15788" s="19"/>
      <c r="C15788" s="19"/>
      <c r="D15788" s="19"/>
    </row>
    <row r="15789" spans="1:57" s="9" customFormat="1" ht="14.25" x14ac:dyDescent="0.2">
      <c r="A15789" s="20" t="s">
        <v>0</v>
      </c>
      <c r="B15789" s="21" t="s">
        <v>1</v>
      </c>
      <c r="C15789" s="21" t="s">
        <v>2</v>
      </c>
      <c r="D15789" s="22" t="s">
        <v>3</v>
      </c>
    </row>
    <row r="15790" spans="1:57" s="9" customFormat="1" ht="14.25" x14ac:dyDescent="0.2">
      <c r="A15790" s="20"/>
      <c r="B15790" s="21"/>
      <c r="C15790" s="21"/>
      <c r="D15790" s="22"/>
    </row>
    <row r="15791" spans="1:57" s="9" customFormat="1" x14ac:dyDescent="0.2">
      <c r="A15791" s="2" t="s">
        <v>28104</v>
      </c>
      <c r="B15791" s="1" t="s">
        <v>28105</v>
      </c>
      <c r="C15791" s="1" t="s">
        <v>287</v>
      </c>
      <c r="D15791" s="10" t="s">
        <v>5270</v>
      </c>
    </row>
    <row r="15792" spans="1:57" s="9" customFormat="1" x14ac:dyDescent="0.2">
      <c r="A15792" s="2" t="s">
        <v>28106</v>
      </c>
      <c r="B15792" s="1" t="s">
        <v>28107</v>
      </c>
      <c r="C15792" s="1" t="s">
        <v>39</v>
      </c>
      <c r="D15792" s="10" t="s">
        <v>5270</v>
      </c>
    </row>
    <row r="15793" spans="1:4" s="9" customFormat="1" x14ac:dyDescent="0.2">
      <c r="A15793" s="2" t="s">
        <v>28108</v>
      </c>
      <c r="B15793" s="1" t="s">
        <v>28109</v>
      </c>
      <c r="C15793" s="1" t="s">
        <v>39</v>
      </c>
      <c r="D15793" s="10" t="s">
        <v>5270</v>
      </c>
    </row>
    <row r="15794" spans="1:4" s="9" customFormat="1" x14ac:dyDescent="0.2">
      <c r="A15794" s="2" t="s">
        <v>28110</v>
      </c>
      <c r="B15794" s="1" t="s">
        <v>28111</v>
      </c>
      <c r="C15794" s="1" t="s">
        <v>39</v>
      </c>
      <c r="D15794" s="10" t="s">
        <v>5270</v>
      </c>
    </row>
    <row r="15795" spans="1:4" s="9" customFormat="1" x14ac:dyDescent="0.2">
      <c r="A15795" s="2" t="s">
        <v>28112</v>
      </c>
      <c r="B15795" s="1" t="s">
        <v>28111</v>
      </c>
      <c r="C15795" s="1" t="s">
        <v>39</v>
      </c>
      <c r="D15795" s="10" t="s">
        <v>5270</v>
      </c>
    </row>
    <row r="15796" spans="1:4" s="9" customFormat="1" x14ac:dyDescent="0.2">
      <c r="A15796" s="2" t="s">
        <v>28113</v>
      </c>
      <c r="B15796" s="1" t="s">
        <v>28111</v>
      </c>
      <c r="C15796" s="1" t="s">
        <v>39</v>
      </c>
      <c r="D15796" s="10" t="s">
        <v>5270</v>
      </c>
    </row>
    <row r="15797" spans="1:4" s="9" customFormat="1" x14ac:dyDescent="0.2">
      <c r="A15797" s="2" t="s">
        <v>28114</v>
      </c>
      <c r="B15797" s="1" t="s">
        <v>28111</v>
      </c>
      <c r="C15797" s="1" t="s">
        <v>39</v>
      </c>
      <c r="D15797" s="10" t="s">
        <v>5270</v>
      </c>
    </row>
    <row r="15798" spans="1:4" s="9" customFormat="1" x14ac:dyDescent="0.2">
      <c r="A15798" s="2" t="s">
        <v>28115</v>
      </c>
      <c r="B15798" s="1" t="s">
        <v>28116</v>
      </c>
      <c r="C15798" s="1" t="s">
        <v>39</v>
      </c>
      <c r="D15798" s="10" t="s">
        <v>5270</v>
      </c>
    </row>
    <row r="15799" spans="1:4" s="9" customFormat="1" x14ac:dyDescent="0.2">
      <c r="A15799" s="2" t="s">
        <v>28117</v>
      </c>
      <c r="B15799" s="1" t="s">
        <v>28118</v>
      </c>
      <c r="C15799" s="1" t="s">
        <v>39</v>
      </c>
      <c r="D15799" s="10" t="s">
        <v>5270</v>
      </c>
    </row>
    <row r="15800" spans="1:4" s="9" customFormat="1" x14ac:dyDescent="0.2">
      <c r="A15800" s="2" t="s">
        <v>28119</v>
      </c>
      <c r="B15800" s="1" t="s">
        <v>28120</v>
      </c>
      <c r="C15800" s="1" t="s">
        <v>27899</v>
      </c>
      <c r="D15800" s="3">
        <v>100</v>
      </c>
    </row>
    <row r="15801" spans="1:4" s="9" customFormat="1" x14ac:dyDescent="0.2">
      <c r="A15801" s="2" t="s">
        <v>28124</v>
      </c>
      <c r="B15801" s="1" t="s">
        <v>28122</v>
      </c>
      <c r="C15801" s="1" t="s">
        <v>28125</v>
      </c>
      <c r="D15801" s="10" t="s">
        <v>5270</v>
      </c>
    </row>
    <row r="15802" spans="1:4" s="9" customFormat="1" x14ac:dyDescent="0.2">
      <c r="A15802" s="2" t="s">
        <v>28121</v>
      </c>
      <c r="B15802" s="1" t="s">
        <v>28122</v>
      </c>
      <c r="C15802" s="1" t="s">
        <v>13731</v>
      </c>
      <c r="D15802" s="10" t="s">
        <v>5270</v>
      </c>
    </row>
    <row r="15803" spans="1:4" s="9" customFormat="1" x14ac:dyDescent="0.2">
      <c r="A15803" s="2" t="s">
        <v>28123</v>
      </c>
      <c r="B15803" s="1" t="s">
        <v>28122</v>
      </c>
      <c r="C15803" s="1" t="s">
        <v>27951</v>
      </c>
      <c r="D15803" s="10" t="s">
        <v>5270</v>
      </c>
    </row>
    <row r="15804" spans="1:4" s="9" customFormat="1" x14ac:dyDescent="0.2">
      <c r="A15804" s="2" t="s">
        <v>28126</v>
      </c>
      <c r="B15804" s="1" t="s">
        <v>28127</v>
      </c>
      <c r="C15804" s="1" t="s">
        <v>39</v>
      </c>
      <c r="D15804" s="10" t="s">
        <v>5270</v>
      </c>
    </row>
    <row r="15805" spans="1:4" s="9" customFormat="1" x14ac:dyDescent="0.2">
      <c r="A15805" s="2" t="s">
        <v>28128</v>
      </c>
      <c r="B15805" s="1" t="s">
        <v>28129</v>
      </c>
      <c r="C15805" s="1" t="s">
        <v>13731</v>
      </c>
      <c r="D15805" s="10" t="s">
        <v>5270</v>
      </c>
    </row>
    <row r="15806" spans="1:4" s="9" customFormat="1" x14ac:dyDescent="0.2">
      <c r="A15806" s="2" t="s">
        <v>28130</v>
      </c>
      <c r="B15806" s="1" t="s">
        <v>28131</v>
      </c>
      <c r="C15806" s="1" t="s">
        <v>39</v>
      </c>
      <c r="D15806" s="10" t="s">
        <v>5270</v>
      </c>
    </row>
    <row r="15807" spans="1:4" s="9" customFormat="1" x14ac:dyDescent="0.2">
      <c r="A15807" s="2" t="s">
        <v>28132</v>
      </c>
      <c r="B15807" s="1" t="s">
        <v>28133</v>
      </c>
      <c r="C15807" s="1" t="s">
        <v>27949</v>
      </c>
      <c r="D15807" s="10" t="s">
        <v>5270</v>
      </c>
    </row>
    <row r="15808" spans="1:4" s="9" customFormat="1" x14ac:dyDescent="0.2">
      <c r="A15808" s="2" t="s">
        <v>28134</v>
      </c>
      <c r="B15808" s="1" t="s">
        <v>28135</v>
      </c>
      <c r="C15808" s="1" t="s">
        <v>27949</v>
      </c>
      <c r="D15808" s="10" t="s">
        <v>5270</v>
      </c>
    </row>
    <row r="15809" spans="1:4" s="9" customFormat="1" x14ac:dyDescent="0.2">
      <c r="A15809" s="2" t="s">
        <v>28136</v>
      </c>
      <c r="B15809" s="1" t="s">
        <v>28137</v>
      </c>
      <c r="C15809" s="1" t="s">
        <v>39</v>
      </c>
      <c r="D15809" s="10" t="s">
        <v>5270</v>
      </c>
    </row>
    <row r="15810" spans="1:4" s="9" customFormat="1" x14ac:dyDescent="0.2">
      <c r="A15810" s="2" t="s">
        <v>28138</v>
      </c>
      <c r="B15810" s="1" t="s">
        <v>28139</v>
      </c>
      <c r="C15810" s="1" t="s">
        <v>39</v>
      </c>
      <c r="D15810" s="10" t="s">
        <v>5270</v>
      </c>
    </row>
    <row r="15811" spans="1:4" s="9" customFormat="1" x14ac:dyDescent="0.2">
      <c r="A15811" s="2" t="s">
        <v>28140</v>
      </c>
      <c r="B15811" s="1" t="s">
        <v>28141</v>
      </c>
      <c r="C15811" s="1" t="s">
        <v>39</v>
      </c>
      <c r="D15811" s="10" t="s">
        <v>5270</v>
      </c>
    </row>
    <row r="15812" spans="1:4" s="9" customFormat="1" x14ac:dyDescent="0.2">
      <c r="A15812" s="2" t="s">
        <v>28142</v>
      </c>
      <c r="B15812" s="1" t="s">
        <v>28143</v>
      </c>
      <c r="C15812" s="1" t="s">
        <v>39</v>
      </c>
      <c r="D15812" s="10" t="s">
        <v>5270</v>
      </c>
    </row>
    <row r="15813" spans="1:4" s="9" customFormat="1" x14ac:dyDescent="0.2">
      <c r="A15813" s="2" t="s">
        <v>28144</v>
      </c>
      <c r="B15813" s="1" t="s">
        <v>28145</v>
      </c>
      <c r="C15813" s="1" t="s">
        <v>39</v>
      </c>
      <c r="D15813" s="10" t="s">
        <v>5270</v>
      </c>
    </row>
    <row r="15814" spans="1:4" s="9" customFormat="1" x14ac:dyDescent="0.2">
      <c r="A15814" s="2" t="s">
        <v>28146</v>
      </c>
      <c r="B15814" s="1" t="s">
        <v>28145</v>
      </c>
      <c r="C15814" s="1" t="s">
        <v>39</v>
      </c>
      <c r="D15814" s="10" t="s">
        <v>5270</v>
      </c>
    </row>
    <row r="15815" spans="1:4" s="9" customFormat="1" x14ac:dyDescent="0.2">
      <c r="A15815" s="2" t="s">
        <v>28147</v>
      </c>
      <c r="B15815" s="1" t="s">
        <v>28148</v>
      </c>
      <c r="C15815" s="1" t="s">
        <v>39</v>
      </c>
      <c r="D15815" s="10" t="s">
        <v>5270</v>
      </c>
    </row>
    <row r="15816" spans="1:4" s="9" customFormat="1" x14ac:dyDescent="0.2">
      <c r="A15816" s="2" t="s">
        <v>28149</v>
      </c>
      <c r="B15816" s="1" t="s">
        <v>28150</v>
      </c>
      <c r="C15816" s="1" t="s">
        <v>39</v>
      </c>
      <c r="D15816" s="10" t="s">
        <v>5270</v>
      </c>
    </row>
    <row r="15817" spans="1:4" s="9" customFormat="1" x14ac:dyDescent="0.2">
      <c r="A15817" s="2" t="s">
        <v>28151</v>
      </c>
      <c r="B15817" s="1" t="s">
        <v>28152</v>
      </c>
      <c r="C15817" s="1" t="s">
        <v>39</v>
      </c>
      <c r="D15817" s="10" t="s">
        <v>5270</v>
      </c>
    </row>
    <row r="15818" spans="1:4" s="9" customFormat="1" x14ac:dyDescent="0.2">
      <c r="A15818" s="2" t="s">
        <v>28153</v>
      </c>
      <c r="B15818" s="1" t="s">
        <v>28154</v>
      </c>
      <c r="C15818" s="1" t="s">
        <v>39</v>
      </c>
      <c r="D15818" s="10" t="s">
        <v>5270</v>
      </c>
    </row>
    <row r="15819" spans="1:4" s="9" customFormat="1" x14ac:dyDescent="0.2">
      <c r="A15819" s="2" t="s">
        <v>28155</v>
      </c>
      <c r="B15819" s="1" t="s">
        <v>28156</v>
      </c>
      <c r="C15819" s="1" t="s">
        <v>28125</v>
      </c>
      <c r="D15819" s="10" t="s">
        <v>5270</v>
      </c>
    </row>
    <row r="15820" spans="1:4" s="9" customFormat="1" x14ac:dyDescent="0.2">
      <c r="A15820" s="2" t="s">
        <v>28157</v>
      </c>
      <c r="B15820" s="1" t="s">
        <v>28158</v>
      </c>
      <c r="C15820" s="1" t="s">
        <v>28125</v>
      </c>
      <c r="D15820" s="3">
        <v>100</v>
      </c>
    </row>
    <row r="15821" spans="1:4" s="9" customFormat="1" x14ac:dyDescent="0.2">
      <c r="A15821" s="2" t="s">
        <v>28159</v>
      </c>
      <c r="B15821" s="1" t="s">
        <v>28160</v>
      </c>
      <c r="C15821" s="1" t="s">
        <v>39</v>
      </c>
      <c r="D15821" s="10" t="s">
        <v>5270</v>
      </c>
    </row>
    <row r="15822" spans="1:4" s="9" customFormat="1" x14ac:dyDescent="0.2">
      <c r="A15822" s="2" t="s">
        <v>28161</v>
      </c>
      <c r="B15822" s="1" t="s">
        <v>28160</v>
      </c>
      <c r="C15822" s="1" t="s">
        <v>39</v>
      </c>
      <c r="D15822" s="10" t="s">
        <v>5270</v>
      </c>
    </row>
    <row r="15823" spans="1:4" s="9" customFormat="1" x14ac:dyDescent="0.2">
      <c r="A15823" s="2" t="s">
        <v>28162</v>
      </c>
      <c r="B15823" s="1" t="s">
        <v>28163</v>
      </c>
      <c r="C15823" s="1" t="s">
        <v>39</v>
      </c>
      <c r="D15823" s="10" t="s">
        <v>5270</v>
      </c>
    </row>
    <row r="15824" spans="1:4" s="9" customFormat="1" x14ac:dyDescent="0.2">
      <c r="A15824" s="2" t="s">
        <v>28164</v>
      </c>
      <c r="B15824" s="1" t="s">
        <v>28165</v>
      </c>
      <c r="C15824" s="1" t="s">
        <v>27949</v>
      </c>
      <c r="D15824" s="10" t="s">
        <v>5270</v>
      </c>
    </row>
    <row r="15825" spans="1:4" s="9" customFormat="1" x14ac:dyDescent="0.2">
      <c r="A15825" s="2" t="s">
        <v>28166</v>
      </c>
      <c r="B15825" s="1" t="s">
        <v>28167</v>
      </c>
      <c r="C15825" s="1" t="s">
        <v>39</v>
      </c>
      <c r="D15825" s="10" t="s">
        <v>5270</v>
      </c>
    </row>
    <row r="15826" spans="1:4" s="9" customFormat="1" x14ac:dyDescent="0.2">
      <c r="A15826" s="2" t="s">
        <v>28168</v>
      </c>
      <c r="B15826" s="1" t="s">
        <v>28167</v>
      </c>
      <c r="C15826" s="1" t="s">
        <v>13731</v>
      </c>
      <c r="D15826" s="10" t="s">
        <v>5270</v>
      </c>
    </row>
    <row r="15827" spans="1:4" s="9" customFormat="1" x14ac:dyDescent="0.2">
      <c r="A15827" s="2" t="s">
        <v>28169</v>
      </c>
      <c r="B15827" s="1" t="s">
        <v>28170</v>
      </c>
      <c r="C15827" s="1" t="s">
        <v>39</v>
      </c>
      <c r="D15827" s="10" t="s">
        <v>5270</v>
      </c>
    </row>
    <row r="15828" spans="1:4" s="9" customFormat="1" x14ac:dyDescent="0.2">
      <c r="A15828" s="2" t="s">
        <v>28171</v>
      </c>
      <c r="B15828" s="1" t="s">
        <v>28170</v>
      </c>
      <c r="C15828" s="1" t="s">
        <v>39</v>
      </c>
      <c r="D15828" s="10" t="s">
        <v>5270</v>
      </c>
    </row>
    <row r="15829" spans="1:4" s="9" customFormat="1" x14ac:dyDescent="0.2">
      <c r="A15829" s="2" t="s">
        <v>28172</v>
      </c>
      <c r="B15829" s="1" t="s">
        <v>28173</v>
      </c>
      <c r="C15829" s="1" t="s">
        <v>39</v>
      </c>
      <c r="D15829" s="10" t="s">
        <v>5270</v>
      </c>
    </row>
    <row r="15830" spans="1:4" s="9" customFormat="1" x14ac:dyDescent="0.2">
      <c r="A15830" s="2" t="s">
        <v>28174</v>
      </c>
      <c r="B15830" s="1" t="s">
        <v>28175</v>
      </c>
      <c r="C15830" s="1" t="s">
        <v>39</v>
      </c>
      <c r="D15830" s="10" t="s">
        <v>5270</v>
      </c>
    </row>
    <row r="15831" spans="1:4" s="9" customFormat="1" x14ac:dyDescent="0.2">
      <c r="A15831" s="2" t="s">
        <v>28179</v>
      </c>
      <c r="B15831" s="1" t="s">
        <v>28177</v>
      </c>
      <c r="C15831" s="1" t="s">
        <v>39</v>
      </c>
      <c r="D15831" s="3">
        <v>100</v>
      </c>
    </row>
    <row r="15832" spans="1:4" s="9" customFormat="1" x14ac:dyDescent="0.2">
      <c r="A15832" s="2" t="s">
        <v>28180</v>
      </c>
      <c r="B15832" s="1" t="s">
        <v>28177</v>
      </c>
      <c r="C15832" s="1" t="s">
        <v>39</v>
      </c>
      <c r="D15832" s="3">
        <v>100</v>
      </c>
    </row>
    <row r="15833" spans="1:4" s="9" customFormat="1" x14ac:dyDescent="0.2">
      <c r="A15833" s="2" t="s">
        <v>28176</v>
      </c>
      <c r="B15833" s="1" t="s">
        <v>28177</v>
      </c>
      <c r="C15833" s="1" t="s">
        <v>39</v>
      </c>
      <c r="D15833" s="10" t="s">
        <v>5270</v>
      </c>
    </row>
    <row r="15834" spans="1:4" s="9" customFormat="1" x14ac:dyDescent="0.2">
      <c r="A15834" s="2" t="s">
        <v>28181</v>
      </c>
      <c r="B15834" s="1" t="s">
        <v>28177</v>
      </c>
      <c r="C15834" s="1" t="s">
        <v>39</v>
      </c>
      <c r="D15834" s="10" t="s">
        <v>5270</v>
      </c>
    </row>
    <row r="15835" spans="1:4" s="9" customFormat="1" x14ac:dyDescent="0.2">
      <c r="A15835" s="2" t="s">
        <v>28178</v>
      </c>
      <c r="B15835" s="1" t="s">
        <v>28177</v>
      </c>
      <c r="C15835" s="1" t="s">
        <v>39</v>
      </c>
      <c r="D15835" s="10" t="s">
        <v>5270</v>
      </c>
    </row>
    <row r="15836" spans="1:4" s="9" customFormat="1" x14ac:dyDescent="0.2">
      <c r="A15836" s="2" t="s">
        <v>28182</v>
      </c>
      <c r="B15836" s="1" t="s">
        <v>28183</v>
      </c>
      <c r="C15836" s="1" t="s">
        <v>39</v>
      </c>
      <c r="D15836" s="10" t="s">
        <v>5270</v>
      </c>
    </row>
    <row r="15837" spans="1:4" s="9" customFormat="1" x14ac:dyDescent="0.2">
      <c r="A15837" s="2" t="s">
        <v>28184</v>
      </c>
      <c r="B15837" s="1" t="s">
        <v>28185</v>
      </c>
      <c r="C15837" s="1" t="s">
        <v>13731</v>
      </c>
      <c r="D15837" s="10" t="s">
        <v>5270</v>
      </c>
    </row>
    <row r="15838" spans="1:4" s="9" customFormat="1" x14ac:dyDescent="0.2">
      <c r="A15838" s="2" t="s">
        <v>28186</v>
      </c>
      <c r="B15838" s="1" t="s">
        <v>28187</v>
      </c>
      <c r="C15838" s="1" t="s">
        <v>39</v>
      </c>
      <c r="D15838" s="10" t="s">
        <v>5270</v>
      </c>
    </row>
    <row r="15839" spans="1:4" s="9" customFormat="1" x14ac:dyDescent="0.2">
      <c r="A15839" s="2" t="s">
        <v>28188</v>
      </c>
      <c r="B15839" s="1" t="s">
        <v>28189</v>
      </c>
      <c r="C15839" s="1" t="s">
        <v>39</v>
      </c>
      <c r="D15839" s="10" t="s">
        <v>5270</v>
      </c>
    </row>
    <row r="15840" spans="1:4" s="9" customFormat="1" x14ac:dyDescent="0.2">
      <c r="A15840" s="2" t="s">
        <v>28190</v>
      </c>
      <c r="B15840" s="1" t="s">
        <v>28191</v>
      </c>
      <c r="C15840" s="1" t="s">
        <v>39</v>
      </c>
      <c r="D15840" s="10" t="s">
        <v>5270</v>
      </c>
    </row>
    <row r="15841" spans="1:4" s="9" customFormat="1" x14ac:dyDescent="0.2">
      <c r="A15841" s="2" t="s">
        <v>28192</v>
      </c>
      <c r="B15841" s="1" t="s">
        <v>28193</v>
      </c>
      <c r="C15841" s="1" t="s">
        <v>27899</v>
      </c>
      <c r="D15841" s="3">
        <v>100</v>
      </c>
    </row>
    <row r="15842" spans="1:4" s="9" customFormat="1" x14ac:dyDescent="0.2">
      <c r="A15842" s="2" t="s">
        <v>28194</v>
      </c>
      <c r="B15842" s="1" t="s">
        <v>28195</v>
      </c>
      <c r="C15842" s="1" t="s">
        <v>14232</v>
      </c>
      <c r="D15842" s="10" t="s">
        <v>5270</v>
      </c>
    </row>
    <row r="15843" spans="1:4" s="9" customFormat="1" x14ac:dyDescent="0.2">
      <c r="A15843" s="2" t="s">
        <v>28196</v>
      </c>
      <c r="B15843" s="1" t="s">
        <v>28197</v>
      </c>
      <c r="C15843" s="1" t="s">
        <v>28198</v>
      </c>
      <c r="D15843" s="10" t="s">
        <v>5270</v>
      </c>
    </row>
    <row r="15844" spans="1:4" s="9" customFormat="1" x14ac:dyDescent="0.2">
      <c r="A15844" s="2" t="s">
        <v>28199</v>
      </c>
      <c r="B15844" s="1" t="s">
        <v>28200</v>
      </c>
      <c r="C15844" s="1" t="s">
        <v>39</v>
      </c>
      <c r="D15844" s="10" t="s">
        <v>5270</v>
      </c>
    </row>
    <row r="15845" spans="1:4" s="9" customFormat="1" x14ac:dyDescent="0.2">
      <c r="A15845" s="2" t="s">
        <v>28201</v>
      </c>
      <c r="B15845" s="1" t="s">
        <v>28202</v>
      </c>
      <c r="C15845" s="1" t="s">
        <v>39</v>
      </c>
      <c r="D15845" s="10" t="s">
        <v>5270</v>
      </c>
    </row>
    <row r="15846" spans="1:4" s="9" customFormat="1" x14ac:dyDescent="0.2">
      <c r="A15846" s="2" t="s">
        <v>28203</v>
      </c>
      <c r="B15846" s="1" t="s">
        <v>28204</v>
      </c>
      <c r="C15846" s="1" t="s">
        <v>39</v>
      </c>
      <c r="D15846" s="10" t="s">
        <v>5270</v>
      </c>
    </row>
    <row r="15847" spans="1:4" s="9" customFormat="1" x14ac:dyDescent="0.2">
      <c r="A15847" s="2" t="s">
        <v>28205</v>
      </c>
      <c r="B15847" s="1" t="s">
        <v>28206</v>
      </c>
      <c r="C15847" s="1" t="s">
        <v>39</v>
      </c>
      <c r="D15847" s="10" t="s">
        <v>5270</v>
      </c>
    </row>
    <row r="15848" spans="1:4" s="9" customFormat="1" x14ac:dyDescent="0.2">
      <c r="A15848" s="2" t="s">
        <v>28207</v>
      </c>
      <c r="B15848" s="1" t="s">
        <v>28208</v>
      </c>
      <c r="C15848" s="1" t="s">
        <v>39</v>
      </c>
      <c r="D15848" s="10" t="s">
        <v>5270</v>
      </c>
    </row>
    <row r="15849" spans="1:4" s="9" customFormat="1" x14ac:dyDescent="0.2">
      <c r="A15849" s="2" t="s">
        <v>28209</v>
      </c>
      <c r="B15849" s="1" t="s">
        <v>28210</v>
      </c>
      <c r="C15849" s="1" t="s">
        <v>14232</v>
      </c>
      <c r="D15849" s="3">
        <v>100</v>
      </c>
    </row>
    <row r="15850" spans="1:4" s="9" customFormat="1" x14ac:dyDescent="0.2">
      <c r="A15850" s="2" t="s">
        <v>28213</v>
      </c>
      <c r="B15850" s="1" t="s">
        <v>28212</v>
      </c>
      <c r="C15850" s="1" t="s">
        <v>28214</v>
      </c>
      <c r="D15850" s="3">
        <v>100</v>
      </c>
    </row>
    <row r="15851" spans="1:4" s="9" customFormat="1" x14ac:dyDescent="0.2">
      <c r="A15851" s="2" t="s">
        <v>28211</v>
      </c>
      <c r="B15851" s="1" t="s">
        <v>28212</v>
      </c>
      <c r="C15851" s="1" t="s">
        <v>27715</v>
      </c>
      <c r="D15851" s="3">
        <v>100</v>
      </c>
    </row>
    <row r="15852" spans="1:4" s="9" customFormat="1" x14ac:dyDescent="0.2">
      <c r="A15852" s="2" t="s">
        <v>28215</v>
      </c>
      <c r="B15852" s="1" t="s">
        <v>28212</v>
      </c>
      <c r="C15852" s="1" t="s">
        <v>28216</v>
      </c>
      <c r="D15852" s="10" t="s">
        <v>5270</v>
      </c>
    </row>
    <row r="15853" spans="1:4" s="9" customFormat="1" x14ac:dyDescent="0.2">
      <c r="A15853" s="2" t="s">
        <v>28217</v>
      </c>
      <c r="B15853" s="1" t="s">
        <v>28218</v>
      </c>
      <c r="C15853" s="1" t="s">
        <v>39</v>
      </c>
      <c r="D15853" s="10" t="s">
        <v>5270</v>
      </c>
    </row>
    <row r="15854" spans="1:4" s="9" customFormat="1" x14ac:dyDescent="0.2">
      <c r="A15854" s="2" t="s">
        <v>28219</v>
      </c>
      <c r="B15854" s="1" t="s">
        <v>28218</v>
      </c>
      <c r="C15854" s="1" t="s">
        <v>39</v>
      </c>
      <c r="D15854" s="10" t="s">
        <v>5270</v>
      </c>
    </row>
    <row r="15855" spans="1:4" s="9" customFormat="1" x14ac:dyDescent="0.2">
      <c r="A15855" s="2" t="s">
        <v>28224</v>
      </c>
      <c r="B15855" s="1" t="s">
        <v>28221</v>
      </c>
      <c r="C15855" s="1" t="s">
        <v>23686</v>
      </c>
      <c r="D15855" s="3">
        <v>1000</v>
      </c>
    </row>
    <row r="15856" spans="1:4" s="9" customFormat="1" x14ac:dyDescent="0.2">
      <c r="A15856" s="2" t="s">
        <v>28222</v>
      </c>
      <c r="B15856" s="1" t="s">
        <v>28221</v>
      </c>
      <c r="C15856" s="1" t="s">
        <v>14232</v>
      </c>
      <c r="D15856" s="10" t="s">
        <v>5270</v>
      </c>
    </row>
    <row r="15857" spans="1:4" s="9" customFormat="1" x14ac:dyDescent="0.2">
      <c r="A15857" s="2" t="s">
        <v>28220</v>
      </c>
      <c r="B15857" s="1" t="s">
        <v>28221</v>
      </c>
      <c r="C15857" s="1" t="s">
        <v>39</v>
      </c>
      <c r="D15857" s="10" t="s">
        <v>5270</v>
      </c>
    </row>
    <row r="15858" spans="1:4" s="9" customFormat="1" x14ac:dyDescent="0.2">
      <c r="A15858" s="2" t="s">
        <v>28223</v>
      </c>
      <c r="B15858" s="1" t="s">
        <v>28221</v>
      </c>
      <c r="C15858" s="1" t="s">
        <v>27899</v>
      </c>
      <c r="D15858" s="10" t="s">
        <v>5270</v>
      </c>
    </row>
    <row r="15859" spans="1:4" s="9" customFormat="1" x14ac:dyDescent="0.2">
      <c r="A15859" s="2" t="s">
        <v>28225</v>
      </c>
      <c r="B15859" s="1" t="s">
        <v>28226</v>
      </c>
      <c r="C15859" s="1" t="s">
        <v>22067</v>
      </c>
      <c r="D15859" s="10" t="s">
        <v>5270</v>
      </c>
    </row>
    <row r="15860" spans="1:4" s="9" customFormat="1" x14ac:dyDescent="0.2">
      <c r="A15860" s="2" t="s">
        <v>28227</v>
      </c>
      <c r="B15860" s="1" t="s">
        <v>28228</v>
      </c>
      <c r="C15860" s="1" t="s">
        <v>39</v>
      </c>
      <c r="D15860" s="10" t="s">
        <v>5270</v>
      </c>
    </row>
    <row r="15861" spans="1:4" s="9" customFormat="1" x14ac:dyDescent="0.2">
      <c r="A15861" s="2" t="s">
        <v>28229</v>
      </c>
      <c r="B15861" s="1" t="s">
        <v>28230</v>
      </c>
      <c r="C15861" s="1" t="s">
        <v>39</v>
      </c>
      <c r="D15861" s="3">
        <v>100</v>
      </c>
    </row>
    <row r="15862" spans="1:4" s="9" customFormat="1" x14ac:dyDescent="0.2">
      <c r="A15862" s="2" t="s">
        <v>28231</v>
      </c>
      <c r="B15862" s="1" t="s">
        <v>28232</v>
      </c>
      <c r="C15862" s="1" t="s">
        <v>39</v>
      </c>
      <c r="D15862" s="10" t="s">
        <v>5270</v>
      </c>
    </row>
    <row r="15863" spans="1:4" s="9" customFormat="1" x14ac:dyDescent="0.2">
      <c r="A15863" s="2" t="s">
        <v>28233</v>
      </c>
      <c r="B15863" s="1" t="s">
        <v>28234</v>
      </c>
      <c r="C15863" s="1" t="s">
        <v>39</v>
      </c>
      <c r="D15863" s="10" t="s">
        <v>5270</v>
      </c>
    </row>
    <row r="15864" spans="1:4" s="9" customFormat="1" x14ac:dyDescent="0.2">
      <c r="A15864" s="2" t="s">
        <v>28235</v>
      </c>
      <c r="B15864" s="1" t="s">
        <v>28234</v>
      </c>
      <c r="C15864" s="1" t="s">
        <v>39</v>
      </c>
      <c r="D15864" s="10" t="s">
        <v>5270</v>
      </c>
    </row>
    <row r="15865" spans="1:4" s="9" customFormat="1" x14ac:dyDescent="0.2">
      <c r="A15865" s="2" t="s">
        <v>28236</v>
      </c>
      <c r="B15865" s="1" t="s">
        <v>28237</v>
      </c>
      <c r="C15865" s="1" t="s">
        <v>27949</v>
      </c>
      <c r="D15865" s="10" t="s">
        <v>5270</v>
      </c>
    </row>
    <row r="15866" spans="1:4" s="9" customFormat="1" x14ac:dyDescent="0.2">
      <c r="A15866" s="2" t="s">
        <v>28238</v>
      </c>
      <c r="B15866" s="1" t="s">
        <v>28239</v>
      </c>
      <c r="C15866" s="1" t="s">
        <v>28125</v>
      </c>
      <c r="D15866" s="10" t="s">
        <v>5270</v>
      </c>
    </row>
    <row r="15867" spans="1:4" s="9" customFormat="1" x14ac:dyDescent="0.2">
      <c r="A15867" s="2" t="s">
        <v>28242</v>
      </c>
      <c r="B15867" s="1" t="s">
        <v>28241</v>
      </c>
      <c r="C15867" s="1" t="s">
        <v>27899</v>
      </c>
      <c r="D15867" s="3">
        <v>200</v>
      </c>
    </row>
    <row r="15868" spans="1:4" s="9" customFormat="1" x14ac:dyDescent="0.2">
      <c r="A15868" s="2" t="s">
        <v>28240</v>
      </c>
      <c r="B15868" s="1" t="s">
        <v>28241</v>
      </c>
      <c r="C15868" s="1" t="s">
        <v>39</v>
      </c>
      <c r="D15868" s="10" t="s">
        <v>5270</v>
      </c>
    </row>
    <row r="15869" spans="1:4" s="9" customFormat="1" x14ac:dyDescent="0.2">
      <c r="A15869" s="2" t="s">
        <v>28243</v>
      </c>
      <c r="B15869" s="1" t="s">
        <v>28244</v>
      </c>
      <c r="C15869" s="1" t="s">
        <v>27715</v>
      </c>
      <c r="D15869" s="10" t="s">
        <v>5270</v>
      </c>
    </row>
    <row r="15870" spans="1:4" s="9" customFormat="1" x14ac:dyDescent="0.2">
      <c r="A15870" s="2" t="s">
        <v>28245</v>
      </c>
      <c r="B15870" s="1" t="s">
        <v>28246</v>
      </c>
      <c r="C15870" s="1" t="s">
        <v>28125</v>
      </c>
      <c r="D15870" s="10" t="s">
        <v>5270</v>
      </c>
    </row>
    <row r="15871" spans="1:4" s="9" customFormat="1" x14ac:dyDescent="0.2">
      <c r="A15871" s="2" t="s">
        <v>28247</v>
      </c>
      <c r="B15871" s="1" t="s">
        <v>28248</v>
      </c>
      <c r="C15871" s="1" t="s">
        <v>39</v>
      </c>
      <c r="D15871" s="10" t="s">
        <v>5270</v>
      </c>
    </row>
    <row r="15872" spans="1:4" s="9" customFormat="1" x14ac:dyDescent="0.2">
      <c r="A15872" s="2" t="s">
        <v>28249</v>
      </c>
      <c r="B15872" s="1" t="s">
        <v>28248</v>
      </c>
      <c r="C15872" s="1" t="s">
        <v>39</v>
      </c>
      <c r="D15872" s="10" t="s">
        <v>5270</v>
      </c>
    </row>
    <row r="15873" spans="1:4" s="9" customFormat="1" x14ac:dyDescent="0.2">
      <c r="A15873" s="2" t="s">
        <v>28250</v>
      </c>
      <c r="B15873" s="1" t="s">
        <v>28248</v>
      </c>
      <c r="C15873" s="1" t="s">
        <v>39</v>
      </c>
      <c r="D15873" s="10" t="s">
        <v>5270</v>
      </c>
    </row>
    <row r="15874" spans="1:4" s="9" customFormat="1" x14ac:dyDescent="0.2">
      <c r="A15874" s="2" t="s">
        <v>28251</v>
      </c>
      <c r="B15874" s="1" t="s">
        <v>28248</v>
      </c>
      <c r="C15874" s="1" t="s">
        <v>39</v>
      </c>
      <c r="D15874" s="10" t="s">
        <v>5270</v>
      </c>
    </row>
    <row r="15875" spans="1:4" s="9" customFormat="1" x14ac:dyDescent="0.2">
      <c r="A15875" s="2" t="s">
        <v>28252</v>
      </c>
      <c r="B15875" s="1" t="s">
        <v>28248</v>
      </c>
      <c r="C15875" s="1" t="s">
        <v>14232</v>
      </c>
      <c r="D15875" s="10" t="s">
        <v>5270</v>
      </c>
    </row>
    <row r="15876" spans="1:4" s="9" customFormat="1" x14ac:dyDescent="0.2">
      <c r="A15876" s="2" t="s">
        <v>28253</v>
      </c>
      <c r="B15876" s="1" t="s">
        <v>28254</v>
      </c>
      <c r="C15876" s="1" t="s">
        <v>39</v>
      </c>
      <c r="D15876" s="10" t="s">
        <v>5270</v>
      </c>
    </row>
    <row r="15877" spans="1:4" s="9" customFormat="1" x14ac:dyDescent="0.2">
      <c r="A15877" s="2" t="s">
        <v>28255</v>
      </c>
      <c r="B15877" s="1" t="s">
        <v>28256</v>
      </c>
      <c r="C15877" s="1" t="s">
        <v>28257</v>
      </c>
      <c r="D15877" s="10" t="s">
        <v>5270</v>
      </c>
    </row>
    <row r="15878" spans="1:4" s="9" customFormat="1" x14ac:dyDescent="0.2">
      <c r="A15878" s="2" t="s">
        <v>28258</v>
      </c>
      <c r="B15878" s="1" t="s">
        <v>28259</v>
      </c>
      <c r="C15878" s="1" t="s">
        <v>39</v>
      </c>
      <c r="D15878" s="10" t="s">
        <v>5270</v>
      </c>
    </row>
    <row r="15879" spans="1:4" s="9" customFormat="1" x14ac:dyDescent="0.2">
      <c r="A15879" s="2" t="s">
        <v>28260</v>
      </c>
      <c r="B15879" s="1" t="s">
        <v>28261</v>
      </c>
      <c r="C15879" s="1" t="s">
        <v>39</v>
      </c>
      <c r="D15879" s="10" t="s">
        <v>5270</v>
      </c>
    </row>
    <row r="15880" spans="1:4" s="9" customFormat="1" x14ac:dyDescent="0.2">
      <c r="A15880" s="2" t="s">
        <v>28262</v>
      </c>
      <c r="B15880" s="1" t="s">
        <v>28263</v>
      </c>
      <c r="C15880" s="1" t="s">
        <v>27878</v>
      </c>
      <c r="D15880" s="3">
        <v>100</v>
      </c>
    </row>
    <row r="15881" spans="1:4" s="9" customFormat="1" x14ac:dyDescent="0.2">
      <c r="A15881" s="2" t="s">
        <v>28264</v>
      </c>
      <c r="B15881" s="1" t="s">
        <v>28265</v>
      </c>
      <c r="C15881" s="1" t="s">
        <v>39</v>
      </c>
      <c r="D15881" s="10" t="s">
        <v>5270</v>
      </c>
    </row>
    <row r="15882" spans="1:4" s="9" customFormat="1" x14ac:dyDescent="0.2">
      <c r="A15882" s="2" t="s">
        <v>28266</v>
      </c>
      <c r="B15882" s="1" t="s">
        <v>28267</v>
      </c>
      <c r="C15882" s="1" t="s">
        <v>39</v>
      </c>
      <c r="D15882" s="10" t="s">
        <v>5270</v>
      </c>
    </row>
    <row r="15883" spans="1:4" s="9" customFormat="1" x14ac:dyDescent="0.2">
      <c r="A15883" s="2" t="s">
        <v>28268</v>
      </c>
      <c r="B15883" s="1" t="s">
        <v>28269</v>
      </c>
      <c r="C15883" s="1" t="s">
        <v>27949</v>
      </c>
      <c r="D15883" s="10" t="s">
        <v>5270</v>
      </c>
    </row>
    <row r="15884" spans="1:4" s="9" customFormat="1" x14ac:dyDescent="0.2">
      <c r="A15884" s="2" t="s">
        <v>28270</v>
      </c>
      <c r="B15884" s="1" t="s">
        <v>28271</v>
      </c>
      <c r="C15884" s="1" t="s">
        <v>39</v>
      </c>
      <c r="D15884" s="10" t="s">
        <v>5270</v>
      </c>
    </row>
    <row r="15885" spans="1:4" s="9" customFormat="1" x14ac:dyDescent="0.2">
      <c r="A15885" s="2" t="s">
        <v>28272</v>
      </c>
      <c r="B15885" s="1" t="s">
        <v>28271</v>
      </c>
      <c r="C15885" s="1" t="s">
        <v>39</v>
      </c>
      <c r="D15885" s="10" t="s">
        <v>5270</v>
      </c>
    </row>
    <row r="15886" spans="1:4" s="9" customFormat="1" x14ac:dyDescent="0.2">
      <c r="A15886" s="2" t="s">
        <v>28273</v>
      </c>
      <c r="B15886" s="1" t="s">
        <v>28274</v>
      </c>
      <c r="C15886" s="1" t="s">
        <v>39</v>
      </c>
      <c r="D15886" s="10" t="s">
        <v>5270</v>
      </c>
    </row>
    <row r="15887" spans="1:4" s="9" customFormat="1" x14ac:dyDescent="0.2">
      <c r="A15887" s="2" t="s">
        <v>28275</v>
      </c>
      <c r="B15887" s="1" t="s">
        <v>28276</v>
      </c>
      <c r="C15887" s="1" t="s">
        <v>27751</v>
      </c>
      <c r="D15887" s="10" t="s">
        <v>5270</v>
      </c>
    </row>
    <row r="15888" spans="1:4" s="9" customFormat="1" x14ac:dyDescent="0.2">
      <c r="A15888" s="2" t="s">
        <v>28277</v>
      </c>
      <c r="B15888" s="1" t="s">
        <v>28278</v>
      </c>
      <c r="C15888" s="1" t="s">
        <v>39</v>
      </c>
      <c r="D15888" s="10" t="s">
        <v>5270</v>
      </c>
    </row>
    <row r="15889" spans="1:4" s="9" customFormat="1" x14ac:dyDescent="0.2">
      <c r="A15889" s="2" t="s">
        <v>28279</v>
      </c>
      <c r="B15889" s="1" t="s">
        <v>28280</v>
      </c>
      <c r="C15889" s="1" t="s">
        <v>39</v>
      </c>
      <c r="D15889" s="10" t="s">
        <v>5270</v>
      </c>
    </row>
    <row r="15890" spans="1:4" s="9" customFormat="1" x14ac:dyDescent="0.2">
      <c r="A15890" s="2" t="s">
        <v>28281</v>
      </c>
      <c r="B15890" s="1" t="s">
        <v>28282</v>
      </c>
      <c r="C15890" s="1" t="s">
        <v>39</v>
      </c>
      <c r="D15890" s="10" t="s">
        <v>5270</v>
      </c>
    </row>
    <row r="15891" spans="1:4" s="9" customFormat="1" x14ac:dyDescent="0.2">
      <c r="A15891" s="2" t="s">
        <v>28283</v>
      </c>
      <c r="B15891" s="1" t="s">
        <v>28284</v>
      </c>
      <c r="C15891" s="1" t="s">
        <v>39</v>
      </c>
      <c r="D15891" s="10" t="s">
        <v>5270</v>
      </c>
    </row>
    <row r="15892" spans="1:4" s="9" customFormat="1" x14ac:dyDescent="0.2">
      <c r="A15892" s="2" t="s">
        <v>28285</v>
      </c>
      <c r="B15892" s="1" t="s">
        <v>28284</v>
      </c>
      <c r="C15892" s="1" t="s">
        <v>39</v>
      </c>
      <c r="D15892" s="10" t="s">
        <v>5270</v>
      </c>
    </row>
    <row r="15893" spans="1:4" s="9" customFormat="1" x14ac:dyDescent="0.2">
      <c r="A15893" s="2" t="s">
        <v>28286</v>
      </c>
      <c r="B15893" s="1" t="s">
        <v>28287</v>
      </c>
      <c r="C15893" s="1" t="s">
        <v>39</v>
      </c>
      <c r="D15893" s="10" t="s">
        <v>5270</v>
      </c>
    </row>
    <row r="15894" spans="1:4" s="9" customFormat="1" x14ac:dyDescent="0.2">
      <c r="A15894" s="2" t="s">
        <v>28288</v>
      </c>
      <c r="B15894" s="1" t="s">
        <v>28287</v>
      </c>
      <c r="C15894" s="1" t="s">
        <v>39</v>
      </c>
      <c r="D15894" s="10" t="s">
        <v>5270</v>
      </c>
    </row>
    <row r="15895" spans="1:4" s="9" customFormat="1" x14ac:dyDescent="0.2">
      <c r="A15895" s="2" t="s">
        <v>28289</v>
      </c>
      <c r="B15895" s="1" t="s">
        <v>28287</v>
      </c>
      <c r="C15895" s="1" t="s">
        <v>39</v>
      </c>
      <c r="D15895" s="10" t="s">
        <v>5270</v>
      </c>
    </row>
    <row r="15896" spans="1:4" s="9" customFormat="1" x14ac:dyDescent="0.2">
      <c r="A15896" s="2" t="s">
        <v>28293</v>
      </c>
      <c r="B15896" s="1" t="s">
        <v>28291</v>
      </c>
      <c r="C15896" s="1" t="s">
        <v>13731</v>
      </c>
      <c r="D15896" s="3">
        <v>50</v>
      </c>
    </row>
    <row r="15897" spans="1:4" s="9" customFormat="1" x14ac:dyDescent="0.2">
      <c r="A15897" s="2" t="s">
        <v>28290</v>
      </c>
      <c r="B15897" s="1" t="s">
        <v>28291</v>
      </c>
      <c r="C15897" s="1" t="s">
        <v>39</v>
      </c>
      <c r="D15897" s="10" t="s">
        <v>5270</v>
      </c>
    </row>
    <row r="15898" spans="1:4" s="9" customFormat="1" x14ac:dyDescent="0.2">
      <c r="A15898" s="2" t="s">
        <v>28292</v>
      </c>
      <c r="B15898" s="1" t="s">
        <v>28291</v>
      </c>
      <c r="C15898" s="1" t="s">
        <v>39</v>
      </c>
      <c r="D15898" s="10" t="s">
        <v>5270</v>
      </c>
    </row>
    <row r="15899" spans="1:4" s="9" customFormat="1" x14ac:dyDescent="0.2">
      <c r="A15899" s="2" t="s">
        <v>28294</v>
      </c>
      <c r="B15899" s="1" t="s">
        <v>28295</v>
      </c>
      <c r="C15899" s="1" t="s">
        <v>39</v>
      </c>
      <c r="D15899" s="10" t="s">
        <v>5270</v>
      </c>
    </row>
    <row r="15900" spans="1:4" s="9" customFormat="1" x14ac:dyDescent="0.2">
      <c r="A15900" s="2" t="s">
        <v>28296</v>
      </c>
      <c r="B15900" s="1" t="s">
        <v>28295</v>
      </c>
      <c r="C15900" s="1" t="s">
        <v>39</v>
      </c>
      <c r="D15900" s="10" t="s">
        <v>5270</v>
      </c>
    </row>
    <row r="15901" spans="1:4" s="9" customFormat="1" x14ac:dyDescent="0.2">
      <c r="A15901" s="2" t="s">
        <v>28297</v>
      </c>
      <c r="B15901" s="1" t="s">
        <v>28298</v>
      </c>
      <c r="C15901" s="1" t="s">
        <v>27899</v>
      </c>
      <c r="D15901" s="3">
        <v>100</v>
      </c>
    </row>
    <row r="15902" spans="1:4" s="9" customFormat="1" x14ac:dyDescent="0.2">
      <c r="A15902" s="2" t="s">
        <v>28299</v>
      </c>
      <c r="B15902" s="1" t="s">
        <v>28300</v>
      </c>
      <c r="C15902" s="1" t="s">
        <v>39</v>
      </c>
      <c r="D15902" s="10" t="s">
        <v>5270</v>
      </c>
    </row>
    <row r="15903" spans="1:4" s="9" customFormat="1" x14ac:dyDescent="0.2">
      <c r="A15903" s="2" t="s">
        <v>28301</v>
      </c>
      <c r="B15903" s="1" t="s">
        <v>28302</v>
      </c>
      <c r="C15903" s="1" t="s">
        <v>39</v>
      </c>
      <c r="D15903" s="10" t="s">
        <v>5270</v>
      </c>
    </row>
    <row r="15904" spans="1:4" s="9" customFormat="1" x14ac:dyDescent="0.2">
      <c r="A15904" s="2" t="s">
        <v>28303</v>
      </c>
      <c r="B15904" s="1" t="s">
        <v>28304</v>
      </c>
      <c r="C15904" s="1" t="s">
        <v>39</v>
      </c>
      <c r="D15904" s="10" t="s">
        <v>5270</v>
      </c>
    </row>
    <row r="15905" spans="1:57" s="9" customFormat="1" x14ac:dyDescent="0.2">
      <c r="A15905" s="2" t="s">
        <v>28305</v>
      </c>
      <c r="B15905" s="1" t="s">
        <v>28306</v>
      </c>
      <c r="C15905" s="1" t="s">
        <v>39</v>
      </c>
      <c r="D15905" s="10" t="s">
        <v>5270</v>
      </c>
    </row>
    <row r="15906" spans="1:57" s="9" customFormat="1" x14ac:dyDescent="0.2">
      <c r="A15906" s="2" t="s">
        <v>28307</v>
      </c>
      <c r="B15906" s="1" t="s">
        <v>28308</v>
      </c>
      <c r="C15906" s="1" t="s">
        <v>39</v>
      </c>
      <c r="D15906" s="10" t="s">
        <v>5270</v>
      </c>
    </row>
    <row r="15907" spans="1:57" s="9" customFormat="1" x14ac:dyDescent="0.2">
      <c r="A15907" s="2" t="s">
        <v>28309</v>
      </c>
      <c r="B15907" s="1" t="s">
        <v>28308</v>
      </c>
      <c r="C15907" s="1" t="s">
        <v>27899</v>
      </c>
      <c r="D15907" s="10" t="s">
        <v>5270</v>
      </c>
    </row>
    <row r="15908" spans="1:57" s="9" customFormat="1" x14ac:dyDescent="0.2">
      <c r="A15908" s="2" t="s">
        <v>28310</v>
      </c>
      <c r="B15908" s="1" t="s">
        <v>28311</v>
      </c>
      <c r="C15908" s="1" t="s">
        <v>39</v>
      </c>
      <c r="D15908" s="10" t="s">
        <v>5270</v>
      </c>
    </row>
    <row r="15909" spans="1:57" s="9" customFormat="1" x14ac:dyDescent="0.2">
      <c r="A15909" s="2" t="s">
        <v>28312</v>
      </c>
      <c r="B15909" s="1" t="s">
        <v>28313</v>
      </c>
      <c r="C15909" s="1" t="s">
        <v>39</v>
      </c>
      <c r="D15909" s="10" t="s">
        <v>5270</v>
      </c>
    </row>
    <row r="15910" spans="1:57" s="9" customFormat="1" x14ac:dyDescent="0.2">
      <c r="A15910" s="2" t="s">
        <v>28314</v>
      </c>
      <c r="B15910" s="1" t="s">
        <v>28315</v>
      </c>
      <c r="C15910" s="1" t="s">
        <v>39</v>
      </c>
      <c r="D15910" s="3">
        <v>100</v>
      </c>
    </row>
    <row r="15911" spans="1:57" s="9" customFormat="1" x14ac:dyDescent="0.2">
      <c r="A15911" s="2" t="s">
        <v>28316</v>
      </c>
      <c r="B15911" s="1" t="s">
        <v>28317</v>
      </c>
      <c r="C15911" s="1" t="s">
        <v>27878</v>
      </c>
      <c r="D15911" s="10" t="s">
        <v>5270</v>
      </c>
    </row>
    <row r="15912" spans="1:57" s="9" customFormat="1" x14ac:dyDescent="0.2">
      <c r="A15912" s="2" t="s">
        <v>28318</v>
      </c>
      <c r="B15912" s="1" t="s">
        <v>28319</v>
      </c>
      <c r="C15912" s="1" t="s">
        <v>39</v>
      </c>
      <c r="D15912" s="10" t="s">
        <v>5270</v>
      </c>
    </row>
    <row r="15913" spans="1:57" s="9" customFormat="1" x14ac:dyDescent="0.2">
      <c r="A15913" s="2" t="s">
        <v>28320</v>
      </c>
      <c r="B15913" s="1" t="s">
        <v>28321</v>
      </c>
      <c r="C15913" s="1" t="s">
        <v>39</v>
      </c>
      <c r="D15913" s="10" t="s">
        <v>5270</v>
      </c>
    </row>
    <row r="15914" spans="1:57" s="9" customFormat="1" x14ac:dyDescent="0.2">
      <c r="A15914" s="2" t="s">
        <v>28322</v>
      </c>
      <c r="B15914" s="1" t="s">
        <v>28323</v>
      </c>
      <c r="C15914" s="1" t="s">
        <v>22067</v>
      </c>
      <c r="D15914" s="3">
        <v>100</v>
      </c>
    </row>
    <row r="15915" spans="1:57" s="11" customFormat="1" ht="18.75" x14ac:dyDescent="0.2">
      <c r="A15915" s="16" t="str">
        <f>HYPERLINK("#Indice","Voltar ao inicio")</f>
        <v>Voltar ao inicio</v>
      </c>
      <c r="B15915" s="17"/>
      <c r="C15915" s="17"/>
      <c r="D15915" s="17"/>
      <c r="E15915" s="9"/>
      <c r="F15915" s="9"/>
      <c r="G15915" s="9"/>
      <c r="H15915" s="9"/>
      <c r="I15915" s="9"/>
      <c r="J15915" s="9"/>
      <c r="K15915" s="9"/>
      <c r="L15915" s="9"/>
      <c r="M15915" s="9"/>
      <c r="N15915" s="9"/>
      <c r="O15915" s="9"/>
      <c r="P15915" s="9"/>
      <c r="Q15915" s="9"/>
      <c r="R15915" s="9"/>
      <c r="S15915" s="9"/>
      <c r="T15915" s="9"/>
      <c r="U15915" s="9"/>
      <c r="V15915" s="9"/>
      <c r="W15915" s="9"/>
      <c r="X15915" s="9"/>
      <c r="Y15915" s="9"/>
      <c r="Z15915" s="9"/>
      <c r="AA15915" s="9"/>
      <c r="AB15915" s="9"/>
      <c r="AC15915" s="9"/>
      <c r="AD15915" s="9"/>
      <c r="AE15915" s="9"/>
      <c r="AF15915" s="9"/>
      <c r="AG15915" s="9"/>
      <c r="AH15915" s="9"/>
      <c r="AI15915" s="9"/>
      <c r="AJ15915" s="9"/>
      <c r="AK15915" s="9"/>
      <c r="AL15915" s="9"/>
      <c r="AM15915" s="9"/>
      <c r="AN15915" s="9"/>
      <c r="AO15915" s="9"/>
      <c r="AP15915" s="9"/>
      <c r="AQ15915" s="9"/>
      <c r="AR15915" s="9"/>
      <c r="AS15915" s="9"/>
      <c r="AT15915" s="9"/>
      <c r="AU15915" s="9"/>
      <c r="AV15915" s="9"/>
      <c r="AW15915" s="9"/>
      <c r="AX15915" s="9"/>
      <c r="AY15915" s="9"/>
      <c r="AZ15915" s="9"/>
      <c r="BA15915" s="9"/>
      <c r="BB15915" s="9"/>
      <c r="BC15915" s="9"/>
      <c r="BD15915" s="9"/>
      <c r="BE15915" s="9"/>
    </row>
    <row r="15916" spans="1:57" s="11" customFormat="1" ht="10.5" customHeight="1" x14ac:dyDescent="0.2">
      <c r="A15916" s="12"/>
      <c r="B15916" s="13"/>
      <c r="C15916" s="13"/>
      <c r="D15916" s="13"/>
      <c r="E15916" s="9"/>
      <c r="F15916" s="9"/>
      <c r="G15916" s="9"/>
      <c r="H15916" s="9"/>
      <c r="I15916" s="9"/>
      <c r="J15916" s="9"/>
      <c r="K15916" s="9"/>
      <c r="L15916" s="9"/>
      <c r="M15916" s="9"/>
      <c r="N15916" s="9"/>
      <c r="O15916" s="9"/>
      <c r="P15916" s="9"/>
      <c r="Q15916" s="9"/>
      <c r="R15916" s="9"/>
      <c r="S15916" s="9"/>
      <c r="T15916" s="9"/>
      <c r="U15916" s="9"/>
      <c r="V15916" s="9"/>
      <c r="W15916" s="9"/>
      <c r="X15916" s="9"/>
      <c r="Y15916" s="9"/>
      <c r="Z15916" s="9"/>
      <c r="AA15916" s="9"/>
      <c r="AB15916" s="9"/>
      <c r="AC15916" s="9"/>
      <c r="AD15916" s="9"/>
      <c r="AE15916" s="9"/>
      <c r="AF15916" s="9"/>
      <c r="AG15916" s="9"/>
      <c r="AH15916" s="9"/>
      <c r="AI15916" s="9"/>
      <c r="AJ15916" s="9"/>
      <c r="AK15916" s="9"/>
      <c r="AL15916" s="9"/>
      <c r="AM15916" s="9"/>
      <c r="AN15916" s="9"/>
      <c r="AO15916" s="9"/>
      <c r="AP15916" s="9"/>
      <c r="AQ15916" s="9"/>
      <c r="AR15916" s="9"/>
      <c r="AS15916" s="9"/>
      <c r="AT15916" s="9"/>
      <c r="AU15916" s="9"/>
      <c r="AV15916" s="9"/>
      <c r="AW15916" s="9"/>
      <c r="AX15916" s="9"/>
      <c r="AY15916" s="9"/>
      <c r="AZ15916" s="9"/>
      <c r="BA15916" s="9"/>
      <c r="BB15916" s="9"/>
      <c r="BC15916" s="9"/>
      <c r="BD15916" s="9"/>
      <c r="BE15916" s="9"/>
    </row>
    <row r="15917" spans="1:57" s="9" customFormat="1" ht="26.25" x14ac:dyDescent="0.2">
      <c r="A15917" s="18" t="s">
        <v>28353</v>
      </c>
      <c r="B15917" s="19"/>
      <c r="C15917" s="19"/>
      <c r="D15917" s="19"/>
    </row>
    <row r="15918" spans="1:57" s="9" customFormat="1" ht="14.25" x14ac:dyDescent="0.2">
      <c r="A15918" s="20" t="s">
        <v>0</v>
      </c>
      <c r="B15918" s="21" t="s">
        <v>1</v>
      </c>
      <c r="C15918" s="21" t="s">
        <v>2</v>
      </c>
      <c r="D15918" s="22" t="s">
        <v>3</v>
      </c>
    </row>
    <row r="15919" spans="1:57" s="9" customFormat="1" ht="14.25" x14ac:dyDescent="0.2">
      <c r="A15919" s="20"/>
      <c r="B15919" s="21"/>
      <c r="C15919" s="21"/>
      <c r="D15919" s="22"/>
    </row>
    <row r="15920" spans="1:57" s="9" customFormat="1" x14ac:dyDescent="0.2">
      <c r="A15920" s="2" t="s">
        <v>28324</v>
      </c>
      <c r="B15920" s="1" t="s">
        <v>28325</v>
      </c>
      <c r="C15920" s="1" t="s">
        <v>39</v>
      </c>
      <c r="D15920" s="10" t="s">
        <v>5270</v>
      </c>
    </row>
    <row r="15921" spans="1:57" s="9" customFormat="1" x14ac:dyDescent="0.2">
      <c r="A15921" s="2" t="s">
        <v>28326</v>
      </c>
      <c r="B15921" s="1" t="s">
        <v>28325</v>
      </c>
      <c r="C15921" s="1" t="s">
        <v>39</v>
      </c>
      <c r="D15921" s="3">
        <v>1000</v>
      </c>
    </row>
    <row r="15922" spans="1:57" s="9" customFormat="1" x14ac:dyDescent="0.2">
      <c r="A15922" s="2" t="s">
        <v>28327</v>
      </c>
      <c r="B15922" s="1" t="s">
        <v>28325</v>
      </c>
      <c r="C15922" s="1" t="s">
        <v>39</v>
      </c>
      <c r="D15922" s="10" t="s">
        <v>5270</v>
      </c>
    </row>
    <row r="15923" spans="1:57" s="9" customFormat="1" x14ac:dyDescent="0.2">
      <c r="A15923" s="2" t="s">
        <v>28328</v>
      </c>
      <c r="B15923" s="1" t="s">
        <v>28325</v>
      </c>
      <c r="C15923" s="1" t="s">
        <v>13731</v>
      </c>
      <c r="D15923" s="10" t="s">
        <v>5270</v>
      </c>
    </row>
    <row r="15924" spans="1:57" s="9" customFormat="1" x14ac:dyDescent="0.2">
      <c r="A15924" s="2" t="s">
        <v>28329</v>
      </c>
      <c r="B15924" s="1" t="s">
        <v>28330</v>
      </c>
      <c r="C15924" s="1" t="s">
        <v>39</v>
      </c>
      <c r="D15924" s="10" t="s">
        <v>5270</v>
      </c>
    </row>
    <row r="15925" spans="1:57" s="9" customFormat="1" x14ac:dyDescent="0.2">
      <c r="A15925" s="2" t="s">
        <v>28331</v>
      </c>
      <c r="B15925" s="1" t="s">
        <v>28332</v>
      </c>
      <c r="C15925" s="1" t="s">
        <v>28333</v>
      </c>
      <c r="D15925" s="10" t="s">
        <v>5270</v>
      </c>
    </row>
    <row r="15926" spans="1:57" s="9" customFormat="1" x14ac:dyDescent="0.2">
      <c r="A15926" s="2" t="s">
        <v>28334</v>
      </c>
      <c r="B15926" s="1" t="s">
        <v>28335</v>
      </c>
      <c r="C15926" s="1" t="s">
        <v>39</v>
      </c>
      <c r="D15926" s="10" t="s">
        <v>5270</v>
      </c>
    </row>
    <row r="15927" spans="1:57" s="9" customFormat="1" x14ac:dyDescent="0.2">
      <c r="A15927" s="2" t="s">
        <v>28336</v>
      </c>
      <c r="B15927" s="1" t="s">
        <v>28337</v>
      </c>
      <c r="C15927" s="1" t="s">
        <v>39</v>
      </c>
      <c r="D15927" s="10" t="s">
        <v>5270</v>
      </c>
    </row>
    <row r="15928" spans="1:57" s="9" customFormat="1" x14ac:dyDescent="0.2">
      <c r="A15928" s="2" t="s">
        <v>28338</v>
      </c>
      <c r="B15928" s="1" t="s">
        <v>28339</v>
      </c>
      <c r="C15928" s="1" t="s">
        <v>39</v>
      </c>
      <c r="D15928" s="10" t="s">
        <v>5270</v>
      </c>
    </row>
    <row r="15929" spans="1:57" s="9" customFormat="1" x14ac:dyDescent="0.2">
      <c r="A15929" s="2" t="s">
        <v>28340</v>
      </c>
      <c r="B15929" s="1" t="s">
        <v>28341</v>
      </c>
      <c r="C15929" s="1" t="s">
        <v>39</v>
      </c>
      <c r="D15929" s="10" t="s">
        <v>5270</v>
      </c>
    </row>
    <row r="15930" spans="1:57" s="9" customFormat="1" x14ac:dyDescent="0.2">
      <c r="A15930" s="2" t="s">
        <v>28342</v>
      </c>
      <c r="B15930" s="1" t="s">
        <v>28343</v>
      </c>
      <c r="C15930" s="1" t="s">
        <v>39</v>
      </c>
      <c r="D15930" s="10" t="s">
        <v>5270</v>
      </c>
    </row>
    <row r="15931" spans="1:57" s="9" customFormat="1" x14ac:dyDescent="0.2">
      <c r="A15931" s="2" t="s">
        <v>28344</v>
      </c>
      <c r="B15931" s="1" t="s">
        <v>28343</v>
      </c>
      <c r="C15931" s="1" t="s">
        <v>39</v>
      </c>
      <c r="D15931" s="10" t="s">
        <v>5270</v>
      </c>
    </row>
    <row r="15932" spans="1:57" s="9" customFormat="1" x14ac:dyDescent="0.2">
      <c r="A15932" s="2" t="s">
        <v>28345</v>
      </c>
      <c r="B15932" s="1" t="s">
        <v>28346</v>
      </c>
      <c r="C15932" s="1" t="s">
        <v>39</v>
      </c>
      <c r="D15932" s="10" t="s">
        <v>5270</v>
      </c>
    </row>
    <row r="15933" spans="1:57" s="9" customFormat="1" x14ac:dyDescent="0.2">
      <c r="A15933" s="2" t="s">
        <v>28347</v>
      </c>
      <c r="B15933" s="1" t="s">
        <v>28348</v>
      </c>
      <c r="C15933" s="1" t="s">
        <v>39</v>
      </c>
      <c r="D15933" s="10" t="s">
        <v>5270</v>
      </c>
    </row>
    <row r="15934" spans="1:57" s="9" customFormat="1" x14ac:dyDescent="0.2">
      <c r="A15934" s="2" t="s">
        <v>28349</v>
      </c>
      <c r="B15934" s="1" t="s">
        <v>28350</v>
      </c>
      <c r="C15934" s="1" t="s">
        <v>39</v>
      </c>
      <c r="D15934" s="10" t="s">
        <v>5270</v>
      </c>
    </row>
    <row r="15935" spans="1:57" s="9" customFormat="1" x14ac:dyDescent="0.2">
      <c r="A15935" s="2" t="s">
        <v>28351</v>
      </c>
      <c r="B15935" s="1" t="s">
        <v>28352</v>
      </c>
      <c r="C15935" s="1" t="s">
        <v>39</v>
      </c>
      <c r="D15935" s="10" t="s">
        <v>5270</v>
      </c>
    </row>
    <row r="15936" spans="1:57" s="11" customFormat="1" ht="18.75" x14ac:dyDescent="0.2">
      <c r="A15936" s="16" t="str">
        <f>HYPERLINK("#Indice","Voltar ao inicio")</f>
        <v>Voltar ao inicio</v>
      </c>
      <c r="B15936" s="17"/>
      <c r="C15936" s="17"/>
      <c r="D15936" s="17"/>
      <c r="E15936" s="9"/>
      <c r="F15936" s="9"/>
      <c r="G15936" s="9"/>
      <c r="H15936" s="9"/>
      <c r="I15936" s="9"/>
      <c r="J15936" s="9"/>
      <c r="K15936" s="9"/>
      <c r="L15936" s="9"/>
      <c r="M15936" s="9"/>
      <c r="N15936" s="9"/>
      <c r="O15936" s="9"/>
      <c r="P15936" s="9"/>
      <c r="Q15936" s="9"/>
      <c r="R15936" s="9"/>
      <c r="S15936" s="9"/>
      <c r="T15936" s="9"/>
      <c r="U15936" s="9"/>
      <c r="V15936" s="9"/>
      <c r="W15936" s="9"/>
      <c r="X15936" s="9"/>
      <c r="Y15936" s="9"/>
      <c r="Z15936" s="9"/>
      <c r="AA15936" s="9"/>
      <c r="AB15936" s="9"/>
      <c r="AC15936" s="9"/>
      <c r="AD15936" s="9"/>
      <c r="AE15936" s="9"/>
      <c r="AF15936" s="9"/>
      <c r="AG15936" s="9"/>
      <c r="AH15936" s="9"/>
      <c r="AI15936" s="9"/>
      <c r="AJ15936" s="9"/>
      <c r="AK15936" s="9"/>
      <c r="AL15936" s="9"/>
      <c r="AM15936" s="9"/>
      <c r="AN15936" s="9"/>
      <c r="AO15936" s="9"/>
      <c r="AP15936" s="9"/>
      <c r="AQ15936" s="9"/>
      <c r="AR15936" s="9"/>
      <c r="AS15936" s="9"/>
      <c r="AT15936" s="9"/>
      <c r="AU15936" s="9"/>
      <c r="AV15936" s="9"/>
      <c r="AW15936" s="9"/>
      <c r="AX15936" s="9"/>
      <c r="AY15936" s="9"/>
      <c r="AZ15936" s="9"/>
      <c r="BA15936" s="9"/>
      <c r="BB15936" s="9"/>
      <c r="BC15936" s="9"/>
      <c r="BD15936" s="9"/>
      <c r="BE15936" s="9"/>
    </row>
    <row r="15937" spans="1:57" s="11" customFormat="1" ht="10.5" customHeight="1" x14ac:dyDescent="0.2">
      <c r="A15937" s="12"/>
      <c r="B15937" s="13"/>
      <c r="C15937" s="13"/>
      <c r="D15937" s="13"/>
      <c r="E15937" s="9"/>
      <c r="F15937" s="9"/>
      <c r="G15937" s="9"/>
      <c r="H15937" s="9"/>
      <c r="I15937" s="9"/>
      <c r="J15937" s="9"/>
      <c r="K15937" s="9"/>
      <c r="L15937" s="9"/>
      <c r="M15937" s="9"/>
      <c r="N15937" s="9"/>
      <c r="O15937" s="9"/>
      <c r="P15937" s="9"/>
      <c r="Q15937" s="9"/>
      <c r="R15937" s="9"/>
      <c r="S15937" s="9"/>
      <c r="T15937" s="9"/>
      <c r="U15937" s="9"/>
      <c r="V15937" s="9"/>
      <c r="W15937" s="9"/>
      <c r="X15937" s="9"/>
      <c r="Y15937" s="9"/>
      <c r="Z15937" s="9"/>
      <c r="AA15937" s="9"/>
      <c r="AB15937" s="9"/>
      <c r="AC15937" s="9"/>
      <c r="AD15937" s="9"/>
      <c r="AE15937" s="9"/>
      <c r="AF15937" s="9"/>
      <c r="AG15937" s="9"/>
      <c r="AH15937" s="9"/>
      <c r="AI15937" s="9"/>
      <c r="AJ15937" s="9"/>
      <c r="AK15937" s="9"/>
      <c r="AL15937" s="9"/>
      <c r="AM15937" s="9"/>
      <c r="AN15937" s="9"/>
      <c r="AO15937" s="9"/>
      <c r="AP15937" s="9"/>
      <c r="AQ15937" s="9"/>
      <c r="AR15937" s="9"/>
      <c r="AS15937" s="9"/>
      <c r="AT15937" s="9"/>
      <c r="AU15937" s="9"/>
      <c r="AV15937" s="9"/>
      <c r="AW15937" s="9"/>
      <c r="AX15937" s="9"/>
      <c r="AY15937" s="9"/>
      <c r="AZ15937" s="9"/>
      <c r="BA15937" s="9"/>
      <c r="BB15937" s="9"/>
      <c r="BC15937" s="9"/>
      <c r="BD15937" s="9"/>
      <c r="BE15937" s="9"/>
    </row>
    <row r="15938" spans="1:57" s="9" customFormat="1" ht="26.25" x14ac:dyDescent="0.2">
      <c r="A15938" s="18" t="s">
        <v>28354</v>
      </c>
      <c r="B15938" s="19"/>
      <c r="C15938" s="19"/>
      <c r="D15938" s="19"/>
    </row>
    <row r="15939" spans="1:57" s="9" customFormat="1" ht="14.25" x14ac:dyDescent="0.2">
      <c r="A15939" s="20" t="s">
        <v>0</v>
      </c>
      <c r="B15939" s="21" t="s">
        <v>1</v>
      </c>
      <c r="C15939" s="21" t="s">
        <v>2</v>
      </c>
      <c r="D15939" s="22" t="s">
        <v>3</v>
      </c>
    </row>
    <row r="15940" spans="1:57" s="9" customFormat="1" ht="14.25" x14ac:dyDescent="0.2">
      <c r="A15940" s="20"/>
      <c r="B15940" s="21"/>
      <c r="C15940" s="21"/>
      <c r="D15940" s="22"/>
    </row>
    <row r="15941" spans="1:57" s="9" customFormat="1" x14ac:dyDescent="0.2">
      <c r="A15941" s="2" t="s">
        <v>28355</v>
      </c>
      <c r="B15941" s="1" t="s">
        <v>28356</v>
      </c>
      <c r="C15941" s="1" t="s">
        <v>13881</v>
      </c>
      <c r="D15941" s="10" t="s">
        <v>5270</v>
      </c>
    </row>
    <row r="15942" spans="1:57" s="9" customFormat="1" x14ac:dyDescent="0.2">
      <c r="A15942" s="2" t="s">
        <v>28357</v>
      </c>
      <c r="B15942" s="1" t="s">
        <v>28358</v>
      </c>
      <c r="C15942" s="1" t="s">
        <v>13731</v>
      </c>
      <c r="D15942" s="10" t="s">
        <v>5270</v>
      </c>
    </row>
    <row r="15943" spans="1:57" s="9" customFormat="1" x14ac:dyDescent="0.2">
      <c r="A15943" s="2" t="s">
        <v>28359</v>
      </c>
      <c r="B15943" s="1" t="s">
        <v>28360</v>
      </c>
      <c r="C15943" s="1" t="s">
        <v>39</v>
      </c>
      <c r="D15943" s="3">
        <v>1000</v>
      </c>
    </row>
    <row r="15944" spans="1:57" s="9" customFormat="1" x14ac:dyDescent="0.2">
      <c r="A15944" s="2" t="s">
        <v>28361</v>
      </c>
      <c r="B15944" s="1" t="s">
        <v>28362</v>
      </c>
      <c r="C15944" s="1" t="s">
        <v>22067</v>
      </c>
      <c r="D15944" s="3">
        <v>1000</v>
      </c>
    </row>
    <row r="15945" spans="1:57" s="9" customFormat="1" x14ac:dyDescent="0.2">
      <c r="A15945" s="2" t="s">
        <v>28363</v>
      </c>
      <c r="B15945" s="1" t="s">
        <v>28362</v>
      </c>
      <c r="C15945" s="1" t="s">
        <v>39</v>
      </c>
      <c r="D15945" s="10" t="s">
        <v>5270</v>
      </c>
    </row>
    <row r="15946" spans="1:57" s="9" customFormat="1" x14ac:dyDescent="0.2">
      <c r="A15946" s="2" t="s">
        <v>28364</v>
      </c>
      <c r="B15946" s="1" t="s">
        <v>28365</v>
      </c>
      <c r="C15946" s="1" t="s">
        <v>39</v>
      </c>
      <c r="D15946" s="3">
        <v>1000</v>
      </c>
    </row>
    <row r="15947" spans="1:57" s="9" customFormat="1" x14ac:dyDescent="0.2">
      <c r="A15947" s="2" t="s">
        <v>28366</v>
      </c>
      <c r="B15947" s="1" t="s">
        <v>28367</v>
      </c>
      <c r="C15947" s="1" t="s">
        <v>39</v>
      </c>
      <c r="D15947" s="10" t="s">
        <v>5270</v>
      </c>
    </row>
    <row r="15948" spans="1:57" s="9" customFormat="1" x14ac:dyDescent="0.2">
      <c r="A15948" s="2" t="s">
        <v>28368</v>
      </c>
      <c r="B15948" s="1" t="s">
        <v>28369</v>
      </c>
      <c r="C15948" s="1" t="s">
        <v>39</v>
      </c>
      <c r="D15948" s="10" t="s">
        <v>5270</v>
      </c>
    </row>
    <row r="15949" spans="1:57" s="9" customFormat="1" x14ac:dyDescent="0.2">
      <c r="A15949" s="2" t="s">
        <v>28370</v>
      </c>
      <c r="B15949" s="1" t="s">
        <v>28371</v>
      </c>
      <c r="C15949" s="1" t="s">
        <v>13731</v>
      </c>
      <c r="D15949" s="3">
        <v>1000</v>
      </c>
    </row>
    <row r="15950" spans="1:57" s="9" customFormat="1" x14ac:dyDescent="0.2">
      <c r="A15950" s="2" t="s">
        <v>28374</v>
      </c>
      <c r="B15950" s="1" t="s">
        <v>28373</v>
      </c>
      <c r="C15950" s="1" t="s">
        <v>27899</v>
      </c>
      <c r="D15950" s="3">
        <v>1000</v>
      </c>
    </row>
    <row r="15951" spans="1:57" s="9" customFormat="1" x14ac:dyDescent="0.2">
      <c r="A15951" s="2" t="s">
        <v>28375</v>
      </c>
      <c r="B15951" s="1" t="s">
        <v>28373</v>
      </c>
      <c r="C15951" s="1" t="s">
        <v>27899</v>
      </c>
      <c r="D15951" s="10" t="s">
        <v>5270</v>
      </c>
    </row>
    <row r="15952" spans="1:57" s="9" customFormat="1" x14ac:dyDescent="0.2">
      <c r="A15952" s="2" t="s">
        <v>28372</v>
      </c>
      <c r="B15952" s="1" t="s">
        <v>28373</v>
      </c>
      <c r="C15952" s="1" t="s">
        <v>39</v>
      </c>
      <c r="D15952" s="10" t="s">
        <v>5270</v>
      </c>
    </row>
    <row r="15953" spans="1:4" s="9" customFormat="1" x14ac:dyDescent="0.2">
      <c r="A15953" s="2" t="s">
        <v>28376</v>
      </c>
      <c r="B15953" s="1" t="s">
        <v>28377</v>
      </c>
      <c r="C15953" s="1" t="s">
        <v>39</v>
      </c>
      <c r="D15953" s="10" t="s">
        <v>5270</v>
      </c>
    </row>
    <row r="15954" spans="1:4" s="9" customFormat="1" x14ac:dyDescent="0.2">
      <c r="A15954" s="2" t="s">
        <v>28378</v>
      </c>
      <c r="B15954" s="1" t="s">
        <v>28379</v>
      </c>
      <c r="C15954" s="1" t="s">
        <v>39</v>
      </c>
      <c r="D15954" s="10" t="s">
        <v>5270</v>
      </c>
    </row>
    <row r="15955" spans="1:4" s="9" customFormat="1" x14ac:dyDescent="0.2">
      <c r="A15955" s="2" t="s">
        <v>28380</v>
      </c>
      <c r="B15955" s="1" t="s">
        <v>28379</v>
      </c>
      <c r="C15955" s="1" t="s">
        <v>13731</v>
      </c>
      <c r="D15955" s="10" t="s">
        <v>5270</v>
      </c>
    </row>
    <row r="15956" spans="1:4" s="9" customFormat="1" x14ac:dyDescent="0.2">
      <c r="A15956" s="2" t="s">
        <v>28381</v>
      </c>
      <c r="B15956" s="1" t="s">
        <v>28382</v>
      </c>
      <c r="C15956" s="1" t="s">
        <v>39</v>
      </c>
      <c r="D15956" s="10" t="s">
        <v>5270</v>
      </c>
    </row>
    <row r="15957" spans="1:4" s="9" customFormat="1" x14ac:dyDescent="0.2">
      <c r="A15957" s="2" t="s">
        <v>28383</v>
      </c>
      <c r="B15957" s="1" t="s">
        <v>28384</v>
      </c>
      <c r="C15957" s="1" t="s">
        <v>22067</v>
      </c>
      <c r="D15957" s="10" t="s">
        <v>5270</v>
      </c>
    </row>
    <row r="15958" spans="1:4" s="9" customFormat="1" x14ac:dyDescent="0.2">
      <c r="A15958" s="2" t="s">
        <v>28385</v>
      </c>
      <c r="B15958" s="1" t="s">
        <v>28386</v>
      </c>
      <c r="C15958" s="1" t="s">
        <v>39</v>
      </c>
      <c r="D15958" s="10" t="s">
        <v>5270</v>
      </c>
    </row>
    <row r="15959" spans="1:4" s="9" customFormat="1" x14ac:dyDescent="0.2">
      <c r="A15959" s="2" t="s">
        <v>28387</v>
      </c>
      <c r="B15959" s="1" t="s">
        <v>28388</v>
      </c>
      <c r="C15959" s="1" t="s">
        <v>39</v>
      </c>
      <c r="D15959" s="10" t="s">
        <v>5270</v>
      </c>
    </row>
    <row r="15960" spans="1:4" s="9" customFormat="1" x14ac:dyDescent="0.2">
      <c r="A15960" s="2" t="s">
        <v>28389</v>
      </c>
      <c r="B15960" s="1" t="s">
        <v>28390</v>
      </c>
      <c r="C15960" s="1" t="s">
        <v>39</v>
      </c>
      <c r="D15960" s="10" t="s">
        <v>5270</v>
      </c>
    </row>
    <row r="15961" spans="1:4" s="9" customFormat="1" x14ac:dyDescent="0.2">
      <c r="A15961" s="2" t="s">
        <v>28391</v>
      </c>
      <c r="B15961" s="1" t="s">
        <v>28392</v>
      </c>
      <c r="C15961" s="1" t="s">
        <v>39</v>
      </c>
      <c r="D15961" s="10" t="s">
        <v>5270</v>
      </c>
    </row>
    <row r="15962" spans="1:4" s="9" customFormat="1" x14ac:dyDescent="0.2">
      <c r="A15962" s="2" t="s">
        <v>28393</v>
      </c>
      <c r="B15962" s="1" t="s">
        <v>28394</v>
      </c>
      <c r="C15962" s="1" t="s">
        <v>39</v>
      </c>
      <c r="D15962" s="10" t="s">
        <v>5270</v>
      </c>
    </row>
    <row r="15963" spans="1:4" s="9" customFormat="1" x14ac:dyDescent="0.2">
      <c r="A15963" s="2" t="s">
        <v>28395</v>
      </c>
      <c r="B15963" s="1" t="s">
        <v>28396</v>
      </c>
      <c r="C15963" s="1" t="s">
        <v>28397</v>
      </c>
      <c r="D15963" s="3">
        <v>1000</v>
      </c>
    </row>
    <row r="15964" spans="1:4" s="9" customFormat="1" x14ac:dyDescent="0.2">
      <c r="A15964" s="2" t="s">
        <v>28398</v>
      </c>
      <c r="B15964" s="1" t="s">
        <v>28399</v>
      </c>
      <c r="C15964" s="1" t="s">
        <v>39</v>
      </c>
      <c r="D15964" s="10" t="s">
        <v>5270</v>
      </c>
    </row>
    <row r="15965" spans="1:4" s="9" customFormat="1" x14ac:dyDescent="0.2">
      <c r="A15965" s="2" t="s">
        <v>28400</v>
      </c>
      <c r="B15965" s="1" t="s">
        <v>28401</v>
      </c>
      <c r="C15965" s="1" t="s">
        <v>13731</v>
      </c>
      <c r="D15965" s="10" t="s">
        <v>5270</v>
      </c>
    </row>
    <row r="15966" spans="1:4" s="9" customFormat="1" x14ac:dyDescent="0.2">
      <c r="A15966" s="2" t="s">
        <v>28402</v>
      </c>
      <c r="B15966" s="1" t="s">
        <v>28403</v>
      </c>
      <c r="C15966" s="1" t="s">
        <v>13881</v>
      </c>
      <c r="D15966" s="10" t="s">
        <v>5270</v>
      </c>
    </row>
    <row r="15967" spans="1:4" s="9" customFormat="1" x14ac:dyDescent="0.2">
      <c r="A15967" s="2" t="s">
        <v>28404</v>
      </c>
      <c r="B15967" s="1" t="s">
        <v>28405</v>
      </c>
      <c r="C15967" s="1" t="s">
        <v>39</v>
      </c>
      <c r="D15967" s="10" t="s">
        <v>5270</v>
      </c>
    </row>
    <row r="15968" spans="1:4" s="9" customFormat="1" x14ac:dyDescent="0.2">
      <c r="A15968" s="2" t="s">
        <v>28406</v>
      </c>
      <c r="B15968" s="1" t="s">
        <v>28407</v>
      </c>
      <c r="C15968" s="1" t="s">
        <v>39</v>
      </c>
      <c r="D15968" s="3">
        <v>1000</v>
      </c>
    </row>
    <row r="15969" spans="1:4" s="9" customFormat="1" x14ac:dyDescent="0.2">
      <c r="A15969" s="2" t="s">
        <v>28408</v>
      </c>
      <c r="B15969" s="1" t="s">
        <v>28409</v>
      </c>
      <c r="C15969" s="1" t="s">
        <v>4499</v>
      </c>
      <c r="D15969" s="10" t="s">
        <v>5270</v>
      </c>
    </row>
    <row r="15970" spans="1:4" s="9" customFormat="1" x14ac:dyDescent="0.2">
      <c r="A15970" s="2" t="s">
        <v>28410</v>
      </c>
      <c r="B15970" s="1" t="s">
        <v>28411</v>
      </c>
      <c r="C15970" s="1" t="s">
        <v>27751</v>
      </c>
      <c r="D15970" s="10" t="s">
        <v>5270</v>
      </c>
    </row>
    <row r="15971" spans="1:4" s="9" customFormat="1" x14ac:dyDescent="0.2">
      <c r="A15971" s="2" t="s">
        <v>28412</v>
      </c>
      <c r="B15971" s="1" t="s">
        <v>28413</v>
      </c>
      <c r="C15971" s="1" t="s">
        <v>39</v>
      </c>
      <c r="D15971" s="10" t="s">
        <v>5270</v>
      </c>
    </row>
    <row r="15972" spans="1:4" s="9" customFormat="1" x14ac:dyDescent="0.2">
      <c r="A15972" s="2" t="s">
        <v>28414</v>
      </c>
      <c r="B15972" s="1" t="s">
        <v>28415</v>
      </c>
      <c r="C15972" s="1" t="s">
        <v>39</v>
      </c>
      <c r="D15972" s="10" t="s">
        <v>5270</v>
      </c>
    </row>
    <row r="15973" spans="1:4" s="9" customFormat="1" x14ac:dyDescent="0.2">
      <c r="A15973" s="2" t="s">
        <v>28416</v>
      </c>
      <c r="B15973" s="1" t="s">
        <v>28417</v>
      </c>
      <c r="C15973" s="1" t="s">
        <v>39</v>
      </c>
      <c r="D15973" s="10" t="s">
        <v>5270</v>
      </c>
    </row>
    <row r="15974" spans="1:4" s="9" customFormat="1" x14ac:dyDescent="0.2">
      <c r="A15974" s="2" t="s">
        <v>28418</v>
      </c>
      <c r="B15974" s="1" t="s">
        <v>28419</v>
      </c>
      <c r="C15974" s="1" t="s">
        <v>39</v>
      </c>
      <c r="D15974" s="3">
        <v>1000</v>
      </c>
    </row>
    <row r="15975" spans="1:4" s="9" customFormat="1" x14ac:dyDescent="0.2">
      <c r="A15975" s="2" t="s">
        <v>28420</v>
      </c>
      <c r="B15975" s="1" t="s">
        <v>28421</v>
      </c>
      <c r="C15975" s="1" t="s">
        <v>39</v>
      </c>
      <c r="D15975" s="3">
        <v>1000</v>
      </c>
    </row>
    <row r="15976" spans="1:4" s="9" customFormat="1" x14ac:dyDescent="0.2">
      <c r="A15976" s="2" t="s">
        <v>28422</v>
      </c>
      <c r="B15976" s="1" t="s">
        <v>28421</v>
      </c>
      <c r="C15976" s="1" t="s">
        <v>13731</v>
      </c>
      <c r="D15976" s="3">
        <v>1000</v>
      </c>
    </row>
    <row r="15977" spans="1:4" s="9" customFormat="1" x14ac:dyDescent="0.2">
      <c r="A15977" s="2" t="s">
        <v>28423</v>
      </c>
      <c r="B15977" s="1" t="s">
        <v>28424</v>
      </c>
      <c r="C15977" s="1" t="s">
        <v>39</v>
      </c>
      <c r="D15977" s="3">
        <v>1000</v>
      </c>
    </row>
    <row r="15978" spans="1:4" s="9" customFormat="1" x14ac:dyDescent="0.2">
      <c r="A15978" s="2" t="s">
        <v>28425</v>
      </c>
      <c r="B15978" s="1" t="s">
        <v>28426</v>
      </c>
      <c r="C15978" s="1" t="s">
        <v>39</v>
      </c>
      <c r="D15978" s="10" t="s">
        <v>5270</v>
      </c>
    </row>
    <row r="15979" spans="1:4" s="9" customFormat="1" x14ac:dyDescent="0.2">
      <c r="A15979" s="2" t="s">
        <v>28427</v>
      </c>
      <c r="B15979" s="1" t="s">
        <v>28428</v>
      </c>
      <c r="C15979" s="1" t="s">
        <v>39</v>
      </c>
      <c r="D15979" s="10" t="s">
        <v>5270</v>
      </c>
    </row>
    <row r="15980" spans="1:4" s="9" customFormat="1" x14ac:dyDescent="0.2">
      <c r="A15980" s="2" t="s">
        <v>28429</v>
      </c>
      <c r="B15980" s="1" t="s">
        <v>28430</v>
      </c>
      <c r="C15980" s="1" t="s">
        <v>39</v>
      </c>
      <c r="D15980" s="10" t="s">
        <v>5270</v>
      </c>
    </row>
    <row r="15981" spans="1:4" s="9" customFormat="1" x14ac:dyDescent="0.2">
      <c r="A15981" s="2" t="s">
        <v>28431</v>
      </c>
      <c r="B15981" s="1" t="s">
        <v>28432</v>
      </c>
      <c r="C15981" s="1" t="s">
        <v>28433</v>
      </c>
      <c r="D15981" s="3">
        <v>3000</v>
      </c>
    </row>
    <row r="15982" spans="1:4" s="9" customFormat="1" x14ac:dyDescent="0.2">
      <c r="A15982" s="2" t="s">
        <v>28434</v>
      </c>
      <c r="B15982" s="1" t="s">
        <v>28435</v>
      </c>
      <c r="C15982" s="1" t="s">
        <v>39</v>
      </c>
      <c r="D15982" s="10" t="s">
        <v>5270</v>
      </c>
    </row>
    <row r="15983" spans="1:4" s="9" customFormat="1" x14ac:dyDescent="0.2">
      <c r="A15983" s="2" t="s">
        <v>28436</v>
      </c>
      <c r="B15983" s="1" t="s">
        <v>28437</v>
      </c>
      <c r="C15983" s="1" t="s">
        <v>39</v>
      </c>
      <c r="D15983" s="10" t="s">
        <v>5270</v>
      </c>
    </row>
    <row r="15984" spans="1:4" s="9" customFormat="1" x14ac:dyDescent="0.2">
      <c r="A15984" s="2" t="s">
        <v>28438</v>
      </c>
      <c r="B15984" s="1" t="s">
        <v>28439</v>
      </c>
      <c r="C15984" s="1" t="s">
        <v>27899</v>
      </c>
      <c r="D15984" s="10" t="s">
        <v>5270</v>
      </c>
    </row>
    <row r="15985" spans="1:4" s="9" customFormat="1" x14ac:dyDescent="0.2">
      <c r="A15985" s="2" t="s">
        <v>28440</v>
      </c>
      <c r="B15985" s="1" t="s">
        <v>28441</v>
      </c>
      <c r="C15985" s="1" t="s">
        <v>39</v>
      </c>
      <c r="D15985" s="10" t="s">
        <v>5270</v>
      </c>
    </row>
    <row r="15986" spans="1:4" s="9" customFormat="1" x14ac:dyDescent="0.2">
      <c r="A15986" s="2" t="s">
        <v>28442</v>
      </c>
      <c r="B15986" s="1" t="s">
        <v>28443</v>
      </c>
      <c r="C15986" s="1" t="s">
        <v>39</v>
      </c>
      <c r="D15986" s="10" t="s">
        <v>5270</v>
      </c>
    </row>
    <row r="15987" spans="1:4" s="9" customFormat="1" x14ac:dyDescent="0.2">
      <c r="A15987" s="2" t="s">
        <v>28444</v>
      </c>
      <c r="B15987" s="1" t="s">
        <v>28445</v>
      </c>
      <c r="C15987" s="1" t="s">
        <v>39</v>
      </c>
      <c r="D15987" s="10" t="s">
        <v>5270</v>
      </c>
    </row>
    <row r="15988" spans="1:4" s="9" customFormat="1" x14ac:dyDescent="0.2">
      <c r="A15988" s="2" t="s">
        <v>28446</v>
      </c>
      <c r="B15988" s="1" t="s">
        <v>28445</v>
      </c>
      <c r="C15988" s="1" t="s">
        <v>27899</v>
      </c>
      <c r="D15988" s="10" t="s">
        <v>5270</v>
      </c>
    </row>
    <row r="15989" spans="1:4" s="9" customFormat="1" x14ac:dyDescent="0.2">
      <c r="A15989" s="2" t="s">
        <v>28449</v>
      </c>
      <c r="B15989" s="1" t="s">
        <v>28448</v>
      </c>
      <c r="C15989" s="1" t="s">
        <v>27899</v>
      </c>
      <c r="D15989" s="10" t="s">
        <v>5270</v>
      </c>
    </row>
    <row r="15990" spans="1:4" s="9" customFormat="1" x14ac:dyDescent="0.2">
      <c r="A15990" s="2" t="s">
        <v>28450</v>
      </c>
      <c r="B15990" s="1" t="s">
        <v>28448</v>
      </c>
      <c r="C15990" s="1" t="s">
        <v>83</v>
      </c>
      <c r="D15990" s="10" t="s">
        <v>5270</v>
      </c>
    </row>
    <row r="15991" spans="1:4" s="9" customFormat="1" x14ac:dyDescent="0.2">
      <c r="A15991" s="2" t="s">
        <v>28447</v>
      </c>
      <c r="B15991" s="1" t="s">
        <v>28448</v>
      </c>
      <c r="C15991" s="1" t="s">
        <v>39</v>
      </c>
      <c r="D15991" s="10" t="s">
        <v>5270</v>
      </c>
    </row>
    <row r="15992" spans="1:4" s="9" customFormat="1" x14ac:dyDescent="0.2">
      <c r="A15992" s="2" t="s">
        <v>28451</v>
      </c>
      <c r="B15992" s="1" t="s">
        <v>28452</v>
      </c>
      <c r="C15992" s="1" t="s">
        <v>39</v>
      </c>
      <c r="D15992" s="10" t="s">
        <v>5270</v>
      </c>
    </row>
    <row r="15993" spans="1:4" s="9" customFormat="1" x14ac:dyDescent="0.2">
      <c r="A15993" s="2" t="s">
        <v>28453</v>
      </c>
      <c r="B15993" s="1" t="s">
        <v>28454</v>
      </c>
      <c r="C15993" s="1" t="s">
        <v>39</v>
      </c>
      <c r="D15993" s="3">
        <v>1000</v>
      </c>
    </row>
    <row r="15994" spans="1:4" s="9" customFormat="1" x14ac:dyDescent="0.2">
      <c r="A15994" s="2" t="s">
        <v>28455</v>
      </c>
      <c r="B15994" s="1" t="s">
        <v>28456</v>
      </c>
      <c r="C15994" s="1" t="s">
        <v>2752</v>
      </c>
      <c r="D15994" s="10" t="s">
        <v>5270</v>
      </c>
    </row>
    <row r="15995" spans="1:4" s="9" customFormat="1" x14ac:dyDescent="0.2">
      <c r="A15995" s="2" t="s">
        <v>28457</v>
      </c>
      <c r="B15995" s="1" t="s">
        <v>28458</v>
      </c>
      <c r="C15995" s="1" t="s">
        <v>39</v>
      </c>
      <c r="D15995" s="10" t="s">
        <v>5270</v>
      </c>
    </row>
    <row r="15996" spans="1:4" s="9" customFormat="1" x14ac:dyDescent="0.2">
      <c r="A15996" s="2" t="s">
        <v>28459</v>
      </c>
      <c r="B15996" s="1" t="s">
        <v>28458</v>
      </c>
      <c r="C15996" s="1" t="s">
        <v>39</v>
      </c>
      <c r="D15996" s="10" t="s">
        <v>5270</v>
      </c>
    </row>
    <row r="15997" spans="1:4" s="9" customFormat="1" x14ac:dyDescent="0.2">
      <c r="A15997" s="2" t="s">
        <v>28460</v>
      </c>
      <c r="B15997" s="1" t="s">
        <v>28461</v>
      </c>
      <c r="C15997" s="1" t="s">
        <v>13731</v>
      </c>
      <c r="D15997" s="10" t="s">
        <v>5270</v>
      </c>
    </row>
    <row r="15998" spans="1:4" s="9" customFormat="1" x14ac:dyDescent="0.2">
      <c r="A15998" s="2" t="s">
        <v>28462</v>
      </c>
      <c r="B15998" s="1" t="s">
        <v>28463</v>
      </c>
      <c r="C15998" s="1" t="s">
        <v>13881</v>
      </c>
      <c r="D15998" s="3">
        <v>3000</v>
      </c>
    </row>
    <row r="15999" spans="1:4" s="9" customFormat="1" x14ac:dyDescent="0.2">
      <c r="A15999" s="2" t="s">
        <v>28464</v>
      </c>
      <c r="B15999" s="1" t="s">
        <v>28463</v>
      </c>
      <c r="C15999" s="1" t="s">
        <v>308</v>
      </c>
      <c r="D15999" s="10" t="s">
        <v>5270</v>
      </c>
    </row>
    <row r="16000" spans="1:4" s="9" customFormat="1" x14ac:dyDescent="0.2">
      <c r="A16000" s="2" t="s">
        <v>28465</v>
      </c>
      <c r="B16000" s="1" t="s">
        <v>28466</v>
      </c>
      <c r="C16000" s="1" t="s">
        <v>39</v>
      </c>
      <c r="D16000" s="10" t="s">
        <v>5270</v>
      </c>
    </row>
    <row r="16001" spans="1:4" s="9" customFormat="1" x14ac:dyDescent="0.2">
      <c r="A16001" s="2" t="s">
        <v>28467</v>
      </c>
      <c r="B16001" s="1" t="s">
        <v>28468</v>
      </c>
      <c r="C16001" s="1" t="s">
        <v>4499</v>
      </c>
      <c r="D16001" s="10" t="s">
        <v>5270</v>
      </c>
    </row>
    <row r="16002" spans="1:4" s="9" customFormat="1" x14ac:dyDescent="0.2">
      <c r="A16002" s="2" t="s">
        <v>28469</v>
      </c>
      <c r="B16002" s="1" t="s">
        <v>28470</v>
      </c>
      <c r="C16002" s="1" t="s">
        <v>39</v>
      </c>
      <c r="D16002" s="10" t="s">
        <v>5270</v>
      </c>
    </row>
    <row r="16003" spans="1:4" s="9" customFormat="1" x14ac:dyDescent="0.2">
      <c r="A16003" s="2" t="s">
        <v>28471</v>
      </c>
      <c r="B16003" s="1" t="s">
        <v>28472</v>
      </c>
      <c r="C16003" s="1" t="s">
        <v>39</v>
      </c>
      <c r="D16003" s="10" t="s">
        <v>5270</v>
      </c>
    </row>
    <row r="16004" spans="1:4" s="9" customFormat="1" x14ac:dyDescent="0.2">
      <c r="A16004" s="2" t="s">
        <v>28473</v>
      </c>
      <c r="B16004" s="1" t="s">
        <v>28474</v>
      </c>
      <c r="C16004" s="1" t="s">
        <v>39</v>
      </c>
      <c r="D16004" s="10" t="s">
        <v>5270</v>
      </c>
    </row>
    <row r="16005" spans="1:4" s="9" customFormat="1" x14ac:dyDescent="0.2">
      <c r="A16005" s="2" t="s">
        <v>28475</v>
      </c>
      <c r="B16005" s="1" t="s">
        <v>28476</v>
      </c>
      <c r="C16005" s="1" t="s">
        <v>27949</v>
      </c>
      <c r="D16005" s="3">
        <v>1000</v>
      </c>
    </row>
    <row r="16006" spans="1:4" s="9" customFormat="1" x14ac:dyDescent="0.2">
      <c r="A16006" s="2" t="s">
        <v>28477</v>
      </c>
      <c r="B16006" s="1" t="s">
        <v>28476</v>
      </c>
      <c r="C16006" s="1" t="s">
        <v>28013</v>
      </c>
      <c r="D16006" s="10" t="s">
        <v>5270</v>
      </c>
    </row>
    <row r="16007" spans="1:4" s="9" customFormat="1" x14ac:dyDescent="0.2">
      <c r="A16007" s="2" t="s">
        <v>28478</v>
      </c>
      <c r="B16007" s="1" t="s">
        <v>28479</v>
      </c>
      <c r="C16007" s="1" t="s">
        <v>4499</v>
      </c>
      <c r="D16007" s="10" t="s">
        <v>5270</v>
      </c>
    </row>
    <row r="16008" spans="1:4" s="9" customFormat="1" x14ac:dyDescent="0.2">
      <c r="A16008" s="2" t="s">
        <v>28480</v>
      </c>
      <c r="B16008" s="1" t="s">
        <v>28481</v>
      </c>
      <c r="C16008" s="1" t="s">
        <v>27715</v>
      </c>
      <c r="D16008" s="10" t="s">
        <v>5270</v>
      </c>
    </row>
    <row r="16009" spans="1:4" s="9" customFormat="1" x14ac:dyDescent="0.2">
      <c r="A16009" s="2" t="s">
        <v>28482</v>
      </c>
      <c r="B16009" s="1" t="s">
        <v>28483</v>
      </c>
      <c r="C16009" s="1" t="s">
        <v>39</v>
      </c>
      <c r="D16009" s="3">
        <v>1000</v>
      </c>
    </row>
    <row r="16010" spans="1:4" s="9" customFormat="1" x14ac:dyDescent="0.2">
      <c r="A16010" s="2" t="s">
        <v>28485</v>
      </c>
      <c r="B16010" s="1" t="s">
        <v>28483</v>
      </c>
      <c r="C16010" s="1" t="s">
        <v>28101</v>
      </c>
      <c r="D16010" s="10" t="s">
        <v>5270</v>
      </c>
    </row>
    <row r="16011" spans="1:4" s="9" customFormat="1" x14ac:dyDescent="0.2">
      <c r="A16011" s="2" t="s">
        <v>28484</v>
      </c>
      <c r="B16011" s="1" t="s">
        <v>28483</v>
      </c>
      <c r="C16011" s="1" t="s">
        <v>13731</v>
      </c>
      <c r="D16011" s="10" t="s">
        <v>5270</v>
      </c>
    </row>
    <row r="16012" spans="1:4" s="9" customFormat="1" x14ac:dyDescent="0.2">
      <c r="A16012" s="2" t="s">
        <v>28486</v>
      </c>
      <c r="B16012" s="1" t="s">
        <v>28487</v>
      </c>
      <c r="C16012" s="1" t="s">
        <v>27899</v>
      </c>
      <c r="D16012" s="10" t="s">
        <v>5270</v>
      </c>
    </row>
    <row r="16013" spans="1:4" s="9" customFormat="1" x14ac:dyDescent="0.2">
      <c r="A16013" s="2" t="s">
        <v>28488</v>
      </c>
      <c r="B16013" s="1" t="s">
        <v>28489</v>
      </c>
      <c r="C16013" s="1" t="s">
        <v>22067</v>
      </c>
      <c r="D16013" s="3">
        <v>1000</v>
      </c>
    </row>
    <row r="16014" spans="1:4" s="9" customFormat="1" x14ac:dyDescent="0.2">
      <c r="A16014" s="2" t="s">
        <v>28490</v>
      </c>
      <c r="B16014" s="1" t="s">
        <v>28491</v>
      </c>
      <c r="C16014" s="1" t="s">
        <v>13731</v>
      </c>
      <c r="D16014" s="10" t="s">
        <v>5270</v>
      </c>
    </row>
    <row r="16015" spans="1:4" s="9" customFormat="1" x14ac:dyDescent="0.2">
      <c r="A16015" s="2" t="s">
        <v>28492</v>
      </c>
      <c r="B16015" s="1" t="s">
        <v>28493</v>
      </c>
      <c r="C16015" s="1" t="s">
        <v>39</v>
      </c>
      <c r="D16015" s="10" t="s">
        <v>5270</v>
      </c>
    </row>
    <row r="16016" spans="1:4" s="9" customFormat="1" x14ac:dyDescent="0.2">
      <c r="A16016" s="2" t="s">
        <v>28494</v>
      </c>
      <c r="B16016" s="1" t="s">
        <v>28495</v>
      </c>
      <c r="C16016" s="1" t="s">
        <v>28496</v>
      </c>
      <c r="D16016" s="3">
        <v>1000</v>
      </c>
    </row>
    <row r="16017" spans="1:4" s="9" customFormat="1" x14ac:dyDescent="0.2">
      <c r="A16017" s="2" t="s">
        <v>28499</v>
      </c>
      <c r="B16017" s="1" t="s">
        <v>28498</v>
      </c>
      <c r="C16017" s="1" t="s">
        <v>39</v>
      </c>
      <c r="D16017" s="10" t="s">
        <v>5270</v>
      </c>
    </row>
    <row r="16018" spans="1:4" s="9" customFormat="1" x14ac:dyDescent="0.2">
      <c r="A16018" s="2" t="s">
        <v>28500</v>
      </c>
      <c r="B16018" s="1" t="s">
        <v>28498</v>
      </c>
      <c r="C16018" s="1" t="s">
        <v>28198</v>
      </c>
      <c r="D16018" s="10" t="s">
        <v>5270</v>
      </c>
    </row>
    <row r="16019" spans="1:4" s="9" customFormat="1" x14ac:dyDescent="0.2">
      <c r="A16019" s="2" t="s">
        <v>28497</v>
      </c>
      <c r="B16019" s="1" t="s">
        <v>28498</v>
      </c>
      <c r="C16019" s="1" t="s">
        <v>39</v>
      </c>
      <c r="D16019" s="10" t="s">
        <v>5270</v>
      </c>
    </row>
    <row r="16020" spans="1:4" s="9" customFormat="1" x14ac:dyDescent="0.2">
      <c r="A16020" s="2" t="s">
        <v>28501</v>
      </c>
      <c r="B16020" s="1" t="s">
        <v>28502</v>
      </c>
      <c r="C16020" s="1" t="s">
        <v>39</v>
      </c>
      <c r="D16020" s="3">
        <v>1000</v>
      </c>
    </row>
    <row r="16021" spans="1:4" s="9" customFormat="1" x14ac:dyDescent="0.2">
      <c r="A16021" s="2" t="s">
        <v>28503</v>
      </c>
      <c r="B16021" s="1" t="s">
        <v>28502</v>
      </c>
      <c r="C16021" s="1" t="s">
        <v>39</v>
      </c>
      <c r="D16021" s="10" t="s">
        <v>5270</v>
      </c>
    </row>
    <row r="16022" spans="1:4" s="9" customFormat="1" x14ac:dyDescent="0.2">
      <c r="A16022" s="2" t="s">
        <v>28504</v>
      </c>
      <c r="B16022" s="1" t="s">
        <v>28505</v>
      </c>
      <c r="C16022" s="1" t="s">
        <v>39</v>
      </c>
      <c r="D16022" s="3">
        <v>1000</v>
      </c>
    </row>
    <row r="16023" spans="1:4" s="9" customFormat="1" x14ac:dyDescent="0.2">
      <c r="A16023" s="2" t="s">
        <v>28506</v>
      </c>
      <c r="B16023" s="1" t="s">
        <v>28507</v>
      </c>
      <c r="C16023" s="1" t="s">
        <v>13731</v>
      </c>
      <c r="D16023" s="10" t="s">
        <v>5270</v>
      </c>
    </row>
    <row r="16024" spans="1:4" s="9" customFormat="1" x14ac:dyDescent="0.2">
      <c r="A16024" s="2" t="s">
        <v>28508</v>
      </c>
      <c r="B16024" s="1" t="s">
        <v>28509</v>
      </c>
      <c r="C16024" s="1" t="s">
        <v>13881</v>
      </c>
      <c r="D16024" s="3">
        <v>1000</v>
      </c>
    </row>
    <row r="16025" spans="1:4" s="9" customFormat="1" x14ac:dyDescent="0.2">
      <c r="A16025" s="2" t="s">
        <v>28510</v>
      </c>
      <c r="B16025" s="1" t="s">
        <v>28511</v>
      </c>
      <c r="C16025" s="1" t="s">
        <v>28013</v>
      </c>
      <c r="D16025" s="10" t="s">
        <v>5270</v>
      </c>
    </row>
    <row r="16026" spans="1:4" s="9" customFormat="1" x14ac:dyDescent="0.2">
      <c r="A16026" s="2" t="s">
        <v>28512</v>
      </c>
      <c r="B16026" s="1" t="s">
        <v>28513</v>
      </c>
      <c r="C16026" s="1" t="s">
        <v>39</v>
      </c>
      <c r="D16026" s="10" t="s">
        <v>5270</v>
      </c>
    </row>
    <row r="16027" spans="1:4" s="9" customFormat="1" x14ac:dyDescent="0.2">
      <c r="A16027" s="2" t="s">
        <v>28514</v>
      </c>
      <c r="B16027" s="1" t="s">
        <v>28515</v>
      </c>
      <c r="C16027" s="1" t="s">
        <v>39</v>
      </c>
      <c r="D16027" s="10" t="s">
        <v>5270</v>
      </c>
    </row>
    <row r="16028" spans="1:4" s="9" customFormat="1" x14ac:dyDescent="0.2">
      <c r="A16028" s="2" t="s">
        <v>28516</v>
      </c>
      <c r="B16028" s="1" t="s">
        <v>28517</v>
      </c>
      <c r="C16028" s="1" t="s">
        <v>39</v>
      </c>
      <c r="D16028" s="10" t="s">
        <v>5270</v>
      </c>
    </row>
    <row r="16029" spans="1:4" s="9" customFormat="1" x14ac:dyDescent="0.2">
      <c r="A16029" s="2" t="s">
        <v>28518</v>
      </c>
      <c r="B16029" s="1" t="s">
        <v>28519</v>
      </c>
      <c r="C16029" s="1" t="s">
        <v>39</v>
      </c>
      <c r="D16029" s="10" t="s">
        <v>5270</v>
      </c>
    </row>
    <row r="16030" spans="1:4" s="9" customFormat="1" x14ac:dyDescent="0.2">
      <c r="A16030" s="2" t="s">
        <v>28524</v>
      </c>
      <c r="B16030" s="1" t="s">
        <v>28521</v>
      </c>
      <c r="C16030" s="1" t="s">
        <v>13731</v>
      </c>
      <c r="D16030" s="3">
        <v>1000</v>
      </c>
    </row>
    <row r="16031" spans="1:4" s="9" customFormat="1" x14ac:dyDescent="0.2">
      <c r="A16031" s="2" t="s">
        <v>28523</v>
      </c>
      <c r="B16031" s="1" t="s">
        <v>28521</v>
      </c>
      <c r="C16031" s="1" t="s">
        <v>39</v>
      </c>
      <c r="D16031" s="10" t="s">
        <v>5270</v>
      </c>
    </row>
    <row r="16032" spans="1:4" s="9" customFormat="1" x14ac:dyDescent="0.2">
      <c r="A16032" s="2" t="s">
        <v>28520</v>
      </c>
      <c r="B16032" s="1" t="s">
        <v>28521</v>
      </c>
      <c r="C16032" s="1" t="s">
        <v>28522</v>
      </c>
      <c r="D16032" s="10" t="s">
        <v>5270</v>
      </c>
    </row>
    <row r="16033" spans="1:4" s="9" customFormat="1" x14ac:dyDescent="0.2">
      <c r="A16033" s="2" t="s">
        <v>28525</v>
      </c>
      <c r="B16033" s="1" t="s">
        <v>28526</v>
      </c>
      <c r="C16033" s="1" t="s">
        <v>39</v>
      </c>
      <c r="D16033" s="10" t="s">
        <v>5270</v>
      </c>
    </row>
    <row r="16034" spans="1:4" s="9" customFormat="1" x14ac:dyDescent="0.2">
      <c r="A16034" s="2" t="s">
        <v>28527</v>
      </c>
      <c r="B16034" s="1" t="s">
        <v>28528</v>
      </c>
      <c r="C16034" s="1" t="s">
        <v>13731</v>
      </c>
      <c r="D16034" s="10" t="s">
        <v>5270</v>
      </c>
    </row>
    <row r="16035" spans="1:4" s="9" customFormat="1" x14ac:dyDescent="0.2">
      <c r="A16035" s="2" t="s">
        <v>28529</v>
      </c>
      <c r="B16035" s="1" t="s">
        <v>28530</v>
      </c>
      <c r="C16035" s="1" t="s">
        <v>39</v>
      </c>
      <c r="D16035" s="10" t="s">
        <v>5270</v>
      </c>
    </row>
    <row r="16036" spans="1:4" s="9" customFormat="1" x14ac:dyDescent="0.2">
      <c r="A16036" s="2" t="s">
        <v>28531</v>
      </c>
      <c r="B16036" s="1" t="s">
        <v>28532</v>
      </c>
      <c r="C16036" s="1" t="s">
        <v>13731</v>
      </c>
      <c r="D16036" s="10" t="s">
        <v>5270</v>
      </c>
    </row>
    <row r="16037" spans="1:4" s="9" customFormat="1" x14ac:dyDescent="0.2">
      <c r="A16037" s="2" t="s">
        <v>28533</v>
      </c>
      <c r="B16037" s="1" t="s">
        <v>28534</v>
      </c>
      <c r="C16037" s="1" t="s">
        <v>39</v>
      </c>
      <c r="D16037" s="10" t="s">
        <v>5270</v>
      </c>
    </row>
    <row r="16038" spans="1:4" s="9" customFormat="1" x14ac:dyDescent="0.2">
      <c r="A16038" s="2" t="s">
        <v>28536</v>
      </c>
      <c r="B16038" s="1" t="s">
        <v>28534</v>
      </c>
      <c r="C16038" s="1" t="s">
        <v>27899</v>
      </c>
      <c r="D16038" s="10" t="s">
        <v>5270</v>
      </c>
    </row>
    <row r="16039" spans="1:4" s="9" customFormat="1" x14ac:dyDescent="0.2">
      <c r="A16039" s="2" t="s">
        <v>28535</v>
      </c>
      <c r="B16039" s="1" t="s">
        <v>28534</v>
      </c>
      <c r="C16039" s="1" t="s">
        <v>27899</v>
      </c>
      <c r="D16039" s="10" t="s">
        <v>5270</v>
      </c>
    </row>
    <row r="16040" spans="1:4" s="9" customFormat="1" x14ac:dyDescent="0.2">
      <c r="A16040" s="2" t="s">
        <v>28537</v>
      </c>
      <c r="B16040" s="1" t="s">
        <v>28538</v>
      </c>
      <c r="C16040" s="1" t="s">
        <v>39</v>
      </c>
      <c r="D16040" s="10" t="s">
        <v>5270</v>
      </c>
    </row>
    <row r="16041" spans="1:4" s="9" customFormat="1" x14ac:dyDescent="0.2">
      <c r="A16041" s="2" t="s">
        <v>28539</v>
      </c>
      <c r="B16041" s="1" t="s">
        <v>28540</v>
      </c>
      <c r="C16041" s="1" t="s">
        <v>39</v>
      </c>
      <c r="D16041" s="3">
        <v>1000</v>
      </c>
    </row>
    <row r="16042" spans="1:4" s="9" customFormat="1" x14ac:dyDescent="0.2">
      <c r="A16042" s="2" t="s">
        <v>28541</v>
      </c>
      <c r="B16042" s="1" t="s">
        <v>28540</v>
      </c>
      <c r="C16042" s="1" t="s">
        <v>39</v>
      </c>
      <c r="D16042" s="3">
        <v>1000</v>
      </c>
    </row>
    <row r="16043" spans="1:4" s="9" customFormat="1" x14ac:dyDescent="0.2">
      <c r="A16043" s="2" t="s">
        <v>28542</v>
      </c>
      <c r="B16043" s="1" t="s">
        <v>28543</v>
      </c>
      <c r="C16043" s="1" t="s">
        <v>39</v>
      </c>
      <c r="D16043" s="10" t="s">
        <v>5270</v>
      </c>
    </row>
    <row r="16044" spans="1:4" s="9" customFormat="1" x14ac:dyDescent="0.2">
      <c r="A16044" s="2" t="s">
        <v>28544</v>
      </c>
      <c r="B16044" s="1" t="s">
        <v>28543</v>
      </c>
      <c r="C16044" s="1" t="s">
        <v>39</v>
      </c>
      <c r="D16044" s="10" t="s">
        <v>5270</v>
      </c>
    </row>
    <row r="16045" spans="1:4" s="9" customFormat="1" x14ac:dyDescent="0.2">
      <c r="A16045" s="2" t="s">
        <v>28545</v>
      </c>
      <c r="B16045" s="1" t="s">
        <v>28546</v>
      </c>
      <c r="C16045" s="1" t="s">
        <v>39</v>
      </c>
      <c r="D16045" s="10" t="s">
        <v>5270</v>
      </c>
    </row>
    <row r="16046" spans="1:4" s="9" customFormat="1" x14ac:dyDescent="0.2">
      <c r="A16046" s="2" t="s">
        <v>28547</v>
      </c>
      <c r="B16046" s="1" t="s">
        <v>28548</v>
      </c>
      <c r="C16046" s="1" t="s">
        <v>4499</v>
      </c>
      <c r="D16046" s="3">
        <v>3000</v>
      </c>
    </row>
    <row r="16047" spans="1:4" s="9" customFormat="1" x14ac:dyDescent="0.2">
      <c r="A16047" s="2" t="s">
        <v>28552</v>
      </c>
      <c r="B16047" s="1" t="s">
        <v>28550</v>
      </c>
      <c r="C16047" s="1" t="s">
        <v>4499</v>
      </c>
      <c r="D16047" s="3">
        <v>3000</v>
      </c>
    </row>
    <row r="16048" spans="1:4" s="9" customFormat="1" x14ac:dyDescent="0.2">
      <c r="A16048" s="2" t="s">
        <v>28549</v>
      </c>
      <c r="B16048" s="1" t="s">
        <v>28550</v>
      </c>
      <c r="C16048" s="1" t="s">
        <v>39</v>
      </c>
      <c r="D16048" s="10" t="s">
        <v>5270</v>
      </c>
    </row>
    <row r="16049" spans="1:4" s="9" customFormat="1" x14ac:dyDescent="0.2">
      <c r="A16049" s="2" t="s">
        <v>28553</v>
      </c>
      <c r="B16049" s="1" t="s">
        <v>28550</v>
      </c>
      <c r="C16049" s="1" t="s">
        <v>28496</v>
      </c>
      <c r="D16049" s="10" t="s">
        <v>5270</v>
      </c>
    </row>
    <row r="16050" spans="1:4" s="9" customFormat="1" x14ac:dyDescent="0.2">
      <c r="A16050" s="2" t="s">
        <v>28551</v>
      </c>
      <c r="B16050" s="1" t="s">
        <v>28550</v>
      </c>
      <c r="C16050" s="1" t="s">
        <v>39</v>
      </c>
      <c r="D16050" s="10" t="s">
        <v>5270</v>
      </c>
    </row>
    <row r="16051" spans="1:4" s="9" customFormat="1" x14ac:dyDescent="0.2">
      <c r="A16051" s="2" t="s">
        <v>28554</v>
      </c>
      <c r="B16051" s="1" t="s">
        <v>28555</v>
      </c>
      <c r="C16051" s="1" t="s">
        <v>4499</v>
      </c>
      <c r="D16051" s="10" t="s">
        <v>5270</v>
      </c>
    </row>
    <row r="16052" spans="1:4" s="9" customFormat="1" x14ac:dyDescent="0.2">
      <c r="A16052" s="2" t="s">
        <v>28556</v>
      </c>
      <c r="B16052" s="1" t="s">
        <v>28557</v>
      </c>
      <c r="C16052" s="1" t="s">
        <v>83</v>
      </c>
      <c r="D16052" s="10" t="s">
        <v>5270</v>
      </c>
    </row>
    <row r="16053" spans="1:4" s="9" customFormat="1" x14ac:dyDescent="0.2">
      <c r="A16053" s="2" t="s">
        <v>28558</v>
      </c>
      <c r="B16053" s="1" t="s">
        <v>28559</v>
      </c>
      <c r="C16053" s="1" t="s">
        <v>39</v>
      </c>
      <c r="D16053" s="10" t="s">
        <v>5270</v>
      </c>
    </row>
    <row r="16054" spans="1:4" s="9" customFormat="1" x14ac:dyDescent="0.2">
      <c r="A16054" s="2" t="s">
        <v>28560</v>
      </c>
      <c r="B16054" s="1" t="s">
        <v>28561</v>
      </c>
      <c r="C16054" s="1" t="s">
        <v>27751</v>
      </c>
      <c r="D16054" s="10" t="s">
        <v>5270</v>
      </c>
    </row>
    <row r="16055" spans="1:4" s="9" customFormat="1" x14ac:dyDescent="0.2">
      <c r="A16055" s="2" t="s">
        <v>28562</v>
      </c>
      <c r="B16055" s="1" t="s">
        <v>28563</v>
      </c>
      <c r="C16055" s="1" t="s">
        <v>28101</v>
      </c>
      <c r="D16055" s="10" t="s">
        <v>5270</v>
      </c>
    </row>
    <row r="16056" spans="1:4" s="9" customFormat="1" x14ac:dyDescent="0.2">
      <c r="A16056" s="2" t="s">
        <v>28564</v>
      </c>
      <c r="B16056" s="1" t="s">
        <v>28565</v>
      </c>
      <c r="C16056" s="1" t="s">
        <v>39</v>
      </c>
      <c r="D16056" s="10" t="s">
        <v>5270</v>
      </c>
    </row>
    <row r="16057" spans="1:4" s="9" customFormat="1" x14ac:dyDescent="0.2">
      <c r="A16057" s="2" t="s">
        <v>28566</v>
      </c>
      <c r="B16057" s="1" t="s">
        <v>28567</v>
      </c>
      <c r="C16057" s="1" t="s">
        <v>39</v>
      </c>
      <c r="D16057" s="10" t="s">
        <v>5270</v>
      </c>
    </row>
    <row r="16058" spans="1:4" s="9" customFormat="1" x14ac:dyDescent="0.2">
      <c r="A16058" s="2" t="s">
        <v>28568</v>
      </c>
      <c r="B16058" s="1" t="s">
        <v>28569</v>
      </c>
      <c r="C16058" s="1" t="s">
        <v>28570</v>
      </c>
      <c r="D16058" s="10" t="s">
        <v>5270</v>
      </c>
    </row>
    <row r="16059" spans="1:4" s="9" customFormat="1" x14ac:dyDescent="0.2">
      <c r="A16059" s="2" t="s">
        <v>28571</v>
      </c>
      <c r="B16059" s="1" t="s">
        <v>28572</v>
      </c>
      <c r="C16059" s="1" t="s">
        <v>39</v>
      </c>
      <c r="D16059" s="3">
        <v>1500</v>
      </c>
    </row>
    <row r="16060" spans="1:4" s="9" customFormat="1" x14ac:dyDescent="0.2">
      <c r="A16060" s="2" t="s">
        <v>28573</v>
      </c>
      <c r="B16060" s="1" t="s">
        <v>28572</v>
      </c>
      <c r="C16060" s="1" t="s">
        <v>13731</v>
      </c>
      <c r="D16060" s="10" t="s">
        <v>5270</v>
      </c>
    </row>
    <row r="16061" spans="1:4" s="9" customFormat="1" x14ac:dyDescent="0.2">
      <c r="A16061" s="2" t="s">
        <v>28574</v>
      </c>
      <c r="B16061" s="1" t="s">
        <v>28575</v>
      </c>
      <c r="C16061" s="1" t="s">
        <v>28576</v>
      </c>
      <c r="D16061" s="10" t="s">
        <v>5270</v>
      </c>
    </row>
    <row r="16062" spans="1:4" s="9" customFormat="1" x14ac:dyDescent="0.2">
      <c r="A16062" s="2" t="s">
        <v>28577</v>
      </c>
      <c r="B16062" s="1" t="s">
        <v>28578</v>
      </c>
      <c r="C16062" s="1" t="s">
        <v>28570</v>
      </c>
      <c r="D16062" s="10" t="s">
        <v>5270</v>
      </c>
    </row>
    <row r="16063" spans="1:4" s="9" customFormat="1" x14ac:dyDescent="0.2">
      <c r="A16063" s="2" t="s">
        <v>28579</v>
      </c>
      <c r="B16063" s="1" t="s">
        <v>28580</v>
      </c>
      <c r="C16063" s="1" t="s">
        <v>39</v>
      </c>
      <c r="D16063" s="10" t="s">
        <v>5270</v>
      </c>
    </row>
    <row r="16064" spans="1:4" s="9" customFormat="1" x14ac:dyDescent="0.2">
      <c r="A16064" s="2" t="s">
        <v>28581</v>
      </c>
      <c r="B16064" s="1" t="s">
        <v>28582</v>
      </c>
      <c r="C16064" s="1" t="s">
        <v>39</v>
      </c>
      <c r="D16064" s="10" t="s">
        <v>5270</v>
      </c>
    </row>
    <row r="16065" spans="1:4" s="9" customFormat="1" x14ac:dyDescent="0.2">
      <c r="A16065" s="2" t="s">
        <v>28583</v>
      </c>
      <c r="B16065" s="1" t="s">
        <v>28584</v>
      </c>
      <c r="C16065" s="1" t="s">
        <v>28585</v>
      </c>
      <c r="D16065" s="10" t="s">
        <v>5270</v>
      </c>
    </row>
    <row r="16066" spans="1:4" s="9" customFormat="1" x14ac:dyDescent="0.2">
      <c r="A16066" s="2" t="s">
        <v>28586</v>
      </c>
      <c r="B16066" s="1" t="s">
        <v>28587</v>
      </c>
      <c r="C16066" s="1" t="s">
        <v>39</v>
      </c>
      <c r="D16066" s="10" t="s">
        <v>5270</v>
      </c>
    </row>
    <row r="16067" spans="1:4" s="9" customFormat="1" x14ac:dyDescent="0.2">
      <c r="A16067" s="2" t="s">
        <v>28588</v>
      </c>
      <c r="B16067" s="1" t="s">
        <v>28589</v>
      </c>
      <c r="C16067" s="1" t="s">
        <v>27949</v>
      </c>
      <c r="D16067" s="10" t="s">
        <v>5270</v>
      </c>
    </row>
    <row r="16068" spans="1:4" s="9" customFormat="1" x14ac:dyDescent="0.2">
      <c r="A16068" s="2" t="s">
        <v>28590</v>
      </c>
      <c r="B16068" s="1" t="s">
        <v>28591</v>
      </c>
      <c r="C16068" s="1" t="s">
        <v>27899</v>
      </c>
      <c r="D16068" s="10" t="s">
        <v>5270</v>
      </c>
    </row>
    <row r="16069" spans="1:4" s="9" customFormat="1" x14ac:dyDescent="0.2">
      <c r="A16069" s="2" t="s">
        <v>28592</v>
      </c>
      <c r="B16069" s="1" t="s">
        <v>28593</v>
      </c>
      <c r="C16069" s="1" t="s">
        <v>39</v>
      </c>
      <c r="D16069" s="10" t="s">
        <v>5270</v>
      </c>
    </row>
    <row r="16070" spans="1:4" s="9" customFormat="1" x14ac:dyDescent="0.2">
      <c r="A16070" s="2" t="s">
        <v>28596</v>
      </c>
      <c r="B16070" s="1" t="s">
        <v>28595</v>
      </c>
      <c r="C16070" s="1" t="s">
        <v>28597</v>
      </c>
      <c r="D16070" s="3">
        <v>1000</v>
      </c>
    </row>
    <row r="16071" spans="1:4" s="9" customFormat="1" x14ac:dyDescent="0.2">
      <c r="A16071" s="2" t="s">
        <v>28594</v>
      </c>
      <c r="B16071" s="1" t="s">
        <v>28595</v>
      </c>
      <c r="C16071" s="1" t="s">
        <v>39</v>
      </c>
      <c r="D16071" s="10" t="s">
        <v>5270</v>
      </c>
    </row>
    <row r="16072" spans="1:4" s="9" customFormat="1" x14ac:dyDescent="0.2">
      <c r="A16072" s="2" t="s">
        <v>28598</v>
      </c>
      <c r="B16072" s="1" t="s">
        <v>28599</v>
      </c>
      <c r="C16072" s="1" t="s">
        <v>39</v>
      </c>
      <c r="D16072" s="10" t="s">
        <v>5270</v>
      </c>
    </row>
    <row r="16073" spans="1:4" s="9" customFormat="1" x14ac:dyDescent="0.2">
      <c r="A16073" s="2" t="s">
        <v>28600</v>
      </c>
      <c r="B16073" s="1" t="s">
        <v>28601</v>
      </c>
      <c r="C16073" s="1" t="s">
        <v>39</v>
      </c>
      <c r="D16073" s="10" t="s">
        <v>5270</v>
      </c>
    </row>
    <row r="16074" spans="1:4" s="9" customFormat="1" x14ac:dyDescent="0.2">
      <c r="A16074" s="2" t="s">
        <v>28602</v>
      </c>
      <c r="B16074" s="1" t="s">
        <v>28603</v>
      </c>
      <c r="C16074" s="1" t="s">
        <v>39</v>
      </c>
      <c r="D16074" s="10" t="s">
        <v>5270</v>
      </c>
    </row>
    <row r="16075" spans="1:4" s="9" customFormat="1" x14ac:dyDescent="0.2">
      <c r="A16075" s="2" t="s">
        <v>28604</v>
      </c>
      <c r="B16075" s="1" t="s">
        <v>28605</v>
      </c>
      <c r="C16075" s="1" t="s">
        <v>39</v>
      </c>
      <c r="D16075" s="10" t="s">
        <v>5270</v>
      </c>
    </row>
    <row r="16076" spans="1:4" s="9" customFormat="1" x14ac:dyDescent="0.2">
      <c r="A16076" s="2" t="s">
        <v>28606</v>
      </c>
      <c r="B16076" s="1" t="s">
        <v>28607</v>
      </c>
      <c r="C16076" s="1" t="s">
        <v>13881</v>
      </c>
      <c r="D16076" s="10" t="s">
        <v>5270</v>
      </c>
    </row>
    <row r="16077" spans="1:4" s="9" customFormat="1" x14ac:dyDescent="0.2">
      <c r="A16077" s="2" t="s">
        <v>28608</v>
      </c>
      <c r="B16077" s="1" t="s">
        <v>28609</v>
      </c>
      <c r="C16077" s="1" t="s">
        <v>39</v>
      </c>
      <c r="D16077" s="10" t="s">
        <v>5270</v>
      </c>
    </row>
    <row r="16078" spans="1:4" s="9" customFormat="1" x14ac:dyDescent="0.2">
      <c r="A16078" s="2" t="s">
        <v>28610</v>
      </c>
      <c r="B16078" s="1" t="s">
        <v>28611</v>
      </c>
      <c r="C16078" s="1" t="s">
        <v>39</v>
      </c>
      <c r="D16078" s="10" t="s">
        <v>5270</v>
      </c>
    </row>
    <row r="16079" spans="1:4" s="9" customFormat="1" x14ac:dyDescent="0.2">
      <c r="A16079" s="2" t="s">
        <v>28612</v>
      </c>
      <c r="B16079" s="1" t="s">
        <v>28613</v>
      </c>
      <c r="C16079" s="1" t="s">
        <v>39</v>
      </c>
      <c r="D16079" s="10" t="s">
        <v>5270</v>
      </c>
    </row>
    <row r="16080" spans="1:4" s="9" customFormat="1" x14ac:dyDescent="0.2">
      <c r="A16080" s="2" t="s">
        <v>28614</v>
      </c>
      <c r="B16080" s="1" t="s">
        <v>28615</v>
      </c>
      <c r="C16080" s="1" t="s">
        <v>22067</v>
      </c>
      <c r="D16080" s="3">
        <v>1000</v>
      </c>
    </row>
    <row r="16081" spans="1:57" s="9" customFormat="1" x14ac:dyDescent="0.2">
      <c r="A16081" s="2" t="s">
        <v>28616</v>
      </c>
      <c r="B16081" s="1" t="s">
        <v>28617</v>
      </c>
      <c r="C16081" s="1" t="s">
        <v>39</v>
      </c>
      <c r="D16081" s="10" t="s">
        <v>5270</v>
      </c>
    </row>
    <row r="16082" spans="1:57" s="9" customFormat="1" x14ac:dyDescent="0.2">
      <c r="A16082" s="2" t="s">
        <v>28618</v>
      </c>
      <c r="B16082" s="1" t="s">
        <v>28619</v>
      </c>
      <c r="C16082" s="1" t="s">
        <v>27899</v>
      </c>
      <c r="D16082" s="10" t="s">
        <v>5270</v>
      </c>
    </row>
    <row r="16083" spans="1:57" s="9" customFormat="1" x14ac:dyDescent="0.2">
      <c r="A16083" s="2" t="s">
        <v>28620</v>
      </c>
      <c r="B16083" s="1" t="s">
        <v>28621</v>
      </c>
      <c r="C16083" s="1" t="s">
        <v>39</v>
      </c>
      <c r="D16083" s="10" t="s">
        <v>5270</v>
      </c>
    </row>
    <row r="16084" spans="1:57" s="9" customFormat="1" x14ac:dyDescent="0.2">
      <c r="A16084" s="2" t="s">
        <v>28622</v>
      </c>
      <c r="B16084" s="1" t="s">
        <v>28623</v>
      </c>
      <c r="C16084" s="1" t="s">
        <v>39</v>
      </c>
      <c r="D16084" s="10" t="s">
        <v>5270</v>
      </c>
    </row>
    <row r="16085" spans="1:57" s="11" customFormat="1" ht="18.75" x14ac:dyDescent="0.2">
      <c r="A16085" s="16" t="str">
        <f>HYPERLINK("#Indice","Voltar ao inicio")</f>
        <v>Voltar ao inicio</v>
      </c>
      <c r="B16085" s="17"/>
      <c r="C16085" s="17"/>
      <c r="D16085" s="17"/>
      <c r="E16085" s="9"/>
      <c r="F16085" s="9"/>
      <c r="G16085" s="9"/>
      <c r="H16085" s="9"/>
      <c r="I16085" s="9"/>
      <c r="J16085" s="9"/>
      <c r="K16085" s="9"/>
      <c r="L16085" s="9"/>
      <c r="M16085" s="9"/>
      <c r="N16085" s="9"/>
      <c r="O16085" s="9"/>
      <c r="P16085" s="9"/>
      <c r="Q16085" s="9"/>
      <c r="R16085" s="9"/>
      <c r="S16085" s="9"/>
      <c r="T16085" s="9"/>
      <c r="U16085" s="9"/>
      <c r="V16085" s="9"/>
      <c r="W16085" s="9"/>
      <c r="X16085" s="9"/>
      <c r="Y16085" s="9"/>
      <c r="Z16085" s="9"/>
      <c r="AA16085" s="9"/>
      <c r="AB16085" s="9"/>
      <c r="AC16085" s="9"/>
      <c r="AD16085" s="9"/>
      <c r="AE16085" s="9"/>
      <c r="AF16085" s="9"/>
      <c r="AG16085" s="9"/>
      <c r="AH16085" s="9"/>
      <c r="AI16085" s="9"/>
      <c r="AJ16085" s="9"/>
      <c r="AK16085" s="9"/>
      <c r="AL16085" s="9"/>
      <c r="AM16085" s="9"/>
      <c r="AN16085" s="9"/>
      <c r="AO16085" s="9"/>
      <c r="AP16085" s="9"/>
      <c r="AQ16085" s="9"/>
      <c r="AR16085" s="9"/>
      <c r="AS16085" s="9"/>
      <c r="AT16085" s="9"/>
      <c r="AU16085" s="9"/>
      <c r="AV16085" s="9"/>
      <c r="AW16085" s="9"/>
      <c r="AX16085" s="9"/>
      <c r="AY16085" s="9"/>
      <c r="AZ16085" s="9"/>
      <c r="BA16085" s="9"/>
      <c r="BB16085" s="9"/>
      <c r="BC16085" s="9"/>
      <c r="BD16085" s="9"/>
      <c r="BE16085" s="9"/>
    </row>
    <row r="16086" spans="1:57" s="11" customFormat="1" ht="10.5" customHeight="1" x14ac:dyDescent="0.2">
      <c r="A16086" s="12"/>
      <c r="B16086" s="13"/>
      <c r="C16086" s="13"/>
      <c r="D16086" s="13"/>
      <c r="E16086" s="9"/>
      <c r="F16086" s="9"/>
      <c r="G16086" s="9"/>
      <c r="H16086" s="9"/>
      <c r="I16086" s="9"/>
      <c r="J16086" s="9"/>
      <c r="K16086" s="9"/>
      <c r="L16086" s="9"/>
      <c r="M16086" s="9"/>
      <c r="N16086" s="9"/>
      <c r="O16086" s="9"/>
      <c r="P16086" s="9"/>
      <c r="Q16086" s="9"/>
      <c r="R16086" s="9"/>
      <c r="S16086" s="9"/>
      <c r="T16086" s="9"/>
      <c r="U16086" s="9"/>
      <c r="V16086" s="9"/>
      <c r="W16086" s="9"/>
      <c r="X16086" s="9"/>
      <c r="Y16086" s="9"/>
      <c r="Z16086" s="9"/>
      <c r="AA16086" s="9"/>
      <c r="AB16086" s="9"/>
      <c r="AC16086" s="9"/>
      <c r="AD16086" s="9"/>
      <c r="AE16086" s="9"/>
      <c r="AF16086" s="9"/>
      <c r="AG16086" s="9"/>
      <c r="AH16086" s="9"/>
      <c r="AI16086" s="9"/>
      <c r="AJ16086" s="9"/>
      <c r="AK16086" s="9"/>
      <c r="AL16086" s="9"/>
      <c r="AM16086" s="9"/>
      <c r="AN16086" s="9"/>
      <c r="AO16086" s="9"/>
      <c r="AP16086" s="9"/>
      <c r="AQ16086" s="9"/>
      <c r="AR16086" s="9"/>
      <c r="AS16086" s="9"/>
      <c r="AT16086" s="9"/>
      <c r="AU16086" s="9"/>
      <c r="AV16086" s="9"/>
      <c r="AW16086" s="9"/>
      <c r="AX16086" s="9"/>
      <c r="AY16086" s="9"/>
      <c r="AZ16086" s="9"/>
      <c r="BA16086" s="9"/>
      <c r="BB16086" s="9"/>
      <c r="BC16086" s="9"/>
      <c r="BD16086" s="9"/>
      <c r="BE16086" s="9"/>
    </row>
    <row r="16087" spans="1:57" s="9" customFormat="1" ht="26.25" x14ac:dyDescent="0.2">
      <c r="A16087" s="18" t="s">
        <v>28750</v>
      </c>
      <c r="B16087" s="19"/>
      <c r="C16087" s="19"/>
      <c r="D16087" s="19"/>
    </row>
    <row r="16088" spans="1:57" s="9" customFormat="1" ht="14.25" x14ac:dyDescent="0.2">
      <c r="A16088" s="20" t="s">
        <v>0</v>
      </c>
      <c r="B16088" s="21" t="s">
        <v>1</v>
      </c>
      <c r="C16088" s="21" t="s">
        <v>2</v>
      </c>
      <c r="D16088" s="22" t="s">
        <v>3</v>
      </c>
    </row>
    <row r="16089" spans="1:57" s="9" customFormat="1" ht="14.25" x14ac:dyDescent="0.2">
      <c r="A16089" s="20"/>
      <c r="B16089" s="21"/>
      <c r="C16089" s="21"/>
      <c r="D16089" s="22"/>
    </row>
    <row r="16090" spans="1:57" s="9" customFormat="1" x14ac:dyDescent="0.2">
      <c r="A16090" s="2" t="s">
        <v>28625</v>
      </c>
      <c r="B16090" s="1" t="s">
        <v>28626</v>
      </c>
      <c r="C16090" s="1" t="s">
        <v>39</v>
      </c>
      <c r="D16090" s="3" t="s">
        <v>23274</v>
      </c>
    </row>
    <row r="16091" spans="1:57" s="9" customFormat="1" x14ac:dyDescent="0.2">
      <c r="A16091" s="2" t="s">
        <v>28630</v>
      </c>
      <c r="B16091" s="1" t="s">
        <v>28626</v>
      </c>
      <c r="C16091" s="1" t="s">
        <v>4888</v>
      </c>
      <c r="D16091" s="3" t="s">
        <v>23274</v>
      </c>
    </row>
    <row r="16092" spans="1:57" s="9" customFormat="1" x14ac:dyDescent="0.2">
      <c r="A16092" s="2" t="s">
        <v>28627</v>
      </c>
      <c r="B16092" s="1" t="s">
        <v>28626</v>
      </c>
      <c r="C16092" s="1" t="s">
        <v>28628</v>
      </c>
      <c r="D16092" s="3" t="s">
        <v>23274</v>
      </c>
    </row>
    <row r="16093" spans="1:57" s="9" customFormat="1" x14ac:dyDescent="0.2">
      <c r="A16093" s="2" t="s">
        <v>28631</v>
      </c>
      <c r="B16093" s="1" t="s">
        <v>28626</v>
      </c>
      <c r="C16093" s="1" t="s">
        <v>4888</v>
      </c>
      <c r="D16093" s="3" t="s">
        <v>23274</v>
      </c>
    </row>
    <row r="16094" spans="1:57" s="9" customFormat="1" x14ac:dyDescent="0.2">
      <c r="A16094" s="2" t="s">
        <v>28629</v>
      </c>
      <c r="B16094" s="1" t="s">
        <v>28626</v>
      </c>
      <c r="C16094" s="1" t="s">
        <v>4888</v>
      </c>
      <c r="D16094" s="3" t="s">
        <v>23274</v>
      </c>
    </row>
    <row r="16095" spans="1:57" s="9" customFormat="1" x14ac:dyDescent="0.2">
      <c r="A16095" s="2" t="s">
        <v>28637</v>
      </c>
      <c r="B16095" s="1" t="s">
        <v>28633</v>
      </c>
      <c r="C16095" s="1" t="s">
        <v>4888</v>
      </c>
      <c r="D16095" s="3" t="s">
        <v>23274</v>
      </c>
    </row>
    <row r="16096" spans="1:57" s="9" customFormat="1" x14ac:dyDescent="0.2">
      <c r="A16096" s="2" t="s">
        <v>28638</v>
      </c>
      <c r="B16096" s="1" t="s">
        <v>28633</v>
      </c>
      <c r="C16096" s="1" t="s">
        <v>4888</v>
      </c>
      <c r="D16096" s="3" t="s">
        <v>23274</v>
      </c>
    </row>
    <row r="16097" spans="1:4" s="9" customFormat="1" x14ac:dyDescent="0.2">
      <c r="A16097" s="2" t="s">
        <v>28635</v>
      </c>
      <c r="B16097" s="1" t="s">
        <v>28633</v>
      </c>
      <c r="C16097" s="1" t="s">
        <v>28636</v>
      </c>
      <c r="D16097" s="3" t="s">
        <v>23274</v>
      </c>
    </row>
    <row r="16098" spans="1:4" s="9" customFormat="1" x14ac:dyDescent="0.2">
      <c r="A16098" s="2" t="s">
        <v>28632</v>
      </c>
      <c r="B16098" s="1" t="s">
        <v>28633</v>
      </c>
      <c r="C16098" s="1" t="s">
        <v>39</v>
      </c>
      <c r="D16098" s="3" t="s">
        <v>23274</v>
      </c>
    </row>
    <row r="16099" spans="1:4" s="9" customFormat="1" x14ac:dyDescent="0.2">
      <c r="A16099" s="2" t="s">
        <v>28634</v>
      </c>
      <c r="B16099" s="1" t="s">
        <v>28633</v>
      </c>
      <c r="C16099" s="1" t="s">
        <v>39</v>
      </c>
      <c r="D16099" s="3" t="s">
        <v>23274</v>
      </c>
    </row>
    <row r="16100" spans="1:4" s="9" customFormat="1" x14ac:dyDescent="0.2">
      <c r="A16100" s="2" t="s">
        <v>28642</v>
      </c>
      <c r="B16100" s="1" t="s">
        <v>28640</v>
      </c>
      <c r="C16100" s="1" t="s">
        <v>28641</v>
      </c>
      <c r="D16100" s="3" t="s">
        <v>23274</v>
      </c>
    </row>
    <row r="16101" spans="1:4" s="9" customFormat="1" x14ac:dyDescent="0.2">
      <c r="A16101" s="2" t="s">
        <v>28639</v>
      </c>
      <c r="B16101" s="1" t="s">
        <v>28640</v>
      </c>
      <c r="C16101" s="1" t="s">
        <v>28641</v>
      </c>
      <c r="D16101" s="3" t="s">
        <v>23274</v>
      </c>
    </row>
    <row r="16102" spans="1:4" s="9" customFormat="1" x14ac:dyDescent="0.2">
      <c r="A16102" s="2" t="s">
        <v>28643</v>
      </c>
      <c r="B16102" s="1" t="s">
        <v>28644</v>
      </c>
      <c r="C16102" s="1" t="s">
        <v>39</v>
      </c>
      <c r="D16102" s="3" t="s">
        <v>23274</v>
      </c>
    </row>
    <row r="16103" spans="1:4" s="9" customFormat="1" x14ac:dyDescent="0.2">
      <c r="A16103" s="2" t="s">
        <v>28645</v>
      </c>
      <c r="B16103" s="1" t="s">
        <v>28644</v>
      </c>
      <c r="C16103" s="1" t="s">
        <v>4888</v>
      </c>
      <c r="D16103" s="3" t="s">
        <v>23274</v>
      </c>
    </row>
    <row r="16104" spans="1:4" s="9" customFormat="1" x14ac:dyDescent="0.2">
      <c r="A16104" s="2" t="s">
        <v>28646</v>
      </c>
      <c r="B16104" s="1" t="s">
        <v>28647</v>
      </c>
      <c r="C16104" s="1" t="s">
        <v>28648</v>
      </c>
      <c r="D16104" s="3" t="s">
        <v>23274</v>
      </c>
    </row>
    <row r="16105" spans="1:4" s="9" customFormat="1" x14ac:dyDescent="0.2">
      <c r="A16105" s="2" t="s">
        <v>28651</v>
      </c>
      <c r="B16105" s="1" t="s">
        <v>28650</v>
      </c>
      <c r="C16105" s="1" t="s">
        <v>39</v>
      </c>
      <c r="D16105" s="3" t="s">
        <v>23274</v>
      </c>
    </row>
    <row r="16106" spans="1:4" s="9" customFormat="1" x14ac:dyDescent="0.2">
      <c r="A16106" s="2" t="s">
        <v>28666</v>
      </c>
      <c r="B16106" s="1" t="s">
        <v>28650</v>
      </c>
      <c r="C16106" s="1" t="s">
        <v>28667</v>
      </c>
      <c r="D16106" s="3" t="s">
        <v>23274</v>
      </c>
    </row>
    <row r="16107" spans="1:4" s="9" customFormat="1" x14ac:dyDescent="0.2">
      <c r="A16107" s="2" t="s">
        <v>28649</v>
      </c>
      <c r="B16107" s="1" t="s">
        <v>28650</v>
      </c>
      <c r="C16107" s="1" t="s">
        <v>39</v>
      </c>
      <c r="D16107" s="3" t="s">
        <v>23274</v>
      </c>
    </row>
    <row r="16108" spans="1:4" s="9" customFormat="1" x14ac:dyDescent="0.2">
      <c r="A16108" s="2" t="s">
        <v>28657</v>
      </c>
      <c r="B16108" s="1" t="s">
        <v>28650</v>
      </c>
      <c r="C16108" s="1" t="s">
        <v>28658</v>
      </c>
      <c r="D16108" s="3" t="s">
        <v>23274</v>
      </c>
    </row>
    <row r="16109" spans="1:4" s="9" customFormat="1" x14ac:dyDescent="0.2">
      <c r="A16109" s="2" t="s">
        <v>28659</v>
      </c>
      <c r="B16109" s="1" t="s">
        <v>28650</v>
      </c>
      <c r="C16109" s="1" t="s">
        <v>28658</v>
      </c>
      <c r="D16109" s="3" t="s">
        <v>23274</v>
      </c>
    </row>
    <row r="16110" spans="1:4" s="9" customFormat="1" x14ac:dyDescent="0.2">
      <c r="A16110" s="2" t="s">
        <v>28660</v>
      </c>
      <c r="B16110" s="1" t="s">
        <v>28650</v>
      </c>
      <c r="C16110" s="1" t="s">
        <v>28658</v>
      </c>
      <c r="D16110" s="3" t="s">
        <v>23274</v>
      </c>
    </row>
    <row r="16111" spans="1:4" s="9" customFormat="1" x14ac:dyDescent="0.2">
      <c r="A16111" s="2" t="s">
        <v>28661</v>
      </c>
      <c r="B16111" s="1" t="s">
        <v>28650</v>
      </c>
      <c r="C16111" s="1" t="s">
        <v>28658</v>
      </c>
      <c r="D16111" s="3" t="s">
        <v>23274</v>
      </c>
    </row>
    <row r="16112" spans="1:4" s="9" customFormat="1" x14ac:dyDescent="0.2">
      <c r="A16112" s="2" t="s">
        <v>28653</v>
      </c>
      <c r="B16112" s="1" t="s">
        <v>28650</v>
      </c>
      <c r="C16112" s="1" t="s">
        <v>28654</v>
      </c>
      <c r="D16112" s="3" t="s">
        <v>23274</v>
      </c>
    </row>
    <row r="16113" spans="1:4" s="9" customFormat="1" x14ac:dyDescent="0.2">
      <c r="A16113" s="2" t="s">
        <v>28652</v>
      </c>
      <c r="B16113" s="1" t="s">
        <v>28650</v>
      </c>
      <c r="C16113" s="1" t="s">
        <v>39</v>
      </c>
      <c r="D16113" s="3" t="s">
        <v>23274</v>
      </c>
    </row>
    <row r="16114" spans="1:4" s="9" customFormat="1" x14ac:dyDescent="0.2">
      <c r="A16114" s="2" t="s">
        <v>28665</v>
      </c>
      <c r="B16114" s="1" t="s">
        <v>28650</v>
      </c>
      <c r="C16114" s="1" t="s">
        <v>4888</v>
      </c>
      <c r="D16114" s="3" t="s">
        <v>23274</v>
      </c>
    </row>
    <row r="16115" spans="1:4" s="9" customFormat="1" x14ac:dyDescent="0.2">
      <c r="A16115" s="2" t="s">
        <v>28655</v>
      </c>
      <c r="B16115" s="1" t="s">
        <v>28650</v>
      </c>
      <c r="C16115" s="1" t="s">
        <v>28656</v>
      </c>
      <c r="D16115" s="3" t="s">
        <v>23274</v>
      </c>
    </row>
    <row r="16116" spans="1:4" s="9" customFormat="1" x14ac:dyDescent="0.2">
      <c r="A16116" s="2" t="s">
        <v>28662</v>
      </c>
      <c r="B16116" s="1" t="s">
        <v>28650</v>
      </c>
      <c r="C16116" s="1" t="s">
        <v>28663</v>
      </c>
      <c r="D16116" s="3" t="s">
        <v>23274</v>
      </c>
    </row>
    <row r="16117" spans="1:4" s="9" customFormat="1" x14ac:dyDescent="0.2">
      <c r="A16117" s="2" t="s">
        <v>28664</v>
      </c>
      <c r="B16117" s="1" t="s">
        <v>28650</v>
      </c>
      <c r="C16117" s="1" t="s">
        <v>28628</v>
      </c>
      <c r="D16117" s="3" t="s">
        <v>23274</v>
      </c>
    </row>
    <row r="16118" spans="1:4" s="9" customFormat="1" x14ac:dyDescent="0.2">
      <c r="A16118" s="2" t="s">
        <v>28668</v>
      </c>
      <c r="B16118" s="1" t="s">
        <v>28669</v>
      </c>
      <c r="C16118" s="1" t="s">
        <v>28656</v>
      </c>
      <c r="D16118" s="3" t="s">
        <v>23274</v>
      </c>
    </row>
    <row r="16119" spans="1:4" s="9" customFormat="1" x14ac:dyDescent="0.2">
      <c r="A16119" s="2" t="s">
        <v>28670</v>
      </c>
      <c r="B16119" s="1" t="s">
        <v>28671</v>
      </c>
      <c r="C16119" s="1" t="s">
        <v>28656</v>
      </c>
      <c r="D16119" s="3" t="s">
        <v>23274</v>
      </c>
    </row>
    <row r="16120" spans="1:4" s="9" customFormat="1" x14ac:dyDescent="0.2">
      <c r="A16120" s="2" t="s">
        <v>28672</v>
      </c>
      <c r="B16120" s="1" t="s">
        <v>28673</v>
      </c>
      <c r="C16120" s="1" t="s">
        <v>28674</v>
      </c>
      <c r="D16120" s="3" t="s">
        <v>23274</v>
      </c>
    </row>
    <row r="16121" spans="1:4" s="9" customFormat="1" x14ac:dyDescent="0.2">
      <c r="A16121" s="2" t="s">
        <v>28675</v>
      </c>
      <c r="B16121" s="1" t="s">
        <v>28676</v>
      </c>
      <c r="C16121" s="1" t="s">
        <v>28674</v>
      </c>
      <c r="D16121" s="3" t="s">
        <v>23274</v>
      </c>
    </row>
    <row r="16122" spans="1:4" s="9" customFormat="1" x14ac:dyDescent="0.2">
      <c r="A16122" s="2" t="s">
        <v>28686</v>
      </c>
      <c r="B16122" s="1" t="s">
        <v>28678</v>
      </c>
      <c r="C16122" s="1" t="s">
        <v>28687</v>
      </c>
      <c r="D16122" s="3" t="s">
        <v>23274</v>
      </c>
    </row>
    <row r="16123" spans="1:4" s="9" customFormat="1" x14ac:dyDescent="0.2">
      <c r="A16123" s="2" t="s">
        <v>28680</v>
      </c>
      <c r="B16123" s="1" t="s">
        <v>28678</v>
      </c>
      <c r="C16123" s="1" t="s">
        <v>28681</v>
      </c>
      <c r="D16123" s="3" t="s">
        <v>23274</v>
      </c>
    </row>
    <row r="16124" spans="1:4" s="9" customFormat="1" x14ac:dyDescent="0.2">
      <c r="A16124" s="2" t="s">
        <v>28682</v>
      </c>
      <c r="B16124" s="1" t="s">
        <v>28678</v>
      </c>
      <c r="C16124" s="1" t="s">
        <v>28681</v>
      </c>
      <c r="D16124" s="3" t="s">
        <v>23274</v>
      </c>
    </row>
    <row r="16125" spans="1:4" s="9" customFormat="1" x14ac:dyDescent="0.2">
      <c r="A16125" s="2" t="s">
        <v>28677</v>
      </c>
      <c r="B16125" s="1" t="s">
        <v>28678</v>
      </c>
      <c r="C16125" s="1" t="s">
        <v>28679</v>
      </c>
      <c r="D16125" s="3" t="s">
        <v>23274</v>
      </c>
    </row>
    <row r="16126" spans="1:4" s="9" customFormat="1" x14ac:dyDescent="0.2">
      <c r="A16126" s="2" t="s">
        <v>28684</v>
      </c>
      <c r="B16126" s="1" t="s">
        <v>28678</v>
      </c>
      <c r="C16126" s="1" t="s">
        <v>28685</v>
      </c>
      <c r="D16126" s="3" t="s">
        <v>23274</v>
      </c>
    </row>
    <row r="16127" spans="1:4" s="9" customFormat="1" x14ac:dyDescent="0.2">
      <c r="A16127" s="2" t="s">
        <v>28683</v>
      </c>
      <c r="B16127" s="1" t="s">
        <v>28678</v>
      </c>
      <c r="C16127" s="1" t="s">
        <v>28654</v>
      </c>
      <c r="D16127" s="3" t="s">
        <v>23274</v>
      </c>
    </row>
    <row r="16128" spans="1:4" s="9" customFormat="1" x14ac:dyDescent="0.2">
      <c r="A16128" s="2" t="s">
        <v>28688</v>
      </c>
      <c r="B16128" s="1" t="s">
        <v>28689</v>
      </c>
      <c r="C16128" s="1" t="s">
        <v>39</v>
      </c>
      <c r="D16128" s="3" t="s">
        <v>23274</v>
      </c>
    </row>
    <row r="16129" spans="1:4" s="9" customFormat="1" x14ac:dyDescent="0.2">
      <c r="A16129" s="2" t="s">
        <v>28691</v>
      </c>
      <c r="B16129" s="1" t="s">
        <v>28689</v>
      </c>
      <c r="C16129" s="1" t="s">
        <v>28685</v>
      </c>
      <c r="D16129" s="3" t="s">
        <v>23274</v>
      </c>
    </row>
    <row r="16130" spans="1:4" s="9" customFormat="1" x14ac:dyDescent="0.2">
      <c r="A16130" s="2" t="s">
        <v>28692</v>
      </c>
      <c r="B16130" s="1" t="s">
        <v>28689</v>
      </c>
      <c r="C16130" s="1" t="s">
        <v>28687</v>
      </c>
      <c r="D16130" s="3" t="s">
        <v>23274</v>
      </c>
    </row>
    <row r="16131" spans="1:4" s="9" customFormat="1" x14ac:dyDescent="0.2">
      <c r="A16131" s="2" t="s">
        <v>28690</v>
      </c>
      <c r="B16131" s="1" t="s">
        <v>28689</v>
      </c>
      <c r="C16131" s="1" t="s">
        <v>28685</v>
      </c>
      <c r="D16131" s="3" t="s">
        <v>23274</v>
      </c>
    </row>
    <row r="16132" spans="1:4" s="9" customFormat="1" x14ac:dyDescent="0.2">
      <c r="A16132" s="2" t="s">
        <v>28693</v>
      </c>
      <c r="B16132" s="1" t="s">
        <v>28694</v>
      </c>
      <c r="C16132" s="1" t="s">
        <v>28656</v>
      </c>
      <c r="D16132" s="3" t="s">
        <v>23274</v>
      </c>
    </row>
    <row r="16133" spans="1:4" s="9" customFormat="1" x14ac:dyDescent="0.2">
      <c r="A16133" s="2" t="s">
        <v>28702</v>
      </c>
      <c r="B16133" s="1" t="s">
        <v>28696</v>
      </c>
      <c r="C16133" s="1" t="s">
        <v>4888</v>
      </c>
      <c r="D16133" s="3" t="s">
        <v>23274</v>
      </c>
    </row>
    <row r="16134" spans="1:4" s="9" customFormat="1" x14ac:dyDescent="0.2">
      <c r="A16134" s="2" t="s">
        <v>28701</v>
      </c>
      <c r="B16134" s="1" t="s">
        <v>28696</v>
      </c>
      <c r="C16134" s="1" t="s">
        <v>4888</v>
      </c>
      <c r="D16134" s="3" t="s">
        <v>23274</v>
      </c>
    </row>
    <row r="16135" spans="1:4" s="9" customFormat="1" x14ac:dyDescent="0.2">
      <c r="A16135" s="2" t="s">
        <v>28699</v>
      </c>
      <c r="B16135" s="1" t="s">
        <v>28696</v>
      </c>
      <c r="C16135" s="1" t="s">
        <v>28700</v>
      </c>
      <c r="D16135" s="3" t="s">
        <v>23274</v>
      </c>
    </row>
    <row r="16136" spans="1:4" s="9" customFormat="1" x14ac:dyDescent="0.2">
      <c r="A16136" s="2" t="s">
        <v>28695</v>
      </c>
      <c r="B16136" s="1" t="s">
        <v>28696</v>
      </c>
      <c r="C16136" s="1" t="s">
        <v>28697</v>
      </c>
      <c r="D16136" s="3" t="s">
        <v>23274</v>
      </c>
    </row>
    <row r="16137" spans="1:4" s="9" customFormat="1" x14ac:dyDescent="0.2">
      <c r="A16137" s="2" t="s">
        <v>28698</v>
      </c>
      <c r="B16137" s="1" t="s">
        <v>28696</v>
      </c>
      <c r="C16137" s="1" t="s">
        <v>28656</v>
      </c>
      <c r="D16137" s="3" t="s">
        <v>23274</v>
      </c>
    </row>
    <row r="16138" spans="1:4" s="9" customFormat="1" x14ac:dyDescent="0.2">
      <c r="A16138" s="2" t="s">
        <v>28703</v>
      </c>
      <c r="B16138" s="1" t="s">
        <v>28704</v>
      </c>
      <c r="C16138" s="1" t="s">
        <v>39</v>
      </c>
      <c r="D16138" s="3" t="s">
        <v>23274</v>
      </c>
    </row>
    <row r="16139" spans="1:4" s="9" customFormat="1" x14ac:dyDescent="0.2">
      <c r="A16139" s="2" t="s">
        <v>28705</v>
      </c>
      <c r="B16139" s="1" t="s">
        <v>28704</v>
      </c>
      <c r="C16139" s="1" t="s">
        <v>39</v>
      </c>
      <c r="D16139" s="3" t="s">
        <v>23274</v>
      </c>
    </row>
    <row r="16140" spans="1:4" s="9" customFormat="1" x14ac:dyDescent="0.2">
      <c r="A16140" s="2" t="s">
        <v>28706</v>
      </c>
      <c r="B16140" s="1" t="s">
        <v>28704</v>
      </c>
      <c r="C16140" s="1" t="s">
        <v>39</v>
      </c>
      <c r="D16140" s="3" t="s">
        <v>23274</v>
      </c>
    </row>
    <row r="16141" spans="1:4" s="9" customFormat="1" x14ac:dyDescent="0.2">
      <c r="A16141" s="2" t="s">
        <v>28707</v>
      </c>
      <c r="B16141" s="1" t="s">
        <v>28704</v>
      </c>
      <c r="C16141" s="1" t="s">
        <v>39</v>
      </c>
      <c r="D16141" s="3" t="s">
        <v>23274</v>
      </c>
    </row>
    <row r="16142" spans="1:4" s="9" customFormat="1" x14ac:dyDescent="0.2">
      <c r="A16142" s="2" t="s">
        <v>28708</v>
      </c>
      <c r="B16142" s="1" t="s">
        <v>28704</v>
      </c>
      <c r="C16142" s="1" t="s">
        <v>39</v>
      </c>
      <c r="D16142" s="3" t="s">
        <v>23274</v>
      </c>
    </row>
    <row r="16143" spans="1:4" s="9" customFormat="1" x14ac:dyDescent="0.2">
      <c r="A16143" s="2" t="s">
        <v>28709</v>
      </c>
      <c r="B16143" s="1" t="s">
        <v>28704</v>
      </c>
      <c r="C16143" s="1" t="s">
        <v>28667</v>
      </c>
      <c r="D16143" s="3" t="s">
        <v>23274</v>
      </c>
    </row>
    <row r="16144" spans="1:4" s="9" customFormat="1" x14ac:dyDescent="0.2">
      <c r="A16144" s="2" t="s">
        <v>28710</v>
      </c>
      <c r="B16144" s="1" t="s">
        <v>28704</v>
      </c>
      <c r="C16144" s="1" t="s">
        <v>28667</v>
      </c>
      <c r="D16144" s="3" t="s">
        <v>23274</v>
      </c>
    </row>
    <row r="16145" spans="1:4" s="9" customFormat="1" x14ac:dyDescent="0.2">
      <c r="A16145" s="2" t="s">
        <v>28711</v>
      </c>
      <c r="B16145" s="1" t="s">
        <v>28712</v>
      </c>
      <c r="C16145" s="1" t="s">
        <v>28713</v>
      </c>
      <c r="D16145" s="3" t="s">
        <v>23274</v>
      </c>
    </row>
    <row r="16146" spans="1:4" s="9" customFormat="1" x14ac:dyDescent="0.2">
      <c r="A16146" s="2" t="s">
        <v>28714</v>
      </c>
      <c r="B16146" s="1" t="s">
        <v>28712</v>
      </c>
      <c r="C16146" s="1" t="s">
        <v>28713</v>
      </c>
      <c r="D16146" s="3" t="s">
        <v>23274</v>
      </c>
    </row>
    <row r="16147" spans="1:4" s="9" customFormat="1" x14ac:dyDescent="0.2">
      <c r="A16147" s="2" t="s">
        <v>28715</v>
      </c>
      <c r="B16147" s="1" t="s">
        <v>28716</v>
      </c>
      <c r="C16147" s="1" t="s">
        <v>28717</v>
      </c>
      <c r="D16147" s="3" t="s">
        <v>23274</v>
      </c>
    </row>
    <row r="16148" spans="1:4" s="9" customFormat="1" x14ac:dyDescent="0.2">
      <c r="A16148" s="2" t="s">
        <v>28722</v>
      </c>
      <c r="B16148" s="1" t="s">
        <v>28719</v>
      </c>
      <c r="C16148" s="1" t="s">
        <v>4888</v>
      </c>
      <c r="D16148" s="3" t="s">
        <v>23274</v>
      </c>
    </row>
    <row r="16149" spans="1:4" s="9" customFormat="1" x14ac:dyDescent="0.2">
      <c r="A16149" s="2" t="s">
        <v>28718</v>
      </c>
      <c r="B16149" s="1" t="s">
        <v>28719</v>
      </c>
      <c r="C16149" s="1" t="s">
        <v>39</v>
      </c>
      <c r="D16149" s="3" t="s">
        <v>23274</v>
      </c>
    </row>
    <row r="16150" spans="1:4" s="9" customFormat="1" x14ac:dyDescent="0.2">
      <c r="A16150" s="2" t="s">
        <v>28720</v>
      </c>
      <c r="B16150" s="1" t="s">
        <v>28719</v>
      </c>
      <c r="C16150" s="1" t="s">
        <v>4888</v>
      </c>
      <c r="D16150" s="3" t="s">
        <v>23274</v>
      </c>
    </row>
    <row r="16151" spans="1:4" s="9" customFormat="1" x14ac:dyDescent="0.2">
      <c r="A16151" s="2" t="s">
        <v>28723</v>
      </c>
      <c r="B16151" s="1" t="s">
        <v>28719</v>
      </c>
      <c r="C16151" s="1" t="s">
        <v>4888</v>
      </c>
      <c r="D16151" s="3" t="s">
        <v>23274</v>
      </c>
    </row>
    <row r="16152" spans="1:4" s="9" customFormat="1" x14ac:dyDescent="0.2">
      <c r="A16152" s="2" t="s">
        <v>28721</v>
      </c>
      <c r="B16152" s="1" t="s">
        <v>28719</v>
      </c>
      <c r="C16152" s="1" t="s">
        <v>4888</v>
      </c>
      <c r="D16152" s="3" t="s">
        <v>23274</v>
      </c>
    </row>
    <row r="16153" spans="1:4" s="9" customFormat="1" x14ac:dyDescent="0.2">
      <c r="A16153" s="2" t="s">
        <v>28724</v>
      </c>
      <c r="B16153" s="1" t="s">
        <v>28725</v>
      </c>
      <c r="C16153" s="1" t="s">
        <v>28687</v>
      </c>
      <c r="D16153" s="3" t="s">
        <v>23274</v>
      </c>
    </row>
    <row r="16154" spans="1:4" s="9" customFormat="1" x14ac:dyDescent="0.2">
      <c r="A16154" s="2" t="s">
        <v>28726</v>
      </c>
      <c r="B16154" s="1" t="s">
        <v>28727</v>
      </c>
      <c r="C16154" s="1" t="s">
        <v>28728</v>
      </c>
      <c r="D16154" s="3" t="s">
        <v>23274</v>
      </c>
    </row>
    <row r="16155" spans="1:4" s="9" customFormat="1" x14ac:dyDescent="0.2">
      <c r="A16155" s="2" t="s">
        <v>28729</v>
      </c>
      <c r="B16155" s="1" t="s">
        <v>28730</v>
      </c>
      <c r="C16155" s="1" t="s">
        <v>28667</v>
      </c>
      <c r="D16155" s="3" t="s">
        <v>23274</v>
      </c>
    </row>
    <row r="16156" spans="1:4" s="9" customFormat="1" x14ac:dyDescent="0.2">
      <c r="A16156" s="2" t="s">
        <v>28734</v>
      </c>
      <c r="B16156" s="1" t="s">
        <v>28732</v>
      </c>
      <c r="C16156" s="1" t="s">
        <v>39</v>
      </c>
      <c r="D16156" s="3" t="s">
        <v>23274</v>
      </c>
    </row>
    <row r="16157" spans="1:4" s="9" customFormat="1" x14ac:dyDescent="0.2">
      <c r="A16157" s="2" t="s">
        <v>28731</v>
      </c>
      <c r="B16157" s="1" t="s">
        <v>28732</v>
      </c>
      <c r="C16157" s="1" t="s">
        <v>39</v>
      </c>
      <c r="D16157" s="3" t="s">
        <v>23274</v>
      </c>
    </row>
    <row r="16158" spans="1:4" s="9" customFormat="1" x14ac:dyDescent="0.2">
      <c r="A16158" s="2" t="s">
        <v>28733</v>
      </c>
      <c r="B16158" s="1" t="s">
        <v>28732</v>
      </c>
      <c r="C16158" s="1" t="s">
        <v>39</v>
      </c>
      <c r="D16158" s="3" t="s">
        <v>23274</v>
      </c>
    </row>
    <row r="16159" spans="1:4" s="9" customFormat="1" x14ac:dyDescent="0.2">
      <c r="A16159" s="2" t="s">
        <v>28735</v>
      </c>
      <c r="B16159" s="1" t="s">
        <v>28736</v>
      </c>
      <c r="C16159" s="1" t="s">
        <v>4888</v>
      </c>
      <c r="D16159" s="3" t="s">
        <v>23274</v>
      </c>
    </row>
    <row r="16160" spans="1:4" s="9" customFormat="1" x14ac:dyDescent="0.2">
      <c r="A16160" s="2" t="s">
        <v>28740</v>
      </c>
      <c r="B16160" s="1" t="s">
        <v>28738</v>
      </c>
      <c r="C16160" s="1" t="s">
        <v>39</v>
      </c>
      <c r="D16160" s="3" t="s">
        <v>23274</v>
      </c>
    </row>
    <row r="16161" spans="1:57" s="9" customFormat="1" x14ac:dyDescent="0.2">
      <c r="A16161" s="2" t="s">
        <v>28741</v>
      </c>
      <c r="B16161" s="1" t="s">
        <v>28738</v>
      </c>
      <c r="C16161" s="1" t="s">
        <v>39</v>
      </c>
      <c r="D16161" s="3" t="s">
        <v>23274</v>
      </c>
    </row>
    <row r="16162" spans="1:57" s="9" customFormat="1" x14ac:dyDescent="0.2">
      <c r="A16162" s="2" t="s">
        <v>28737</v>
      </c>
      <c r="B16162" s="1" t="s">
        <v>28738</v>
      </c>
      <c r="C16162" s="1" t="s">
        <v>28739</v>
      </c>
      <c r="D16162" s="3" t="s">
        <v>23274</v>
      </c>
    </row>
    <row r="16163" spans="1:57" s="9" customFormat="1" x14ac:dyDescent="0.2">
      <c r="A16163" s="2" t="s">
        <v>28742</v>
      </c>
      <c r="B16163" s="1" t="s">
        <v>28738</v>
      </c>
      <c r="C16163" s="1" t="s">
        <v>4888</v>
      </c>
      <c r="D16163" s="3" t="s">
        <v>23274</v>
      </c>
    </row>
    <row r="16164" spans="1:57" s="9" customFormat="1" x14ac:dyDescent="0.2">
      <c r="A16164" s="2" t="s">
        <v>28743</v>
      </c>
      <c r="B16164" s="1" t="s">
        <v>28744</v>
      </c>
      <c r="C16164" s="1" t="s">
        <v>39</v>
      </c>
      <c r="D16164" s="3" t="s">
        <v>23274</v>
      </c>
    </row>
    <row r="16165" spans="1:57" s="9" customFormat="1" x14ac:dyDescent="0.2">
      <c r="A16165" s="2" t="s">
        <v>28745</v>
      </c>
      <c r="B16165" s="1" t="s">
        <v>28744</v>
      </c>
      <c r="C16165" s="1" t="s">
        <v>39</v>
      </c>
      <c r="D16165" s="3" t="s">
        <v>23274</v>
      </c>
    </row>
    <row r="16166" spans="1:57" s="9" customFormat="1" x14ac:dyDescent="0.2">
      <c r="A16166" s="2" t="s">
        <v>28746</v>
      </c>
      <c r="B16166" s="1" t="s">
        <v>28747</v>
      </c>
      <c r="C16166" s="1" t="s">
        <v>39</v>
      </c>
      <c r="D16166" s="3" t="s">
        <v>23274</v>
      </c>
    </row>
    <row r="16167" spans="1:57" s="9" customFormat="1" x14ac:dyDescent="0.2">
      <c r="A16167" s="2" t="s">
        <v>28748</v>
      </c>
      <c r="B16167" s="1" t="s">
        <v>28749</v>
      </c>
      <c r="C16167" s="1" t="s">
        <v>28667</v>
      </c>
      <c r="D16167" s="3" t="s">
        <v>23274</v>
      </c>
    </row>
    <row r="16168" spans="1:57" s="11" customFormat="1" ht="18.75" x14ac:dyDescent="0.2">
      <c r="A16168" s="16" t="str">
        <f>HYPERLINK("#Indice","Voltar ao inicio")</f>
        <v>Voltar ao inicio</v>
      </c>
      <c r="B16168" s="17"/>
      <c r="C16168" s="17"/>
      <c r="D16168" s="17"/>
      <c r="E16168" s="9"/>
      <c r="F16168" s="9"/>
      <c r="G16168" s="9"/>
      <c r="H16168" s="9"/>
      <c r="I16168" s="9"/>
      <c r="J16168" s="9"/>
      <c r="K16168" s="9"/>
      <c r="L16168" s="9"/>
      <c r="M16168" s="9"/>
      <c r="N16168" s="9"/>
      <c r="O16168" s="9"/>
      <c r="P16168" s="9"/>
      <c r="Q16168" s="9"/>
      <c r="R16168" s="9"/>
      <c r="S16168" s="9"/>
      <c r="T16168" s="9"/>
      <c r="U16168" s="9"/>
      <c r="V16168" s="9"/>
      <c r="W16168" s="9"/>
      <c r="X16168" s="9"/>
      <c r="Y16168" s="9"/>
      <c r="Z16168" s="9"/>
      <c r="AA16168" s="9"/>
      <c r="AB16168" s="9"/>
      <c r="AC16168" s="9"/>
      <c r="AD16168" s="9"/>
      <c r="AE16168" s="9"/>
      <c r="AF16168" s="9"/>
      <c r="AG16168" s="9"/>
      <c r="AH16168" s="9"/>
      <c r="AI16168" s="9"/>
      <c r="AJ16168" s="9"/>
      <c r="AK16168" s="9"/>
      <c r="AL16168" s="9"/>
      <c r="AM16168" s="9"/>
      <c r="AN16168" s="9"/>
      <c r="AO16168" s="9"/>
      <c r="AP16168" s="9"/>
      <c r="AQ16168" s="9"/>
      <c r="AR16168" s="9"/>
      <c r="AS16168" s="9"/>
      <c r="AT16168" s="9"/>
      <c r="AU16168" s="9"/>
      <c r="AV16168" s="9"/>
      <c r="AW16168" s="9"/>
      <c r="AX16168" s="9"/>
      <c r="AY16168" s="9"/>
      <c r="AZ16168" s="9"/>
      <c r="BA16168" s="9"/>
      <c r="BB16168" s="9"/>
      <c r="BC16168" s="9"/>
      <c r="BD16168" s="9"/>
      <c r="BE16168" s="9"/>
    </row>
    <row r="16169" spans="1:57" s="11" customFormat="1" ht="10.5" customHeight="1" x14ac:dyDescent="0.2">
      <c r="A16169" s="12"/>
      <c r="B16169" s="13"/>
      <c r="C16169" s="13"/>
      <c r="D16169" s="13"/>
      <c r="E16169" s="9"/>
      <c r="F16169" s="9"/>
      <c r="G16169" s="9"/>
      <c r="H16169" s="9"/>
      <c r="I16169" s="9"/>
      <c r="J16169" s="9"/>
      <c r="K16169" s="9"/>
      <c r="L16169" s="9"/>
      <c r="M16169" s="9"/>
      <c r="N16169" s="9"/>
      <c r="O16169" s="9"/>
      <c r="P16169" s="9"/>
      <c r="Q16169" s="9"/>
      <c r="R16169" s="9"/>
      <c r="S16169" s="9"/>
      <c r="T16169" s="9"/>
      <c r="U16169" s="9"/>
      <c r="V16169" s="9"/>
      <c r="W16169" s="9"/>
      <c r="X16169" s="9"/>
      <c r="Y16169" s="9"/>
      <c r="Z16169" s="9"/>
      <c r="AA16169" s="9"/>
      <c r="AB16169" s="9"/>
      <c r="AC16169" s="9"/>
      <c r="AD16169" s="9"/>
      <c r="AE16169" s="9"/>
      <c r="AF16169" s="9"/>
      <c r="AG16169" s="9"/>
      <c r="AH16169" s="9"/>
      <c r="AI16169" s="9"/>
      <c r="AJ16169" s="9"/>
      <c r="AK16169" s="9"/>
      <c r="AL16169" s="9"/>
      <c r="AM16169" s="9"/>
      <c r="AN16169" s="9"/>
      <c r="AO16169" s="9"/>
      <c r="AP16169" s="9"/>
      <c r="AQ16169" s="9"/>
      <c r="AR16169" s="9"/>
      <c r="AS16169" s="9"/>
      <c r="AT16169" s="9"/>
      <c r="AU16169" s="9"/>
      <c r="AV16169" s="9"/>
      <c r="AW16169" s="9"/>
      <c r="AX16169" s="9"/>
      <c r="AY16169" s="9"/>
      <c r="AZ16169" s="9"/>
      <c r="BA16169" s="9"/>
      <c r="BB16169" s="9"/>
      <c r="BC16169" s="9"/>
      <c r="BD16169" s="9"/>
      <c r="BE16169" s="9"/>
    </row>
    <row r="16170" spans="1:57" s="9" customFormat="1" ht="26.25" x14ac:dyDescent="0.2">
      <c r="A16170" s="18" t="s">
        <v>28751</v>
      </c>
      <c r="B16170" s="19"/>
      <c r="C16170" s="19"/>
      <c r="D16170" s="19"/>
    </row>
    <row r="16171" spans="1:57" s="9" customFormat="1" ht="14.25" x14ac:dyDescent="0.2">
      <c r="A16171" s="20" t="s">
        <v>0</v>
      </c>
      <c r="B16171" s="21" t="s">
        <v>1</v>
      </c>
      <c r="C16171" s="21" t="s">
        <v>2</v>
      </c>
      <c r="D16171" s="22" t="s">
        <v>3</v>
      </c>
    </row>
    <row r="16172" spans="1:57" s="9" customFormat="1" ht="14.25" x14ac:dyDescent="0.2">
      <c r="A16172" s="20"/>
      <c r="B16172" s="21"/>
      <c r="C16172" s="21"/>
      <c r="D16172" s="22"/>
    </row>
    <row r="16173" spans="1:57" s="9" customFormat="1" x14ac:dyDescent="0.2">
      <c r="A16173" s="2" t="s">
        <v>28752</v>
      </c>
      <c r="B16173" s="1" t="s">
        <v>28753</v>
      </c>
      <c r="C16173" s="1" t="s">
        <v>28754</v>
      </c>
      <c r="D16173" s="3" t="s">
        <v>23274</v>
      </c>
    </row>
    <row r="16174" spans="1:57" s="9" customFormat="1" x14ac:dyDescent="0.2">
      <c r="A16174" s="2" t="s">
        <v>28755</v>
      </c>
      <c r="B16174" s="1" t="s">
        <v>28756</v>
      </c>
      <c r="C16174" s="1" t="s">
        <v>28757</v>
      </c>
      <c r="D16174" s="3" t="s">
        <v>23274</v>
      </c>
    </row>
    <row r="16175" spans="1:57" s="9" customFormat="1" x14ac:dyDescent="0.2">
      <c r="A16175" s="2" t="s">
        <v>28758</v>
      </c>
      <c r="B16175" s="1" t="s">
        <v>28759</v>
      </c>
      <c r="C16175" s="1" t="s">
        <v>28760</v>
      </c>
      <c r="D16175" s="3" t="s">
        <v>23274</v>
      </c>
    </row>
    <row r="16176" spans="1:57" s="9" customFormat="1" x14ac:dyDescent="0.2">
      <c r="A16176" s="2" t="s">
        <v>28761</v>
      </c>
      <c r="B16176" s="1" t="s">
        <v>28759</v>
      </c>
      <c r="C16176" s="1" t="s">
        <v>28648</v>
      </c>
      <c r="D16176" s="3" t="s">
        <v>23274</v>
      </c>
    </row>
    <row r="16177" spans="1:57" s="9" customFormat="1" x14ac:dyDescent="0.2">
      <c r="A16177" s="2" t="s">
        <v>28762</v>
      </c>
      <c r="B16177" s="1" t="s">
        <v>28759</v>
      </c>
      <c r="C16177" s="1" t="s">
        <v>28763</v>
      </c>
      <c r="D16177" s="3" t="s">
        <v>23274</v>
      </c>
    </row>
    <row r="16178" spans="1:57" s="9" customFormat="1" x14ac:dyDescent="0.2">
      <c r="A16178" s="2" t="s">
        <v>28764</v>
      </c>
      <c r="B16178" s="1" t="s">
        <v>28765</v>
      </c>
      <c r="C16178" s="1" t="s">
        <v>28766</v>
      </c>
      <c r="D16178" s="3" t="s">
        <v>23274</v>
      </c>
    </row>
    <row r="16179" spans="1:57" s="9" customFormat="1" x14ac:dyDescent="0.2">
      <c r="A16179" s="2" t="s">
        <v>28767</v>
      </c>
      <c r="B16179" s="1" t="s">
        <v>28768</v>
      </c>
      <c r="C16179" s="1" t="s">
        <v>28685</v>
      </c>
      <c r="D16179" s="3" t="s">
        <v>23274</v>
      </c>
    </row>
    <row r="16180" spans="1:57" s="9" customFormat="1" x14ac:dyDescent="0.2">
      <c r="A16180" s="2" t="s">
        <v>28769</v>
      </c>
      <c r="B16180" s="1" t="s">
        <v>28770</v>
      </c>
      <c r="C16180" s="1" t="s">
        <v>28685</v>
      </c>
      <c r="D16180" s="3" t="s">
        <v>23274</v>
      </c>
    </row>
    <row r="16181" spans="1:57" s="9" customFormat="1" x14ac:dyDescent="0.2">
      <c r="A16181" s="2" t="s">
        <v>28771</v>
      </c>
      <c r="B16181" s="1" t="s">
        <v>28772</v>
      </c>
      <c r="C16181" s="1" t="s">
        <v>28773</v>
      </c>
      <c r="D16181" s="3" t="s">
        <v>23274</v>
      </c>
    </row>
    <row r="16182" spans="1:57" s="9" customFormat="1" x14ac:dyDescent="0.2">
      <c r="A16182" s="2" t="s">
        <v>28774</v>
      </c>
      <c r="B16182" s="1" t="s">
        <v>28772</v>
      </c>
      <c r="C16182" s="1" t="s">
        <v>28775</v>
      </c>
      <c r="D16182" s="3" t="s">
        <v>23274</v>
      </c>
    </row>
    <row r="16183" spans="1:57" s="9" customFormat="1" x14ac:dyDescent="0.2">
      <c r="A16183" s="2" t="s">
        <v>28776</v>
      </c>
      <c r="B16183" s="1" t="s">
        <v>28772</v>
      </c>
      <c r="C16183" s="1" t="s">
        <v>28777</v>
      </c>
      <c r="D16183" s="3" t="s">
        <v>23274</v>
      </c>
    </row>
    <row r="16184" spans="1:57" s="9" customFormat="1" x14ac:dyDescent="0.2">
      <c r="A16184" s="2" t="s">
        <v>28778</v>
      </c>
      <c r="B16184" s="1" t="s">
        <v>28779</v>
      </c>
      <c r="C16184" s="1" t="s">
        <v>28667</v>
      </c>
      <c r="D16184" s="3" t="s">
        <v>23274</v>
      </c>
    </row>
    <row r="16185" spans="1:57" s="11" customFormat="1" ht="18.75" x14ac:dyDescent="0.2">
      <c r="A16185" s="16" t="str">
        <f>HYPERLINK("#Indice","Voltar ao inicio")</f>
        <v>Voltar ao inicio</v>
      </c>
      <c r="B16185" s="17"/>
      <c r="C16185" s="17"/>
      <c r="D16185" s="17"/>
      <c r="E16185" s="9"/>
      <c r="F16185" s="9"/>
      <c r="G16185" s="9"/>
      <c r="H16185" s="9"/>
      <c r="I16185" s="9"/>
      <c r="J16185" s="9"/>
      <c r="K16185" s="9"/>
      <c r="L16185" s="9"/>
      <c r="M16185" s="9"/>
      <c r="N16185" s="9"/>
      <c r="O16185" s="9"/>
      <c r="P16185" s="9"/>
      <c r="Q16185" s="9"/>
      <c r="R16185" s="9"/>
      <c r="S16185" s="9"/>
      <c r="T16185" s="9"/>
      <c r="U16185" s="9"/>
      <c r="V16185" s="9"/>
      <c r="W16185" s="9"/>
      <c r="X16185" s="9"/>
      <c r="Y16185" s="9"/>
      <c r="Z16185" s="9"/>
      <c r="AA16185" s="9"/>
      <c r="AB16185" s="9"/>
      <c r="AC16185" s="9"/>
      <c r="AD16185" s="9"/>
      <c r="AE16185" s="9"/>
      <c r="AF16185" s="9"/>
      <c r="AG16185" s="9"/>
      <c r="AH16185" s="9"/>
      <c r="AI16185" s="9"/>
      <c r="AJ16185" s="9"/>
      <c r="AK16185" s="9"/>
      <c r="AL16185" s="9"/>
      <c r="AM16185" s="9"/>
      <c r="AN16185" s="9"/>
      <c r="AO16185" s="9"/>
      <c r="AP16185" s="9"/>
      <c r="AQ16185" s="9"/>
      <c r="AR16185" s="9"/>
      <c r="AS16185" s="9"/>
      <c r="AT16185" s="9"/>
      <c r="AU16185" s="9"/>
      <c r="AV16185" s="9"/>
      <c r="AW16185" s="9"/>
      <c r="AX16185" s="9"/>
      <c r="AY16185" s="9"/>
      <c r="AZ16185" s="9"/>
      <c r="BA16185" s="9"/>
      <c r="BB16185" s="9"/>
      <c r="BC16185" s="9"/>
      <c r="BD16185" s="9"/>
      <c r="BE16185" s="9"/>
    </row>
    <row r="16186" spans="1:57" s="11" customFormat="1" ht="10.5" customHeight="1" x14ac:dyDescent="0.2">
      <c r="A16186" s="12"/>
      <c r="B16186" s="13"/>
      <c r="C16186" s="13"/>
      <c r="D16186" s="13"/>
      <c r="E16186" s="9"/>
      <c r="F16186" s="9"/>
      <c r="G16186" s="9"/>
      <c r="H16186" s="9"/>
      <c r="I16186" s="9"/>
      <c r="J16186" s="9"/>
      <c r="K16186" s="9"/>
      <c r="L16186" s="9"/>
      <c r="M16186" s="9"/>
      <c r="N16186" s="9"/>
      <c r="O16186" s="9"/>
      <c r="P16186" s="9"/>
      <c r="Q16186" s="9"/>
      <c r="R16186" s="9"/>
      <c r="S16186" s="9"/>
      <c r="T16186" s="9"/>
      <c r="U16186" s="9"/>
      <c r="V16186" s="9"/>
      <c r="W16186" s="9"/>
      <c r="X16186" s="9"/>
      <c r="Y16186" s="9"/>
      <c r="Z16186" s="9"/>
      <c r="AA16186" s="9"/>
      <c r="AB16186" s="9"/>
      <c r="AC16186" s="9"/>
      <c r="AD16186" s="9"/>
      <c r="AE16186" s="9"/>
      <c r="AF16186" s="9"/>
      <c r="AG16186" s="9"/>
      <c r="AH16186" s="9"/>
      <c r="AI16186" s="9"/>
      <c r="AJ16186" s="9"/>
      <c r="AK16186" s="9"/>
      <c r="AL16186" s="9"/>
      <c r="AM16186" s="9"/>
      <c r="AN16186" s="9"/>
      <c r="AO16186" s="9"/>
      <c r="AP16186" s="9"/>
      <c r="AQ16186" s="9"/>
      <c r="AR16186" s="9"/>
      <c r="AS16186" s="9"/>
      <c r="AT16186" s="9"/>
      <c r="AU16186" s="9"/>
      <c r="AV16186" s="9"/>
      <c r="AW16186" s="9"/>
      <c r="AX16186" s="9"/>
      <c r="AY16186" s="9"/>
      <c r="AZ16186" s="9"/>
      <c r="BA16186" s="9"/>
      <c r="BB16186" s="9"/>
      <c r="BC16186" s="9"/>
      <c r="BD16186" s="9"/>
      <c r="BE16186" s="9"/>
    </row>
    <row r="16187" spans="1:57" s="9" customFormat="1" ht="26.25" x14ac:dyDescent="0.2">
      <c r="A16187" s="18" t="s">
        <v>28780</v>
      </c>
      <c r="B16187" s="19"/>
      <c r="C16187" s="19"/>
      <c r="D16187" s="19"/>
    </row>
    <row r="16188" spans="1:57" s="9" customFormat="1" ht="14.25" x14ac:dyDescent="0.2">
      <c r="A16188" s="20" t="s">
        <v>0</v>
      </c>
      <c r="B16188" s="21" t="s">
        <v>1</v>
      </c>
      <c r="C16188" s="21" t="s">
        <v>2</v>
      </c>
      <c r="D16188" s="22" t="s">
        <v>3</v>
      </c>
    </row>
    <row r="16189" spans="1:57" s="9" customFormat="1" ht="14.25" x14ac:dyDescent="0.2">
      <c r="A16189" s="20"/>
      <c r="B16189" s="21"/>
      <c r="C16189" s="21"/>
      <c r="D16189" s="22"/>
    </row>
    <row r="16190" spans="1:57" s="9" customFormat="1" x14ac:dyDescent="0.2">
      <c r="A16190" s="2" t="s">
        <v>28781</v>
      </c>
      <c r="B16190" s="1" t="s">
        <v>28782</v>
      </c>
      <c r="C16190" s="1" t="s">
        <v>28783</v>
      </c>
      <c r="D16190" s="3" t="s">
        <v>23274</v>
      </c>
    </row>
    <row r="16191" spans="1:57" s="9" customFormat="1" x14ac:dyDescent="0.2">
      <c r="A16191" s="2" t="s">
        <v>28784</v>
      </c>
      <c r="B16191" s="1" t="s">
        <v>28785</v>
      </c>
      <c r="C16191" s="1" t="s">
        <v>4888</v>
      </c>
      <c r="D16191" s="3" t="s">
        <v>23274</v>
      </c>
    </row>
    <row r="16192" spans="1:57" s="9" customFormat="1" x14ac:dyDescent="0.2">
      <c r="A16192" s="2" t="s">
        <v>28786</v>
      </c>
      <c r="B16192" s="1" t="s">
        <v>28787</v>
      </c>
      <c r="C16192" s="1" t="s">
        <v>28674</v>
      </c>
      <c r="D16192" s="3" t="s">
        <v>23274</v>
      </c>
    </row>
    <row r="16193" spans="1:57" s="9" customFormat="1" x14ac:dyDescent="0.2">
      <c r="A16193" s="2" t="s">
        <v>28788</v>
      </c>
      <c r="B16193" s="1" t="s">
        <v>28789</v>
      </c>
      <c r="C16193" s="1" t="s">
        <v>28687</v>
      </c>
      <c r="D16193" s="3" t="s">
        <v>23274</v>
      </c>
    </row>
    <row r="16194" spans="1:57" s="9" customFormat="1" x14ac:dyDescent="0.2">
      <c r="A16194" s="2" t="s">
        <v>28790</v>
      </c>
      <c r="B16194" s="1" t="s">
        <v>28789</v>
      </c>
      <c r="C16194" s="1" t="s">
        <v>28687</v>
      </c>
      <c r="D16194" s="3" t="s">
        <v>23274</v>
      </c>
    </row>
    <row r="16195" spans="1:57" s="9" customFormat="1" x14ac:dyDescent="0.2">
      <c r="A16195" s="2" t="s">
        <v>28791</v>
      </c>
      <c r="B16195" s="1" t="s">
        <v>28792</v>
      </c>
      <c r="C16195" s="1" t="s">
        <v>28674</v>
      </c>
      <c r="D16195" s="3" t="s">
        <v>23274</v>
      </c>
    </row>
    <row r="16196" spans="1:57" s="9" customFormat="1" x14ac:dyDescent="0.2">
      <c r="A16196" s="2" t="s">
        <v>28793</v>
      </c>
      <c r="B16196" s="1" t="s">
        <v>28794</v>
      </c>
      <c r="C16196" s="1" t="s">
        <v>28795</v>
      </c>
      <c r="D16196" s="3" t="s">
        <v>23274</v>
      </c>
    </row>
    <row r="16197" spans="1:57" s="9" customFormat="1" x14ac:dyDescent="0.2">
      <c r="A16197" s="2" t="s">
        <v>28796</v>
      </c>
      <c r="B16197" s="1" t="s">
        <v>28797</v>
      </c>
      <c r="C16197" s="1" t="s">
        <v>28798</v>
      </c>
      <c r="D16197" s="3" t="s">
        <v>23274</v>
      </c>
    </row>
    <row r="16198" spans="1:57" s="9" customFormat="1" x14ac:dyDescent="0.2">
      <c r="A16198" s="2" t="s">
        <v>28799</v>
      </c>
      <c r="B16198" s="1" t="s">
        <v>28800</v>
      </c>
      <c r="C16198" s="1" t="s">
        <v>3333</v>
      </c>
      <c r="D16198" s="3" t="s">
        <v>23274</v>
      </c>
    </row>
    <row r="16199" spans="1:57" s="9" customFormat="1" x14ac:dyDescent="0.2">
      <c r="A16199" s="2" t="s">
        <v>28801</v>
      </c>
      <c r="B16199" s="1" t="s">
        <v>28802</v>
      </c>
      <c r="C16199" s="1" t="s">
        <v>28667</v>
      </c>
      <c r="D16199" s="3" t="s">
        <v>23274</v>
      </c>
    </row>
    <row r="16200" spans="1:57" s="9" customFormat="1" x14ac:dyDescent="0.2">
      <c r="A16200" s="2" t="s">
        <v>28803</v>
      </c>
      <c r="B16200" s="1" t="s">
        <v>28804</v>
      </c>
      <c r="C16200" s="1" t="s">
        <v>39</v>
      </c>
      <c r="D16200" s="3" t="s">
        <v>23274</v>
      </c>
    </row>
    <row r="16201" spans="1:57" s="9" customFormat="1" x14ac:dyDescent="0.2">
      <c r="A16201" s="2" t="s">
        <v>28805</v>
      </c>
      <c r="B16201" s="1" t="s">
        <v>28806</v>
      </c>
      <c r="C16201" s="1" t="s">
        <v>28807</v>
      </c>
      <c r="D16201" s="3" t="s">
        <v>23274</v>
      </c>
    </row>
    <row r="16202" spans="1:57" s="9" customFormat="1" x14ac:dyDescent="0.2">
      <c r="A16202" s="2" t="s">
        <v>28808</v>
      </c>
      <c r="B16202" s="1" t="s">
        <v>28809</v>
      </c>
      <c r="C16202" s="1" t="s">
        <v>28810</v>
      </c>
      <c r="D16202" s="3" t="s">
        <v>23274</v>
      </c>
    </row>
    <row r="16203" spans="1:57" s="9" customFormat="1" x14ac:dyDescent="0.2">
      <c r="A16203" s="2" t="s">
        <v>28811</v>
      </c>
      <c r="B16203" s="1" t="s">
        <v>28812</v>
      </c>
      <c r="C16203" s="1" t="s">
        <v>28813</v>
      </c>
      <c r="D16203" s="3" t="s">
        <v>23274</v>
      </c>
    </row>
    <row r="16204" spans="1:57" s="9" customFormat="1" x14ac:dyDescent="0.2">
      <c r="A16204" s="2" t="s">
        <v>28814</v>
      </c>
      <c r="B16204" s="1" t="s">
        <v>28815</v>
      </c>
      <c r="C16204" s="1" t="s">
        <v>28816</v>
      </c>
      <c r="D16204" s="3" t="s">
        <v>23274</v>
      </c>
    </row>
    <row r="16205" spans="1:57" s="9" customFormat="1" x14ac:dyDescent="0.2">
      <c r="A16205" s="2" t="s">
        <v>28817</v>
      </c>
      <c r="B16205" s="1" t="s">
        <v>28818</v>
      </c>
      <c r="C16205" s="1" t="s">
        <v>353</v>
      </c>
      <c r="D16205" s="3" t="s">
        <v>23274</v>
      </c>
    </row>
    <row r="16206" spans="1:57" s="11" customFormat="1" ht="18.75" x14ac:dyDescent="0.2">
      <c r="A16206" s="16" t="str">
        <f>HYPERLINK("#Indice","Voltar ao inicio")</f>
        <v>Voltar ao inicio</v>
      </c>
      <c r="B16206" s="17"/>
      <c r="C16206" s="17"/>
      <c r="D16206" s="17"/>
      <c r="E16206" s="9"/>
      <c r="F16206" s="9"/>
      <c r="G16206" s="9"/>
      <c r="H16206" s="9"/>
      <c r="I16206" s="9"/>
      <c r="J16206" s="9"/>
      <c r="K16206" s="9"/>
      <c r="L16206" s="9"/>
      <c r="M16206" s="9"/>
      <c r="N16206" s="9"/>
      <c r="O16206" s="9"/>
      <c r="P16206" s="9"/>
      <c r="Q16206" s="9"/>
      <c r="R16206" s="9"/>
      <c r="S16206" s="9"/>
      <c r="T16206" s="9"/>
      <c r="U16206" s="9"/>
      <c r="V16206" s="9"/>
      <c r="W16206" s="9"/>
      <c r="X16206" s="9"/>
      <c r="Y16206" s="9"/>
      <c r="Z16206" s="9"/>
      <c r="AA16206" s="9"/>
      <c r="AB16206" s="9"/>
      <c r="AC16206" s="9"/>
      <c r="AD16206" s="9"/>
      <c r="AE16206" s="9"/>
      <c r="AF16206" s="9"/>
      <c r="AG16206" s="9"/>
      <c r="AH16206" s="9"/>
      <c r="AI16206" s="9"/>
      <c r="AJ16206" s="9"/>
      <c r="AK16206" s="9"/>
      <c r="AL16206" s="9"/>
      <c r="AM16206" s="9"/>
      <c r="AN16206" s="9"/>
      <c r="AO16206" s="9"/>
      <c r="AP16206" s="9"/>
      <c r="AQ16206" s="9"/>
      <c r="AR16206" s="9"/>
      <c r="AS16206" s="9"/>
      <c r="AT16206" s="9"/>
      <c r="AU16206" s="9"/>
      <c r="AV16206" s="9"/>
      <c r="AW16206" s="9"/>
      <c r="AX16206" s="9"/>
      <c r="AY16206" s="9"/>
      <c r="AZ16206" s="9"/>
      <c r="BA16206" s="9"/>
      <c r="BB16206" s="9"/>
      <c r="BC16206" s="9"/>
      <c r="BD16206" s="9"/>
      <c r="BE16206" s="9"/>
    </row>
    <row r="16207" spans="1:57" s="11" customFormat="1" ht="10.5" customHeight="1" x14ac:dyDescent="0.2">
      <c r="A16207" s="12"/>
      <c r="B16207" s="13"/>
      <c r="C16207" s="13"/>
      <c r="D16207" s="13"/>
      <c r="E16207" s="9"/>
      <c r="F16207" s="9"/>
      <c r="G16207" s="9"/>
      <c r="H16207" s="9"/>
      <c r="I16207" s="9"/>
      <c r="J16207" s="9"/>
      <c r="K16207" s="9"/>
      <c r="L16207" s="9"/>
      <c r="M16207" s="9"/>
      <c r="N16207" s="9"/>
      <c r="O16207" s="9"/>
      <c r="P16207" s="9"/>
      <c r="Q16207" s="9"/>
      <c r="R16207" s="9"/>
      <c r="S16207" s="9"/>
      <c r="T16207" s="9"/>
      <c r="U16207" s="9"/>
      <c r="V16207" s="9"/>
      <c r="W16207" s="9"/>
      <c r="X16207" s="9"/>
      <c r="Y16207" s="9"/>
      <c r="Z16207" s="9"/>
      <c r="AA16207" s="9"/>
      <c r="AB16207" s="9"/>
      <c r="AC16207" s="9"/>
      <c r="AD16207" s="9"/>
      <c r="AE16207" s="9"/>
      <c r="AF16207" s="9"/>
      <c r="AG16207" s="9"/>
      <c r="AH16207" s="9"/>
      <c r="AI16207" s="9"/>
      <c r="AJ16207" s="9"/>
      <c r="AK16207" s="9"/>
      <c r="AL16207" s="9"/>
      <c r="AM16207" s="9"/>
      <c r="AN16207" s="9"/>
      <c r="AO16207" s="9"/>
      <c r="AP16207" s="9"/>
      <c r="AQ16207" s="9"/>
      <c r="AR16207" s="9"/>
      <c r="AS16207" s="9"/>
      <c r="AT16207" s="9"/>
      <c r="AU16207" s="9"/>
      <c r="AV16207" s="9"/>
      <c r="AW16207" s="9"/>
      <c r="AX16207" s="9"/>
      <c r="AY16207" s="9"/>
      <c r="AZ16207" s="9"/>
      <c r="BA16207" s="9"/>
      <c r="BB16207" s="9"/>
      <c r="BC16207" s="9"/>
      <c r="BD16207" s="9"/>
      <c r="BE16207" s="9"/>
    </row>
    <row r="16208" spans="1:57" s="9" customFormat="1" ht="26.25" x14ac:dyDescent="0.2">
      <c r="A16208" s="18" t="s">
        <v>28819</v>
      </c>
      <c r="B16208" s="19"/>
      <c r="C16208" s="19"/>
      <c r="D16208" s="19"/>
    </row>
    <row r="16209" spans="1:4" s="9" customFormat="1" ht="14.25" x14ac:dyDescent="0.2">
      <c r="A16209" s="20" t="s">
        <v>0</v>
      </c>
      <c r="B16209" s="21" t="s">
        <v>1</v>
      </c>
      <c r="C16209" s="21" t="s">
        <v>2</v>
      </c>
      <c r="D16209" s="22" t="s">
        <v>3</v>
      </c>
    </row>
    <row r="16210" spans="1:4" s="9" customFormat="1" ht="14.25" x14ac:dyDescent="0.2">
      <c r="A16210" s="20"/>
      <c r="B16210" s="21"/>
      <c r="C16210" s="21"/>
      <c r="D16210" s="22"/>
    </row>
    <row r="16211" spans="1:4" s="9" customFormat="1" x14ac:dyDescent="0.2">
      <c r="A16211" s="2" t="s">
        <v>28820</v>
      </c>
      <c r="B16211" s="1" t="s">
        <v>28821</v>
      </c>
      <c r="C16211" s="1" t="s">
        <v>23295</v>
      </c>
      <c r="D16211" s="10" t="s">
        <v>5270</v>
      </c>
    </row>
    <row r="16212" spans="1:4" s="9" customFormat="1" x14ac:dyDescent="0.2">
      <c r="A16212" s="2" t="s">
        <v>28822</v>
      </c>
      <c r="B16212" s="1" t="s">
        <v>28823</v>
      </c>
      <c r="C16212" s="1" t="s">
        <v>23453</v>
      </c>
      <c r="D16212" s="10" t="s">
        <v>5270</v>
      </c>
    </row>
    <row r="16213" spans="1:4" s="9" customFormat="1" x14ac:dyDescent="0.2">
      <c r="A16213" s="2" t="s">
        <v>28824</v>
      </c>
      <c r="B16213" s="1" t="s">
        <v>28825</v>
      </c>
      <c r="C16213" s="1" t="s">
        <v>23453</v>
      </c>
      <c r="D16213" s="10" t="s">
        <v>5270</v>
      </c>
    </row>
    <row r="16214" spans="1:4" s="9" customFormat="1" x14ac:dyDescent="0.2">
      <c r="A16214" s="2" t="s">
        <v>28826</v>
      </c>
      <c r="B16214" s="1" t="s">
        <v>28827</v>
      </c>
      <c r="C16214" s="1" t="s">
        <v>7395</v>
      </c>
      <c r="D16214" s="10" t="s">
        <v>5270</v>
      </c>
    </row>
    <row r="16215" spans="1:4" s="9" customFormat="1" x14ac:dyDescent="0.2">
      <c r="A16215" s="2" t="s">
        <v>28828</v>
      </c>
      <c r="B16215" s="1" t="s">
        <v>28829</v>
      </c>
      <c r="C16215" s="1" t="s">
        <v>39</v>
      </c>
      <c r="D16215" s="10" t="s">
        <v>5270</v>
      </c>
    </row>
    <row r="16216" spans="1:4" s="9" customFormat="1" x14ac:dyDescent="0.2">
      <c r="A16216" s="2" t="s">
        <v>28830</v>
      </c>
      <c r="B16216" s="1" t="s">
        <v>28831</v>
      </c>
      <c r="C16216" s="1" t="s">
        <v>7395</v>
      </c>
      <c r="D16216" s="10" t="s">
        <v>5270</v>
      </c>
    </row>
    <row r="16217" spans="1:4" s="9" customFormat="1" x14ac:dyDescent="0.2">
      <c r="A16217" s="2" t="s">
        <v>28832</v>
      </c>
      <c r="B16217" s="1" t="s">
        <v>28833</v>
      </c>
      <c r="C16217" s="1" t="s">
        <v>39</v>
      </c>
      <c r="D16217" s="10" t="s">
        <v>5270</v>
      </c>
    </row>
    <row r="16218" spans="1:4" s="9" customFormat="1" x14ac:dyDescent="0.2">
      <c r="A16218" s="2" t="s">
        <v>28834</v>
      </c>
      <c r="B16218" s="1" t="s">
        <v>28835</v>
      </c>
      <c r="C16218" s="1" t="s">
        <v>39</v>
      </c>
      <c r="D16218" s="10" t="s">
        <v>5270</v>
      </c>
    </row>
    <row r="16219" spans="1:4" s="9" customFormat="1" x14ac:dyDescent="0.2">
      <c r="A16219" s="2" t="s">
        <v>28836</v>
      </c>
      <c r="B16219" s="1" t="s">
        <v>28837</v>
      </c>
      <c r="C16219" s="1" t="s">
        <v>336</v>
      </c>
      <c r="D16219" s="10" t="s">
        <v>5270</v>
      </c>
    </row>
    <row r="16220" spans="1:4" s="9" customFormat="1" x14ac:dyDescent="0.2">
      <c r="A16220" s="2" t="s">
        <v>28838</v>
      </c>
      <c r="B16220" s="1" t="s">
        <v>28839</v>
      </c>
      <c r="C16220" s="1" t="s">
        <v>86</v>
      </c>
      <c r="D16220" s="10" t="s">
        <v>5270</v>
      </c>
    </row>
    <row r="16221" spans="1:4" s="9" customFormat="1" x14ac:dyDescent="0.2">
      <c r="A16221" s="2" t="s">
        <v>28840</v>
      </c>
      <c r="B16221" s="1" t="s">
        <v>28841</v>
      </c>
      <c r="C16221" s="1" t="s">
        <v>7395</v>
      </c>
      <c r="D16221" s="10" t="s">
        <v>5270</v>
      </c>
    </row>
    <row r="16222" spans="1:4" s="9" customFormat="1" x14ac:dyDescent="0.2">
      <c r="A16222" s="2" t="s">
        <v>28842</v>
      </c>
      <c r="B16222" s="1" t="s">
        <v>28843</v>
      </c>
      <c r="C16222" s="1" t="s">
        <v>7395</v>
      </c>
      <c r="D16222" s="3">
        <v>100</v>
      </c>
    </row>
    <row r="16223" spans="1:4" s="9" customFormat="1" x14ac:dyDescent="0.2">
      <c r="A16223" s="2" t="s">
        <v>28844</v>
      </c>
      <c r="B16223" s="1" t="s">
        <v>28845</v>
      </c>
      <c r="C16223" s="1" t="s">
        <v>7395</v>
      </c>
      <c r="D16223" s="3">
        <v>100</v>
      </c>
    </row>
    <row r="16224" spans="1:4" s="9" customFormat="1" x14ac:dyDescent="0.2">
      <c r="A16224" s="2" t="s">
        <v>28846</v>
      </c>
      <c r="B16224" s="1" t="s">
        <v>28847</v>
      </c>
      <c r="C16224" s="1" t="s">
        <v>28848</v>
      </c>
      <c r="D16224" s="10" t="s">
        <v>5270</v>
      </c>
    </row>
    <row r="16225" spans="1:4" s="9" customFormat="1" x14ac:dyDescent="0.2">
      <c r="A16225" s="2" t="s">
        <v>28849</v>
      </c>
      <c r="B16225" s="1" t="s">
        <v>28850</v>
      </c>
      <c r="C16225" s="1" t="s">
        <v>23286</v>
      </c>
      <c r="D16225" s="10" t="s">
        <v>5270</v>
      </c>
    </row>
    <row r="16226" spans="1:4" s="9" customFormat="1" x14ac:dyDescent="0.2">
      <c r="A16226" s="2" t="s">
        <v>28851</v>
      </c>
      <c r="B16226" s="1" t="s">
        <v>28852</v>
      </c>
      <c r="C16226" s="1" t="s">
        <v>28853</v>
      </c>
      <c r="D16226" s="3">
        <v>36</v>
      </c>
    </row>
    <row r="16227" spans="1:4" s="9" customFormat="1" x14ac:dyDescent="0.2">
      <c r="A16227" s="2" t="s">
        <v>28854</v>
      </c>
      <c r="B16227" s="1" t="s">
        <v>28855</v>
      </c>
      <c r="C16227" s="1" t="s">
        <v>28853</v>
      </c>
      <c r="D16227" s="10" t="s">
        <v>5270</v>
      </c>
    </row>
    <row r="16228" spans="1:4" s="9" customFormat="1" x14ac:dyDescent="0.2">
      <c r="A16228" s="2" t="s">
        <v>28856</v>
      </c>
      <c r="B16228" s="1" t="s">
        <v>28857</v>
      </c>
      <c r="C16228" s="1" t="s">
        <v>28853</v>
      </c>
      <c r="D16228" s="10" t="s">
        <v>5270</v>
      </c>
    </row>
    <row r="16229" spans="1:4" s="9" customFormat="1" x14ac:dyDescent="0.2">
      <c r="A16229" s="2" t="s">
        <v>28858</v>
      </c>
      <c r="B16229" s="1" t="s">
        <v>28859</v>
      </c>
      <c r="C16229" s="1" t="s">
        <v>28853</v>
      </c>
      <c r="D16229" s="3">
        <v>38</v>
      </c>
    </row>
    <row r="16230" spans="1:4" s="9" customFormat="1" x14ac:dyDescent="0.2">
      <c r="A16230" s="2" t="s">
        <v>28860</v>
      </c>
      <c r="B16230" s="1" t="s">
        <v>28861</v>
      </c>
      <c r="C16230" s="1" t="s">
        <v>28853</v>
      </c>
      <c r="D16230" s="10" t="s">
        <v>5270</v>
      </c>
    </row>
    <row r="16231" spans="1:4" s="9" customFormat="1" x14ac:dyDescent="0.2">
      <c r="A16231" s="2" t="s">
        <v>28862</v>
      </c>
      <c r="B16231" s="1" t="s">
        <v>28863</v>
      </c>
      <c r="C16231" s="1" t="s">
        <v>28853</v>
      </c>
      <c r="D16231" s="10" t="s">
        <v>5270</v>
      </c>
    </row>
    <row r="16232" spans="1:4" s="9" customFormat="1" x14ac:dyDescent="0.2">
      <c r="A16232" s="2" t="s">
        <v>28864</v>
      </c>
      <c r="B16232" s="1" t="s">
        <v>28865</v>
      </c>
      <c r="C16232" s="1" t="s">
        <v>28853</v>
      </c>
      <c r="D16232" s="10" t="s">
        <v>5270</v>
      </c>
    </row>
    <row r="16233" spans="1:4" s="9" customFormat="1" x14ac:dyDescent="0.2">
      <c r="A16233" s="2" t="s">
        <v>28866</v>
      </c>
      <c r="B16233" s="1" t="s">
        <v>28867</v>
      </c>
      <c r="C16233" s="1" t="s">
        <v>28853</v>
      </c>
      <c r="D16233" s="10" t="s">
        <v>5270</v>
      </c>
    </row>
    <row r="16234" spans="1:4" s="9" customFormat="1" x14ac:dyDescent="0.2">
      <c r="A16234" s="2" t="s">
        <v>28868</v>
      </c>
      <c r="B16234" s="1" t="s">
        <v>28869</v>
      </c>
      <c r="C16234" s="1" t="s">
        <v>28853</v>
      </c>
      <c r="D16234" s="10" t="s">
        <v>5270</v>
      </c>
    </row>
    <row r="16235" spans="1:4" s="9" customFormat="1" x14ac:dyDescent="0.2">
      <c r="A16235" s="2" t="s">
        <v>28870</v>
      </c>
      <c r="B16235" s="1" t="s">
        <v>28871</v>
      </c>
      <c r="C16235" s="1" t="s">
        <v>28853</v>
      </c>
      <c r="D16235" s="10" t="s">
        <v>5270</v>
      </c>
    </row>
    <row r="16236" spans="1:4" s="9" customFormat="1" x14ac:dyDescent="0.2">
      <c r="A16236" s="2" t="s">
        <v>28872</v>
      </c>
      <c r="B16236" s="1" t="s">
        <v>28873</v>
      </c>
      <c r="C16236" s="1" t="s">
        <v>28848</v>
      </c>
      <c r="D16236" s="10" t="s">
        <v>5270</v>
      </c>
    </row>
    <row r="16237" spans="1:4" s="9" customFormat="1" x14ac:dyDescent="0.2">
      <c r="A16237" s="2" t="s">
        <v>28874</v>
      </c>
      <c r="B16237" s="1" t="s">
        <v>28875</v>
      </c>
      <c r="C16237" s="1" t="s">
        <v>28853</v>
      </c>
      <c r="D16237" s="3">
        <v>10</v>
      </c>
    </row>
    <row r="16238" spans="1:4" s="9" customFormat="1" x14ac:dyDescent="0.2">
      <c r="A16238" s="2" t="s">
        <v>28876</v>
      </c>
      <c r="B16238" s="1" t="s">
        <v>28877</v>
      </c>
      <c r="C16238" s="1" t="s">
        <v>28853</v>
      </c>
      <c r="D16238" s="3">
        <v>10</v>
      </c>
    </row>
    <row r="16239" spans="1:4" s="9" customFormat="1" x14ac:dyDescent="0.2">
      <c r="A16239" s="2" t="s">
        <v>28878</v>
      </c>
      <c r="B16239" s="1" t="s">
        <v>28879</v>
      </c>
      <c r="C16239" s="1" t="s">
        <v>23368</v>
      </c>
      <c r="D16239" s="10" t="s">
        <v>5270</v>
      </c>
    </row>
    <row r="16240" spans="1:4" s="9" customFormat="1" x14ac:dyDescent="0.2">
      <c r="A16240" s="2" t="s">
        <v>28880</v>
      </c>
      <c r="B16240" s="1" t="s">
        <v>28881</v>
      </c>
      <c r="C16240" s="1" t="s">
        <v>23368</v>
      </c>
      <c r="D16240" s="10" t="s">
        <v>5270</v>
      </c>
    </row>
    <row r="16241" spans="1:4" s="9" customFormat="1" x14ac:dyDescent="0.2">
      <c r="A16241" s="2" t="s">
        <v>28882</v>
      </c>
      <c r="B16241" s="1" t="s">
        <v>28883</v>
      </c>
      <c r="C16241" s="1" t="s">
        <v>23368</v>
      </c>
      <c r="D16241" s="10" t="s">
        <v>5270</v>
      </c>
    </row>
    <row r="16242" spans="1:4" s="9" customFormat="1" x14ac:dyDescent="0.2">
      <c r="A16242" s="2" t="s">
        <v>28884</v>
      </c>
      <c r="B16242" s="1" t="s">
        <v>28885</v>
      </c>
      <c r="C16242" s="1" t="s">
        <v>7395</v>
      </c>
      <c r="D16242" s="10" t="s">
        <v>5270</v>
      </c>
    </row>
    <row r="16243" spans="1:4" s="9" customFormat="1" x14ac:dyDescent="0.2">
      <c r="A16243" s="2" t="s">
        <v>28886</v>
      </c>
      <c r="B16243" s="1" t="s">
        <v>28887</v>
      </c>
      <c r="C16243" s="1" t="s">
        <v>39</v>
      </c>
      <c r="D16243" s="10" t="s">
        <v>5270</v>
      </c>
    </row>
    <row r="16244" spans="1:4" s="9" customFormat="1" x14ac:dyDescent="0.2">
      <c r="A16244" s="2" t="s">
        <v>28888</v>
      </c>
      <c r="B16244" s="1" t="s">
        <v>28889</v>
      </c>
      <c r="C16244" s="1" t="s">
        <v>28890</v>
      </c>
      <c r="D16244" s="10" t="s">
        <v>5270</v>
      </c>
    </row>
    <row r="16245" spans="1:4" s="9" customFormat="1" x14ac:dyDescent="0.2">
      <c r="A16245" s="2" t="s">
        <v>28891</v>
      </c>
      <c r="B16245" s="1" t="s">
        <v>28892</v>
      </c>
      <c r="C16245" s="1" t="s">
        <v>39</v>
      </c>
      <c r="D16245" s="10" t="s">
        <v>5270</v>
      </c>
    </row>
    <row r="16246" spans="1:4" s="9" customFormat="1" x14ac:dyDescent="0.2">
      <c r="A16246" s="2" t="s">
        <v>28893</v>
      </c>
      <c r="B16246" s="1" t="s">
        <v>28894</v>
      </c>
      <c r="C16246" s="1" t="s">
        <v>39</v>
      </c>
      <c r="D16246" s="10" t="s">
        <v>5270</v>
      </c>
    </row>
    <row r="16247" spans="1:4" s="9" customFormat="1" x14ac:dyDescent="0.2">
      <c r="A16247" s="2" t="s">
        <v>28895</v>
      </c>
      <c r="B16247" s="1" t="s">
        <v>28896</v>
      </c>
      <c r="C16247" s="1" t="s">
        <v>39</v>
      </c>
      <c r="D16247" s="10" t="s">
        <v>5270</v>
      </c>
    </row>
    <row r="16248" spans="1:4" s="9" customFormat="1" x14ac:dyDescent="0.2">
      <c r="A16248" s="2" t="s">
        <v>28897</v>
      </c>
      <c r="B16248" s="1" t="s">
        <v>28898</v>
      </c>
      <c r="C16248" s="1" t="s">
        <v>2752</v>
      </c>
      <c r="D16248" s="10" t="s">
        <v>5270</v>
      </c>
    </row>
    <row r="16249" spans="1:4" s="9" customFormat="1" x14ac:dyDescent="0.2">
      <c r="A16249" s="2" t="s">
        <v>28899</v>
      </c>
      <c r="B16249" s="1" t="s">
        <v>28900</v>
      </c>
      <c r="C16249" s="1" t="s">
        <v>28853</v>
      </c>
      <c r="D16249" s="3">
        <v>36</v>
      </c>
    </row>
    <row r="16250" spans="1:4" s="9" customFormat="1" x14ac:dyDescent="0.2">
      <c r="A16250" s="2" t="s">
        <v>28901</v>
      </c>
      <c r="B16250" s="1" t="s">
        <v>28902</v>
      </c>
      <c r="C16250" s="1" t="s">
        <v>12723</v>
      </c>
      <c r="D16250" s="3">
        <v>38</v>
      </c>
    </row>
    <row r="16251" spans="1:4" s="9" customFormat="1" x14ac:dyDescent="0.2">
      <c r="A16251" s="2" t="s">
        <v>28903</v>
      </c>
      <c r="B16251" s="1" t="s">
        <v>28904</v>
      </c>
      <c r="C16251" s="1" t="s">
        <v>28853</v>
      </c>
      <c r="D16251" s="10" t="s">
        <v>5270</v>
      </c>
    </row>
    <row r="16252" spans="1:4" s="9" customFormat="1" x14ac:dyDescent="0.2">
      <c r="A16252" s="2" t="s">
        <v>28905</v>
      </c>
      <c r="B16252" s="1" t="s">
        <v>28906</v>
      </c>
      <c r="C16252" s="1" t="s">
        <v>28853</v>
      </c>
      <c r="D16252" s="3">
        <v>25</v>
      </c>
    </row>
    <row r="16253" spans="1:4" s="9" customFormat="1" x14ac:dyDescent="0.2">
      <c r="A16253" s="2" t="s">
        <v>28907</v>
      </c>
      <c r="B16253" s="1" t="s">
        <v>28908</v>
      </c>
      <c r="C16253" s="1" t="s">
        <v>28853</v>
      </c>
      <c r="D16253" s="3">
        <v>25</v>
      </c>
    </row>
    <row r="16254" spans="1:4" s="9" customFormat="1" x14ac:dyDescent="0.2">
      <c r="A16254" s="2" t="s">
        <v>28909</v>
      </c>
      <c r="B16254" s="1" t="s">
        <v>28910</v>
      </c>
      <c r="C16254" s="1" t="s">
        <v>28911</v>
      </c>
      <c r="D16254" s="10" t="s">
        <v>5270</v>
      </c>
    </row>
    <row r="16255" spans="1:4" s="9" customFormat="1" x14ac:dyDescent="0.2">
      <c r="A16255" s="2" t="s">
        <v>28912</v>
      </c>
      <c r="B16255" s="1" t="s">
        <v>28913</v>
      </c>
      <c r="C16255" s="1" t="s">
        <v>28914</v>
      </c>
      <c r="D16255" s="10" t="s">
        <v>5270</v>
      </c>
    </row>
    <row r="16256" spans="1:4" s="9" customFormat="1" x14ac:dyDescent="0.2">
      <c r="A16256" s="2" t="s">
        <v>28915</v>
      </c>
      <c r="B16256" s="1" t="s">
        <v>28916</v>
      </c>
      <c r="C16256" s="1" t="s">
        <v>28853</v>
      </c>
      <c r="D16256" s="3">
        <v>10</v>
      </c>
    </row>
    <row r="16257" spans="1:4" s="9" customFormat="1" x14ac:dyDescent="0.2">
      <c r="A16257" s="2" t="s">
        <v>28917</v>
      </c>
      <c r="B16257" s="1" t="s">
        <v>28918</v>
      </c>
      <c r="C16257" s="1" t="s">
        <v>28853</v>
      </c>
      <c r="D16257" s="3">
        <v>10</v>
      </c>
    </row>
    <row r="16258" spans="1:4" s="9" customFormat="1" x14ac:dyDescent="0.2">
      <c r="A16258" s="2" t="s">
        <v>28919</v>
      </c>
      <c r="B16258" s="1" t="s">
        <v>28920</v>
      </c>
      <c r="C16258" s="1" t="s">
        <v>28853</v>
      </c>
      <c r="D16258" s="3">
        <v>36</v>
      </c>
    </row>
    <row r="16259" spans="1:4" s="9" customFormat="1" x14ac:dyDescent="0.2">
      <c r="A16259" s="2" t="s">
        <v>28921</v>
      </c>
      <c r="B16259" s="1" t="s">
        <v>28922</v>
      </c>
      <c r="C16259" s="1" t="s">
        <v>23453</v>
      </c>
      <c r="D16259" s="10" t="s">
        <v>5270</v>
      </c>
    </row>
    <row r="16260" spans="1:4" s="9" customFormat="1" x14ac:dyDescent="0.2">
      <c r="A16260" s="2" t="s">
        <v>28923</v>
      </c>
      <c r="B16260" s="1" t="s">
        <v>28922</v>
      </c>
      <c r="C16260" s="1" t="s">
        <v>2670</v>
      </c>
      <c r="D16260" s="10" t="s">
        <v>5270</v>
      </c>
    </row>
    <row r="16261" spans="1:4" s="9" customFormat="1" x14ac:dyDescent="0.2">
      <c r="A16261" s="2" t="s">
        <v>28924</v>
      </c>
      <c r="B16261" s="1" t="s">
        <v>28925</v>
      </c>
      <c r="C16261" s="1" t="s">
        <v>28926</v>
      </c>
      <c r="D16261" s="10" t="s">
        <v>5270</v>
      </c>
    </row>
    <row r="16262" spans="1:4" s="9" customFormat="1" x14ac:dyDescent="0.2">
      <c r="A16262" s="2" t="s">
        <v>28927</v>
      </c>
      <c r="B16262" s="1" t="s">
        <v>28925</v>
      </c>
      <c r="C16262" s="1" t="s">
        <v>28853</v>
      </c>
      <c r="D16262" s="10" t="s">
        <v>5270</v>
      </c>
    </row>
    <row r="16263" spans="1:4" s="9" customFormat="1" x14ac:dyDescent="0.2">
      <c r="A16263" s="2" t="s">
        <v>28928</v>
      </c>
      <c r="B16263" s="1" t="s">
        <v>28929</v>
      </c>
      <c r="C16263" s="1" t="s">
        <v>39</v>
      </c>
      <c r="D16263" s="10" t="s">
        <v>5270</v>
      </c>
    </row>
    <row r="16264" spans="1:4" s="9" customFormat="1" x14ac:dyDescent="0.2">
      <c r="A16264" s="2" t="s">
        <v>28930</v>
      </c>
      <c r="B16264" s="1" t="s">
        <v>28931</v>
      </c>
      <c r="C16264" s="1" t="s">
        <v>23368</v>
      </c>
      <c r="D16264" s="10" t="s">
        <v>5270</v>
      </c>
    </row>
    <row r="16265" spans="1:4" s="9" customFormat="1" x14ac:dyDescent="0.2">
      <c r="A16265" s="2" t="s">
        <v>28932</v>
      </c>
      <c r="B16265" s="1" t="s">
        <v>28933</v>
      </c>
      <c r="C16265" s="1" t="s">
        <v>23368</v>
      </c>
      <c r="D16265" s="10" t="s">
        <v>5270</v>
      </c>
    </row>
    <row r="16266" spans="1:4" s="9" customFormat="1" x14ac:dyDescent="0.2">
      <c r="A16266" s="2" t="s">
        <v>28934</v>
      </c>
      <c r="B16266" s="1" t="s">
        <v>28935</v>
      </c>
      <c r="C16266" s="1" t="s">
        <v>28853</v>
      </c>
      <c r="D16266" s="10" t="s">
        <v>5270</v>
      </c>
    </row>
    <row r="16267" spans="1:4" s="9" customFormat="1" x14ac:dyDescent="0.2">
      <c r="A16267" s="2" t="s">
        <v>28936</v>
      </c>
      <c r="B16267" s="1" t="s">
        <v>28937</v>
      </c>
      <c r="C16267" s="1" t="s">
        <v>28853</v>
      </c>
      <c r="D16267" s="3">
        <v>25</v>
      </c>
    </row>
    <row r="16268" spans="1:4" s="9" customFormat="1" x14ac:dyDescent="0.2">
      <c r="A16268" s="2" t="s">
        <v>28938</v>
      </c>
      <c r="B16268" s="1" t="s">
        <v>28939</v>
      </c>
      <c r="C16268" s="1" t="s">
        <v>28940</v>
      </c>
      <c r="D16268" s="10" t="s">
        <v>5270</v>
      </c>
    </row>
    <row r="16269" spans="1:4" s="9" customFormat="1" x14ac:dyDescent="0.2">
      <c r="A16269" s="2" t="s">
        <v>28941</v>
      </c>
      <c r="B16269" s="1" t="s">
        <v>28942</v>
      </c>
      <c r="C16269" s="1" t="s">
        <v>23295</v>
      </c>
      <c r="D16269" s="10" t="s">
        <v>5270</v>
      </c>
    </row>
    <row r="16270" spans="1:4" s="9" customFormat="1" x14ac:dyDescent="0.2">
      <c r="A16270" s="2" t="s">
        <v>28943</v>
      </c>
      <c r="B16270" s="1" t="s">
        <v>28944</v>
      </c>
      <c r="C16270" s="1" t="s">
        <v>23368</v>
      </c>
      <c r="D16270" s="10" t="s">
        <v>5270</v>
      </c>
    </row>
    <row r="16271" spans="1:4" s="9" customFormat="1" x14ac:dyDescent="0.2">
      <c r="A16271" s="2" t="s">
        <v>28945</v>
      </c>
      <c r="B16271" s="1" t="s">
        <v>28946</v>
      </c>
      <c r="C16271" s="1" t="s">
        <v>336</v>
      </c>
      <c r="D16271" s="10" t="s">
        <v>5270</v>
      </c>
    </row>
    <row r="16272" spans="1:4" s="9" customFormat="1" x14ac:dyDescent="0.2">
      <c r="A16272" s="2" t="s">
        <v>28947</v>
      </c>
      <c r="B16272" s="1" t="s">
        <v>28948</v>
      </c>
      <c r="C16272" s="1" t="s">
        <v>39</v>
      </c>
      <c r="D16272" s="10" t="s">
        <v>5270</v>
      </c>
    </row>
    <row r="16273" spans="1:57" s="9" customFormat="1" x14ac:dyDescent="0.2">
      <c r="A16273" s="2" t="s">
        <v>28949</v>
      </c>
      <c r="B16273" s="1" t="s">
        <v>28950</v>
      </c>
      <c r="C16273" s="1" t="s">
        <v>23368</v>
      </c>
      <c r="D16273" s="10" t="s">
        <v>5270</v>
      </c>
    </row>
    <row r="16274" spans="1:57" s="9" customFormat="1" x14ac:dyDescent="0.2">
      <c r="A16274" s="2" t="s">
        <v>28951</v>
      </c>
      <c r="B16274" s="1" t="s">
        <v>28952</v>
      </c>
      <c r="C16274" s="1" t="s">
        <v>23368</v>
      </c>
      <c r="D16274" s="10" t="s">
        <v>5270</v>
      </c>
    </row>
    <row r="16275" spans="1:57" s="9" customFormat="1" x14ac:dyDescent="0.2">
      <c r="A16275" s="2" t="s">
        <v>28953</v>
      </c>
      <c r="B16275" s="1" t="s">
        <v>28954</v>
      </c>
      <c r="C16275" s="1" t="s">
        <v>23453</v>
      </c>
      <c r="D16275" s="10" t="s">
        <v>5270</v>
      </c>
    </row>
    <row r="16276" spans="1:57" s="9" customFormat="1" x14ac:dyDescent="0.2">
      <c r="A16276" s="2" t="s">
        <v>28955</v>
      </c>
      <c r="B16276" s="1" t="s">
        <v>28956</v>
      </c>
      <c r="C16276" s="1" t="s">
        <v>28957</v>
      </c>
      <c r="D16276" s="10" t="s">
        <v>5270</v>
      </c>
    </row>
    <row r="16277" spans="1:57" s="9" customFormat="1" x14ac:dyDescent="0.2">
      <c r="A16277" s="2" t="s">
        <v>28958</v>
      </c>
      <c r="B16277" s="1" t="s">
        <v>28959</v>
      </c>
      <c r="C16277" s="1" t="s">
        <v>28853</v>
      </c>
      <c r="D16277" s="3">
        <v>10</v>
      </c>
    </row>
    <row r="16278" spans="1:57" s="9" customFormat="1" x14ac:dyDescent="0.2">
      <c r="A16278" s="2" t="s">
        <v>28960</v>
      </c>
      <c r="B16278" s="1" t="s">
        <v>28961</v>
      </c>
      <c r="C16278" s="1" t="s">
        <v>28853</v>
      </c>
      <c r="D16278" s="10" t="s">
        <v>5270</v>
      </c>
    </row>
    <row r="16279" spans="1:57" s="9" customFormat="1" x14ac:dyDescent="0.2">
      <c r="A16279" s="2" t="s">
        <v>28962</v>
      </c>
      <c r="B16279" s="1" t="s">
        <v>28963</v>
      </c>
      <c r="C16279" s="1" t="s">
        <v>2752</v>
      </c>
      <c r="D16279" s="3">
        <v>12</v>
      </c>
    </row>
    <row r="16280" spans="1:57" s="9" customFormat="1" x14ac:dyDescent="0.2">
      <c r="A16280" s="2" t="s">
        <v>28964</v>
      </c>
      <c r="B16280" s="1" t="s">
        <v>28965</v>
      </c>
      <c r="C16280" s="1" t="s">
        <v>23286</v>
      </c>
      <c r="D16280" s="3">
        <v>39</v>
      </c>
    </row>
    <row r="16281" spans="1:57" s="9" customFormat="1" x14ac:dyDescent="0.2">
      <c r="A16281" s="2" t="s">
        <v>28966</v>
      </c>
      <c r="B16281" s="1" t="s">
        <v>28967</v>
      </c>
      <c r="C16281" s="1" t="s">
        <v>2752</v>
      </c>
      <c r="D16281" s="3">
        <v>50</v>
      </c>
    </row>
    <row r="16282" spans="1:57" s="9" customFormat="1" x14ac:dyDescent="0.2">
      <c r="A16282" s="2" t="s">
        <v>28968</v>
      </c>
      <c r="B16282" s="1" t="s">
        <v>28969</v>
      </c>
      <c r="C16282" s="1" t="s">
        <v>54</v>
      </c>
      <c r="D16282" s="10" t="s">
        <v>5270</v>
      </c>
    </row>
    <row r="16283" spans="1:57" s="9" customFormat="1" x14ac:dyDescent="0.2">
      <c r="A16283" s="2" t="s">
        <v>28970</v>
      </c>
      <c r="B16283" s="1" t="s">
        <v>28971</v>
      </c>
      <c r="C16283" s="1" t="s">
        <v>28972</v>
      </c>
      <c r="D16283" s="3">
        <v>25</v>
      </c>
    </row>
    <row r="16284" spans="1:57" s="11" customFormat="1" ht="18.75" x14ac:dyDescent="0.2">
      <c r="A16284" s="16" t="str">
        <f>HYPERLINK("#Indice","Voltar ao inicio")</f>
        <v>Voltar ao inicio</v>
      </c>
      <c r="B16284" s="17"/>
      <c r="C16284" s="17"/>
      <c r="D16284" s="17"/>
      <c r="E16284" s="9"/>
      <c r="F16284" s="9"/>
      <c r="G16284" s="9"/>
      <c r="H16284" s="9"/>
      <c r="I16284" s="9"/>
      <c r="J16284" s="9"/>
      <c r="K16284" s="9"/>
      <c r="L16284" s="9"/>
      <c r="M16284" s="9"/>
      <c r="N16284" s="9"/>
      <c r="O16284" s="9"/>
      <c r="P16284" s="9"/>
      <c r="Q16284" s="9"/>
      <c r="R16284" s="9"/>
      <c r="S16284" s="9"/>
      <c r="T16284" s="9"/>
      <c r="U16284" s="9"/>
      <c r="V16284" s="9"/>
      <c r="W16284" s="9"/>
      <c r="X16284" s="9"/>
      <c r="Y16284" s="9"/>
      <c r="Z16284" s="9"/>
      <c r="AA16284" s="9"/>
      <c r="AB16284" s="9"/>
      <c r="AC16284" s="9"/>
      <c r="AD16284" s="9"/>
      <c r="AE16284" s="9"/>
      <c r="AF16284" s="9"/>
      <c r="AG16284" s="9"/>
      <c r="AH16284" s="9"/>
      <c r="AI16284" s="9"/>
      <c r="AJ16284" s="9"/>
      <c r="AK16284" s="9"/>
      <c r="AL16284" s="9"/>
      <c r="AM16284" s="9"/>
      <c r="AN16284" s="9"/>
      <c r="AO16284" s="9"/>
      <c r="AP16284" s="9"/>
      <c r="AQ16284" s="9"/>
      <c r="AR16284" s="9"/>
      <c r="AS16284" s="9"/>
      <c r="AT16284" s="9"/>
      <c r="AU16284" s="9"/>
      <c r="AV16284" s="9"/>
      <c r="AW16284" s="9"/>
      <c r="AX16284" s="9"/>
      <c r="AY16284" s="9"/>
      <c r="AZ16284" s="9"/>
      <c r="BA16284" s="9"/>
      <c r="BB16284" s="9"/>
      <c r="BC16284" s="9"/>
      <c r="BD16284" s="9"/>
      <c r="BE16284" s="9"/>
    </row>
    <row r="16285" spans="1:57" s="11" customFormat="1" ht="10.5" customHeight="1" x14ac:dyDescent="0.2">
      <c r="A16285" s="12"/>
      <c r="B16285" s="13"/>
      <c r="C16285" s="13"/>
      <c r="D16285" s="13"/>
      <c r="E16285" s="9"/>
      <c r="F16285" s="9"/>
      <c r="G16285" s="9"/>
      <c r="H16285" s="9"/>
      <c r="I16285" s="9"/>
      <c r="J16285" s="9"/>
      <c r="K16285" s="9"/>
      <c r="L16285" s="9"/>
      <c r="M16285" s="9"/>
      <c r="N16285" s="9"/>
      <c r="O16285" s="9"/>
      <c r="P16285" s="9"/>
      <c r="Q16285" s="9"/>
      <c r="R16285" s="9"/>
      <c r="S16285" s="9"/>
      <c r="T16285" s="9"/>
      <c r="U16285" s="9"/>
      <c r="V16285" s="9"/>
      <c r="W16285" s="9"/>
      <c r="X16285" s="9"/>
      <c r="Y16285" s="9"/>
      <c r="Z16285" s="9"/>
      <c r="AA16285" s="9"/>
      <c r="AB16285" s="9"/>
      <c r="AC16285" s="9"/>
      <c r="AD16285" s="9"/>
      <c r="AE16285" s="9"/>
      <c r="AF16285" s="9"/>
      <c r="AG16285" s="9"/>
      <c r="AH16285" s="9"/>
      <c r="AI16285" s="9"/>
      <c r="AJ16285" s="9"/>
      <c r="AK16285" s="9"/>
      <c r="AL16285" s="9"/>
      <c r="AM16285" s="9"/>
      <c r="AN16285" s="9"/>
      <c r="AO16285" s="9"/>
      <c r="AP16285" s="9"/>
      <c r="AQ16285" s="9"/>
      <c r="AR16285" s="9"/>
      <c r="AS16285" s="9"/>
      <c r="AT16285" s="9"/>
      <c r="AU16285" s="9"/>
      <c r="AV16285" s="9"/>
      <c r="AW16285" s="9"/>
      <c r="AX16285" s="9"/>
      <c r="AY16285" s="9"/>
      <c r="AZ16285" s="9"/>
      <c r="BA16285" s="9"/>
      <c r="BB16285" s="9"/>
      <c r="BC16285" s="9"/>
      <c r="BD16285" s="9"/>
      <c r="BE16285" s="9"/>
    </row>
    <row r="16286" spans="1:57" s="9" customFormat="1" ht="26.25" x14ac:dyDescent="0.2">
      <c r="A16286" s="18" t="s">
        <v>28985</v>
      </c>
      <c r="B16286" s="19"/>
      <c r="C16286" s="19"/>
      <c r="D16286" s="19"/>
    </row>
    <row r="16287" spans="1:57" s="9" customFormat="1" ht="14.25" x14ac:dyDescent="0.2">
      <c r="A16287" s="20" t="s">
        <v>0</v>
      </c>
      <c r="B16287" s="21" t="s">
        <v>1</v>
      </c>
      <c r="C16287" s="21" t="s">
        <v>2</v>
      </c>
      <c r="D16287" s="22" t="s">
        <v>3</v>
      </c>
    </row>
    <row r="16288" spans="1:57" s="9" customFormat="1" ht="14.25" x14ac:dyDescent="0.2">
      <c r="A16288" s="20"/>
      <c r="B16288" s="21"/>
      <c r="C16288" s="21"/>
      <c r="D16288" s="22"/>
    </row>
    <row r="16289" spans="1:57" s="9" customFormat="1" x14ac:dyDescent="0.2">
      <c r="A16289" s="2" t="s">
        <v>28973</v>
      </c>
      <c r="B16289" s="1" t="s">
        <v>28974</v>
      </c>
      <c r="C16289" s="1" t="s">
        <v>7395</v>
      </c>
      <c r="D16289" s="3">
        <v>25</v>
      </c>
    </row>
    <row r="16290" spans="1:57" s="9" customFormat="1" x14ac:dyDescent="0.2">
      <c r="A16290" s="2" t="s">
        <v>28975</v>
      </c>
      <c r="B16290" s="1" t="s">
        <v>28976</v>
      </c>
      <c r="C16290" s="1" t="s">
        <v>23616</v>
      </c>
      <c r="D16290" s="10" t="s">
        <v>5270</v>
      </c>
    </row>
    <row r="16291" spans="1:57" s="9" customFormat="1" x14ac:dyDescent="0.2">
      <c r="A16291" s="2" t="s">
        <v>28977</v>
      </c>
      <c r="B16291" s="1" t="s">
        <v>28978</v>
      </c>
      <c r="C16291" s="1" t="s">
        <v>23616</v>
      </c>
      <c r="D16291" s="10" t="s">
        <v>5270</v>
      </c>
    </row>
    <row r="16292" spans="1:57" s="9" customFormat="1" x14ac:dyDescent="0.2">
      <c r="A16292" s="2" t="s">
        <v>28979</v>
      </c>
      <c r="B16292" s="1" t="s">
        <v>28980</v>
      </c>
      <c r="C16292" s="1" t="s">
        <v>39</v>
      </c>
      <c r="D16292" s="10" t="s">
        <v>5270</v>
      </c>
    </row>
    <row r="16293" spans="1:57" s="9" customFormat="1" x14ac:dyDescent="0.2">
      <c r="A16293" s="2" t="s">
        <v>28981</v>
      </c>
      <c r="B16293" s="1" t="s">
        <v>28982</v>
      </c>
      <c r="C16293" s="1" t="s">
        <v>7395</v>
      </c>
      <c r="D16293" s="3">
        <v>19</v>
      </c>
    </row>
    <row r="16294" spans="1:57" s="9" customFormat="1" x14ac:dyDescent="0.2">
      <c r="A16294" s="2" t="s">
        <v>28983</v>
      </c>
      <c r="B16294" s="1" t="s">
        <v>28984</v>
      </c>
      <c r="C16294" s="1" t="s">
        <v>7395</v>
      </c>
      <c r="D16294" s="3">
        <v>19</v>
      </c>
    </row>
    <row r="16295" spans="1:57" s="11" customFormat="1" ht="18.75" x14ac:dyDescent="0.2">
      <c r="A16295" s="16" t="str">
        <f>HYPERLINK("#Indice","Voltar ao inicio")</f>
        <v>Voltar ao inicio</v>
      </c>
      <c r="B16295" s="17"/>
      <c r="C16295" s="17"/>
      <c r="D16295" s="17"/>
      <c r="E16295" s="9"/>
      <c r="F16295" s="9"/>
      <c r="G16295" s="9"/>
      <c r="H16295" s="9"/>
      <c r="I16295" s="9"/>
      <c r="J16295" s="9"/>
      <c r="K16295" s="9"/>
      <c r="L16295" s="9"/>
      <c r="M16295" s="9"/>
      <c r="N16295" s="9"/>
      <c r="O16295" s="9"/>
      <c r="P16295" s="9"/>
      <c r="Q16295" s="9"/>
      <c r="R16295" s="9"/>
      <c r="S16295" s="9"/>
      <c r="T16295" s="9"/>
      <c r="U16295" s="9"/>
      <c r="V16295" s="9"/>
      <c r="W16295" s="9"/>
      <c r="X16295" s="9"/>
      <c r="Y16295" s="9"/>
      <c r="Z16295" s="9"/>
      <c r="AA16295" s="9"/>
      <c r="AB16295" s="9"/>
      <c r="AC16295" s="9"/>
      <c r="AD16295" s="9"/>
      <c r="AE16295" s="9"/>
      <c r="AF16295" s="9"/>
      <c r="AG16295" s="9"/>
      <c r="AH16295" s="9"/>
      <c r="AI16295" s="9"/>
      <c r="AJ16295" s="9"/>
      <c r="AK16295" s="9"/>
      <c r="AL16295" s="9"/>
      <c r="AM16295" s="9"/>
      <c r="AN16295" s="9"/>
      <c r="AO16295" s="9"/>
      <c r="AP16295" s="9"/>
      <c r="AQ16295" s="9"/>
      <c r="AR16295" s="9"/>
      <c r="AS16295" s="9"/>
      <c r="AT16295" s="9"/>
      <c r="AU16295" s="9"/>
      <c r="AV16295" s="9"/>
      <c r="AW16295" s="9"/>
      <c r="AX16295" s="9"/>
      <c r="AY16295" s="9"/>
      <c r="AZ16295" s="9"/>
      <c r="BA16295" s="9"/>
      <c r="BB16295" s="9"/>
      <c r="BC16295" s="9"/>
      <c r="BD16295" s="9"/>
      <c r="BE16295" s="9"/>
    </row>
    <row r="16296" spans="1:57" s="11" customFormat="1" ht="10.5" customHeight="1" x14ac:dyDescent="0.2">
      <c r="A16296" s="12"/>
      <c r="B16296" s="13"/>
      <c r="C16296" s="13"/>
      <c r="D16296" s="13"/>
      <c r="E16296" s="9"/>
      <c r="F16296" s="9"/>
      <c r="G16296" s="9"/>
      <c r="H16296" s="9"/>
      <c r="I16296" s="9"/>
      <c r="J16296" s="9"/>
      <c r="K16296" s="9"/>
      <c r="L16296" s="9"/>
      <c r="M16296" s="9"/>
      <c r="N16296" s="9"/>
      <c r="O16296" s="9"/>
      <c r="P16296" s="9"/>
      <c r="Q16296" s="9"/>
      <c r="R16296" s="9"/>
      <c r="S16296" s="9"/>
      <c r="T16296" s="9"/>
      <c r="U16296" s="9"/>
      <c r="V16296" s="9"/>
      <c r="W16296" s="9"/>
      <c r="X16296" s="9"/>
      <c r="Y16296" s="9"/>
      <c r="Z16296" s="9"/>
      <c r="AA16296" s="9"/>
      <c r="AB16296" s="9"/>
      <c r="AC16296" s="9"/>
      <c r="AD16296" s="9"/>
      <c r="AE16296" s="9"/>
      <c r="AF16296" s="9"/>
      <c r="AG16296" s="9"/>
      <c r="AH16296" s="9"/>
      <c r="AI16296" s="9"/>
      <c r="AJ16296" s="9"/>
      <c r="AK16296" s="9"/>
      <c r="AL16296" s="9"/>
      <c r="AM16296" s="9"/>
      <c r="AN16296" s="9"/>
      <c r="AO16296" s="9"/>
      <c r="AP16296" s="9"/>
      <c r="AQ16296" s="9"/>
      <c r="AR16296" s="9"/>
      <c r="AS16296" s="9"/>
      <c r="AT16296" s="9"/>
      <c r="AU16296" s="9"/>
      <c r="AV16296" s="9"/>
      <c r="AW16296" s="9"/>
      <c r="AX16296" s="9"/>
      <c r="AY16296" s="9"/>
      <c r="AZ16296" s="9"/>
      <c r="BA16296" s="9"/>
      <c r="BB16296" s="9"/>
      <c r="BC16296" s="9"/>
      <c r="BD16296" s="9"/>
      <c r="BE16296" s="9"/>
    </row>
    <row r="16297" spans="1:57" s="9" customFormat="1" ht="26.25" x14ac:dyDescent="0.2">
      <c r="A16297" s="18" t="s">
        <v>28998</v>
      </c>
      <c r="B16297" s="19"/>
      <c r="C16297" s="19"/>
      <c r="D16297" s="19"/>
    </row>
    <row r="16298" spans="1:57" s="9" customFormat="1" ht="14.25" x14ac:dyDescent="0.2">
      <c r="A16298" s="20" t="s">
        <v>0</v>
      </c>
      <c r="B16298" s="21" t="s">
        <v>1</v>
      </c>
      <c r="C16298" s="21" t="s">
        <v>2</v>
      </c>
      <c r="D16298" s="22" t="s">
        <v>3</v>
      </c>
    </row>
    <row r="16299" spans="1:57" s="9" customFormat="1" ht="14.25" x14ac:dyDescent="0.2">
      <c r="A16299" s="20"/>
      <c r="B16299" s="21"/>
      <c r="C16299" s="21"/>
      <c r="D16299" s="22"/>
    </row>
    <row r="16300" spans="1:57" s="9" customFormat="1" x14ac:dyDescent="0.2">
      <c r="A16300" s="2" t="s">
        <v>28986</v>
      </c>
      <c r="B16300" s="1" t="s">
        <v>28987</v>
      </c>
      <c r="C16300" s="1" t="s">
        <v>7395</v>
      </c>
      <c r="D16300" s="10" t="s">
        <v>5270</v>
      </c>
    </row>
    <row r="16301" spans="1:57" s="9" customFormat="1" x14ac:dyDescent="0.2">
      <c r="A16301" s="2" t="s">
        <v>28988</v>
      </c>
      <c r="B16301" s="1" t="s">
        <v>28989</v>
      </c>
      <c r="C16301" s="1" t="s">
        <v>336</v>
      </c>
      <c r="D16301" s="3">
        <v>28</v>
      </c>
    </row>
    <row r="16302" spans="1:57" s="9" customFormat="1" x14ac:dyDescent="0.2">
      <c r="A16302" s="2" t="s">
        <v>28990</v>
      </c>
      <c r="B16302" s="1" t="s">
        <v>28991</v>
      </c>
      <c r="C16302" s="1" t="s">
        <v>28853</v>
      </c>
      <c r="D16302" s="10" t="s">
        <v>5270</v>
      </c>
    </row>
    <row r="16303" spans="1:57" s="9" customFormat="1" x14ac:dyDescent="0.2">
      <c r="A16303" s="2" t="s">
        <v>28992</v>
      </c>
      <c r="B16303" s="1" t="s">
        <v>28993</v>
      </c>
      <c r="C16303" s="1" t="s">
        <v>39</v>
      </c>
      <c r="D16303" s="10" t="s">
        <v>5270</v>
      </c>
    </row>
    <row r="16304" spans="1:57" s="9" customFormat="1" x14ac:dyDescent="0.2">
      <c r="A16304" s="2" t="s">
        <v>28994</v>
      </c>
      <c r="B16304" s="1" t="s">
        <v>28995</v>
      </c>
      <c r="C16304" s="1" t="s">
        <v>39</v>
      </c>
      <c r="D16304" s="10" t="s">
        <v>5270</v>
      </c>
    </row>
    <row r="16305" spans="1:57" s="9" customFormat="1" x14ac:dyDescent="0.2">
      <c r="A16305" s="2" t="s">
        <v>28996</v>
      </c>
      <c r="B16305" s="1" t="s">
        <v>28997</v>
      </c>
      <c r="C16305" s="1" t="s">
        <v>336</v>
      </c>
      <c r="D16305" s="10" t="s">
        <v>5270</v>
      </c>
    </row>
    <row r="16306" spans="1:57" s="11" customFormat="1" ht="18.75" x14ac:dyDescent="0.2">
      <c r="A16306" s="16" t="str">
        <f>HYPERLINK("#Indice","Voltar ao inicio")</f>
        <v>Voltar ao inicio</v>
      </c>
      <c r="B16306" s="17"/>
      <c r="C16306" s="17"/>
      <c r="D16306" s="17"/>
      <c r="E16306" s="9"/>
      <c r="F16306" s="9"/>
      <c r="G16306" s="9"/>
      <c r="H16306" s="9"/>
      <c r="I16306" s="9"/>
      <c r="J16306" s="9"/>
      <c r="K16306" s="9"/>
      <c r="L16306" s="9"/>
      <c r="M16306" s="9"/>
      <c r="N16306" s="9"/>
      <c r="O16306" s="9"/>
      <c r="P16306" s="9"/>
      <c r="Q16306" s="9"/>
      <c r="R16306" s="9"/>
      <c r="S16306" s="9"/>
      <c r="T16306" s="9"/>
      <c r="U16306" s="9"/>
      <c r="V16306" s="9"/>
      <c r="W16306" s="9"/>
      <c r="X16306" s="9"/>
      <c r="Y16306" s="9"/>
      <c r="Z16306" s="9"/>
      <c r="AA16306" s="9"/>
      <c r="AB16306" s="9"/>
      <c r="AC16306" s="9"/>
      <c r="AD16306" s="9"/>
      <c r="AE16306" s="9"/>
      <c r="AF16306" s="9"/>
      <c r="AG16306" s="9"/>
      <c r="AH16306" s="9"/>
      <c r="AI16306" s="9"/>
      <c r="AJ16306" s="9"/>
      <c r="AK16306" s="9"/>
      <c r="AL16306" s="9"/>
      <c r="AM16306" s="9"/>
      <c r="AN16306" s="9"/>
      <c r="AO16306" s="9"/>
      <c r="AP16306" s="9"/>
      <c r="AQ16306" s="9"/>
      <c r="AR16306" s="9"/>
      <c r="AS16306" s="9"/>
      <c r="AT16306" s="9"/>
      <c r="AU16306" s="9"/>
      <c r="AV16306" s="9"/>
      <c r="AW16306" s="9"/>
      <c r="AX16306" s="9"/>
      <c r="AY16306" s="9"/>
      <c r="AZ16306" s="9"/>
      <c r="BA16306" s="9"/>
      <c r="BB16306" s="9"/>
      <c r="BC16306" s="9"/>
      <c r="BD16306" s="9"/>
      <c r="BE16306" s="9"/>
    </row>
    <row r="16307" spans="1:57" s="11" customFormat="1" ht="10.5" customHeight="1" x14ac:dyDescent="0.2">
      <c r="A16307" s="12"/>
      <c r="B16307" s="13"/>
      <c r="C16307" s="13"/>
      <c r="D16307" s="13"/>
      <c r="E16307" s="9"/>
      <c r="F16307" s="9"/>
      <c r="G16307" s="9"/>
      <c r="H16307" s="9"/>
      <c r="I16307" s="9"/>
      <c r="J16307" s="9"/>
      <c r="K16307" s="9"/>
      <c r="L16307" s="9"/>
      <c r="M16307" s="9"/>
      <c r="N16307" s="9"/>
      <c r="O16307" s="9"/>
      <c r="P16307" s="9"/>
      <c r="Q16307" s="9"/>
      <c r="R16307" s="9"/>
      <c r="S16307" s="9"/>
      <c r="T16307" s="9"/>
      <c r="U16307" s="9"/>
      <c r="V16307" s="9"/>
      <c r="W16307" s="9"/>
      <c r="X16307" s="9"/>
      <c r="Y16307" s="9"/>
      <c r="Z16307" s="9"/>
      <c r="AA16307" s="9"/>
      <c r="AB16307" s="9"/>
      <c r="AC16307" s="9"/>
      <c r="AD16307" s="9"/>
      <c r="AE16307" s="9"/>
      <c r="AF16307" s="9"/>
      <c r="AG16307" s="9"/>
      <c r="AH16307" s="9"/>
      <c r="AI16307" s="9"/>
      <c r="AJ16307" s="9"/>
      <c r="AK16307" s="9"/>
      <c r="AL16307" s="9"/>
      <c r="AM16307" s="9"/>
      <c r="AN16307" s="9"/>
      <c r="AO16307" s="9"/>
      <c r="AP16307" s="9"/>
      <c r="AQ16307" s="9"/>
      <c r="AR16307" s="9"/>
      <c r="AS16307" s="9"/>
      <c r="AT16307" s="9"/>
      <c r="AU16307" s="9"/>
      <c r="AV16307" s="9"/>
      <c r="AW16307" s="9"/>
      <c r="AX16307" s="9"/>
      <c r="AY16307" s="9"/>
      <c r="AZ16307" s="9"/>
      <c r="BA16307" s="9"/>
      <c r="BB16307" s="9"/>
      <c r="BC16307" s="9"/>
      <c r="BD16307" s="9"/>
      <c r="BE16307" s="9"/>
    </row>
    <row r="16308" spans="1:57" s="9" customFormat="1" ht="26.25" x14ac:dyDescent="0.2">
      <c r="A16308" s="18" t="s">
        <v>29009</v>
      </c>
      <c r="B16308" s="19"/>
      <c r="C16308" s="19"/>
      <c r="D16308" s="19"/>
    </row>
    <row r="16309" spans="1:57" s="9" customFormat="1" ht="14.25" x14ac:dyDescent="0.2">
      <c r="A16309" s="20" t="s">
        <v>0</v>
      </c>
      <c r="B16309" s="21" t="s">
        <v>1</v>
      </c>
      <c r="C16309" s="21" t="s">
        <v>2</v>
      </c>
      <c r="D16309" s="22" t="s">
        <v>3</v>
      </c>
    </row>
    <row r="16310" spans="1:57" s="9" customFormat="1" ht="14.25" x14ac:dyDescent="0.2">
      <c r="A16310" s="20"/>
      <c r="B16310" s="21"/>
      <c r="C16310" s="21"/>
      <c r="D16310" s="22"/>
    </row>
    <row r="16311" spans="1:57" s="9" customFormat="1" x14ac:dyDescent="0.2">
      <c r="A16311" s="2" t="s">
        <v>28999</v>
      </c>
      <c r="B16311" s="1" t="s">
        <v>29000</v>
      </c>
      <c r="C16311" s="1" t="s">
        <v>29001</v>
      </c>
      <c r="D16311" s="10" t="s">
        <v>5270</v>
      </c>
    </row>
    <row r="16312" spans="1:57" s="9" customFormat="1" x14ac:dyDescent="0.2">
      <c r="A16312" s="2" t="s">
        <v>29002</v>
      </c>
      <c r="B16312" s="1" t="s">
        <v>29003</v>
      </c>
      <c r="C16312" s="1" t="s">
        <v>29004</v>
      </c>
      <c r="D16312" s="10" t="s">
        <v>5270</v>
      </c>
    </row>
    <row r="16313" spans="1:57" s="9" customFormat="1" x14ac:dyDescent="0.2">
      <c r="A16313" s="2" t="s">
        <v>29005</v>
      </c>
      <c r="B16313" s="1" t="s">
        <v>29006</v>
      </c>
      <c r="C16313" s="1" t="s">
        <v>29007</v>
      </c>
      <c r="D16313" s="10" t="s">
        <v>5270</v>
      </c>
    </row>
    <row r="16314" spans="1:57" s="9" customFormat="1" x14ac:dyDescent="0.2">
      <c r="A16314" s="2" t="s">
        <v>29008</v>
      </c>
      <c r="B16314" s="1" t="s">
        <v>29006</v>
      </c>
      <c r="C16314" s="1" t="s">
        <v>29007</v>
      </c>
      <c r="D16314" s="10" t="s">
        <v>5270</v>
      </c>
    </row>
    <row r="16315" spans="1:57" s="11" customFormat="1" ht="18.75" x14ac:dyDescent="0.2">
      <c r="A16315" s="16" t="str">
        <f>HYPERLINK("#Indice","Voltar ao inicio")</f>
        <v>Voltar ao inicio</v>
      </c>
      <c r="B16315" s="17"/>
      <c r="C16315" s="17"/>
      <c r="D16315" s="17"/>
      <c r="E16315" s="9"/>
      <c r="F16315" s="9"/>
      <c r="G16315" s="9"/>
      <c r="H16315" s="9"/>
      <c r="I16315" s="9"/>
      <c r="J16315" s="9"/>
      <c r="K16315" s="9"/>
      <c r="L16315" s="9"/>
      <c r="M16315" s="9"/>
      <c r="N16315" s="9"/>
      <c r="O16315" s="9"/>
      <c r="P16315" s="9"/>
      <c r="Q16315" s="9"/>
      <c r="R16315" s="9"/>
      <c r="S16315" s="9"/>
      <c r="T16315" s="9"/>
      <c r="U16315" s="9"/>
      <c r="V16315" s="9"/>
      <c r="W16315" s="9"/>
      <c r="X16315" s="9"/>
      <c r="Y16315" s="9"/>
      <c r="Z16315" s="9"/>
      <c r="AA16315" s="9"/>
      <c r="AB16315" s="9"/>
      <c r="AC16315" s="9"/>
      <c r="AD16315" s="9"/>
      <c r="AE16315" s="9"/>
      <c r="AF16315" s="9"/>
      <c r="AG16315" s="9"/>
      <c r="AH16315" s="9"/>
      <c r="AI16315" s="9"/>
      <c r="AJ16315" s="9"/>
      <c r="AK16315" s="9"/>
      <c r="AL16315" s="9"/>
      <c r="AM16315" s="9"/>
      <c r="AN16315" s="9"/>
      <c r="AO16315" s="9"/>
      <c r="AP16315" s="9"/>
      <c r="AQ16315" s="9"/>
      <c r="AR16315" s="9"/>
      <c r="AS16315" s="9"/>
      <c r="AT16315" s="9"/>
      <c r="AU16315" s="9"/>
      <c r="AV16315" s="9"/>
      <c r="AW16315" s="9"/>
      <c r="AX16315" s="9"/>
      <c r="AY16315" s="9"/>
      <c r="AZ16315" s="9"/>
      <c r="BA16315" s="9"/>
      <c r="BB16315" s="9"/>
      <c r="BC16315" s="9"/>
      <c r="BD16315" s="9"/>
      <c r="BE16315" s="9"/>
    </row>
    <row r="16316" spans="1:57" s="11" customFormat="1" ht="10.5" customHeight="1" x14ac:dyDescent="0.2">
      <c r="A16316" s="12"/>
      <c r="B16316" s="13"/>
      <c r="C16316" s="13"/>
      <c r="D16316" s="13"/>
      <c r="E16316" s="9"/>
      <c r="F16316" s="9"/>
      <c r="G16316" s="9"/>
      <c r="H16316" s="9"/>
      <c r="I16316" s="9"/>
      <c r="J16316" s="9"/>
      <c r="K16316" s="9"/>
      <c r="L16316" s="9"/>
      <c r="M16316" s="9"/>
      <c r="N16316" s="9"/>
      <c r="O16316" s="9"/>
      <c r="P16316" s="9"/>
      <c r="Q16316" s="9"/>
      <c r="R16316" s="9"/>
      <c r="S16316" s="9"/>
      <c r="T16316" s="9"/>
      <c r="U16316" s="9"/>
      <c r="V16316" s="9"/>
      <c r="W16316" s="9"/>
      <c r="X16316" s="9"/>
      <c r="Y16316" s="9"/>
      <c r="Z16316" s="9"/>
      <c r="AA16316" s="9"/>
      <c r="AB16316" s="9"/>
      <c r="AC16316" s="9"/>
      <c r="AD16316" s="9"/>
      <c r="AE16316" s="9"/>
      <c r="AF16316" s="9"/>
      <c r="AG16316" s="9"/>
      <c r="AH16316" s="9"/>
      <c r="AI16316" s="9"/>
      <c r="AJ16316" s="9"/>
      <c r="AK16316" s="9"/>
      <c r="AL16316" s="9"/>
      <c r="AM16316" s="9"/>
      <c r="AN16316" s="9"/>
      <c r="AO16316" s="9"/>
      <c r="AP16316" s="9"/>
      <c r="AQ16316" s="9"/>
      <c r="AR16316" s="9"/>
      <c r="AS16316" s="9"/>
      <c r="AT16316" s="9"/>
      <c r="AU16316" s="9"/>
      <c r="AV16316" s="9"/>
      <c r="AW16316" s="9"/>
      <c r="AX16316" s="9"/>
      <c r="AY16316" s="9"/>
      <c r="AZ16316" s="9"/>
      <c r="BA16316" s="9"/>
      <c r="BB16316" s="9"/>
      <c r="BC16316" s="9"/>
      <c r="BD16316" s="9"/>
      <c r="BE16316" s="9"/>
    </row>
    <row r="16317" spans="1:57" s="9" customFormat="1" ht="26.25" x14ac:dyDescent="0.2">
      <c r="A16317" s="18" t="s">
        <v>29059</v>
      </c>
      <c r="B16317" s="19"/>
      <c r="C16317" s="19"/>
      <c r="D16317" s="19"/>
    </row>
    <row r="16318" spans="1:57" s="9" customFormat="1" ht="14.25" x14ac:dyDescent="0.2">
      <c r="A16318" s="20" t="s">
        <v>0</v>
      </c>
      <c r="B16318" s="21" t="s">
        <v>1</v>
      </c>
      <c r="C16318" s="21" t="s">
        <v>2</v>
      </c>
      <c r="D16318" s="22" t="s">
        <v>3</v>
      </c>
    </row>
    <row r="16319" spans="1:57" s="9" customFormat="1" ht="14.25" x14ac:dyDescent="0.2">
      <c r="A16319" s="20"/>
      <c r="B16319" s="21"/>
      <c r="C16319" s="21"/>
      <c r="D16319" s="22"/>
    </row>
    <row r="16320" spans="1:57" s="9" customFormat="1" x14ac:dyDescent="0.2">
      <c r="A16320" s="2" t="s">
        <v>29010</v>
      </c>
      <c r="B16320" s="1" t="s">
        <v>29011</v>
      </c>
      <c r="C16320" s="1" t="s">
        <v>39</v>
      </c>
      <c r="D16320" s="3">
        <v>1500</v>
      </c>
    </row>
    <row r="16321" spans="1:4" s="9" customFormat="1" x14ac:dyDescent="0.2">
      <c r="A16321" s="2" t="s">
        <v>29012</v>
      </c>
      <c r="B16321" s="1" t="s">
        <v>29013</v>
      </c>
      <c r="C16321" s="1" t="s">
        <v>39</v>
      </c>
      <c r="D16321" s="10" t="s">
        <v>5270</v>
      </c>
    </row>
    <row r="16322" spans="1:4" s="9" customFormat="1" x14ac:dyDescent="0.2">
      <c r="A16322" s="2" t="s">
        <v>29014</v>
      </c>
      <c r="B16322" s="1" t="s">
        <v>29015</v>
      </c>
      <c r="C16322" s="1" t="s">
        <v>29016</v>
      </c>
      <c r="D16322" s="10" t="s">
        <v>5270</v>
      </c>
    </row>
    <row r="16323" spans="1:4" s="9" customFormat="1" x14ac:dyDescent="0.2">
      <c r="A16323" s="2" t="s">
        <v>29017</v>
      </c>
      <c r="B16323" s="1" t="s">
        <v>29018</v>
      </c>
      <c r="C16323" s="1" t="s">
        <v>10405</v>
      </c>
      <c r="D16323" s="3">
        <v>2500</v>
      </c>
    </row>
    <row r="16324" spans="1:4" s="9" customFormat="1" x14ac:dyDescent="0.2">
      <c r="A16324" s="2" t="s">
        <v>29019</v>
      </c>
      <c r="B16324" s="1" t="s">
        <v>29020</v>
      </c>
      <c r="C16324" s="1" t="s">
        <v>39</v>
      </c>
      <c r="D16324" s="3">
        <v>4000</v>
      </c>
    </row>
    <row r="16325" spans="1:4" s="9" customFormat="1" x14ac:dyDescent="0.2">
      <c r="A16325" s="2" t="s">
        <v>29021</v>
      </c>
      <c r="B16325" s="1" t="s">
        <v>29022</v>
      </c>
      <c r="C16325" s="1" t="s">
        <v>39</v>
      </c>
      <c r="D16325" s="10" t="s">
        <v>5270</v>
      </c>
    </row>
    <row r="16326" spans="1:4" s="9" customFormat="1" x14ac:dyDescent="0.2">
      <c r="A16326" s="2" t="s">
        <v>29023</v>
      </c>
      <c r="B16326" s="1" t="s">
        <v>29024</v>
      </c>
      <c r="C16326" s="1" t="s">
        <v>10405</v>
      </c>
      <c r="D16326" s="3">
        <v>10000</v>
      </c>
    </row>
    <row r="16327" spans="1:4" s="9" customFormat="1" x14ac:dyDescent="0.2">
      <c r="A16327" s="2" t="s">
        <v>29025</v>
      </c>
      <c r="B16327" s="1" t="s">
        <v>29026</v>
      </c>
      <c r="C16327" s="1" t="s">
        <v>39</v>
      </c>
      <c r="D16327" s="3">
        <v>4000</v>
      </c>
    </row>
    <row r="16328" spans="1:4" s="9" customFormat="1" x14ac:dyDescent="0.2">
      <c r="A16328" s="2" t="s">
        <v>29027</v>
      </c>
      <c r="B16328" s="1" t="s">
        <v>29026</v>
      </c>
      <c r="C16328" s="1" t="s">
        <v>39</v>
      </c>
      <c r="D16328" s="3">
        <v>4000</v>
      </c>
    </row>
    <row r="16329" spans="1:4" s="9" customFormat="1" x14ac:dyDescent="0.2">
      <c r="A16329" s="2" t="s">
        <v>29028</v>
      </c>
      <c r="B16329" s="1" t="s">
        <v>29026</v>
      </c>
      <c r="C16329" s="1" t="s">
        <v>10405</v>
      </c>
      <c r="D16329" s="3">
        <v>4000</v>
      </c>
    </row>
    <row r="16330" spans="1:4" s="9" customFormat="1" x14ac:dyDescent="0.2">
      <c r="A16330" s="2" t="s">
        <v>29029</v>
      </c>
      <c r="B16330" s="1" t="s">
        <v>29030</v>
      </c>
      <c r="C16330" s="1" t="s">
        <v>29031</v>
      </c>
      <c r="D16330" s="3">
        <v>4000</v>
      </c>
    </row>
    <row r="16331" spans="1:4" s="9" customFormat="1" x14ac:dyDescent="0.2">
      <c r="A16331" s="2" t="s">
        <v>29032</v>
      </c>
      <c r="B16331" s="1" t="s">
        <v>29033</v>
      </c>
      <c r="C16331" s="1" t="s">
        <v>29034</v>
      </c>
      <c r="D16331" s="3">
        <v>4000</v>
      </c>
    </row>
    <row r="16332" spans="1:4" s="9" customFormat="1" x14ac:dyDescent="0.2">
      <c r="A16332" s="2" t="s">
        <v>29035</v>
      </c>
      <c r="B16332" s="1" t="s">
        <v>29036</v>
      </c>
      <c r="C16332" s="1" t="s">
        <v>10405</v>
      </c>
      <c r="D16332" s="3">
        <v>100</v>
      </c>
    </row>
    <row r="16333" spans="1:4" s="9" customFormat="1" x14ac:dyDescent="0.2">
      <c r="A16333" s="2" t="s">
        <v>29037</v>
      </c>
      <c r="B16333" s="1" t="s">
        <v>29038</v>
      </c>
      <c r="C16333" s="1" t="s">
        <v>22489</v>
      </c>
      <c r="D16333" s="3">
        <v>100</v>
      </c>
    </row>
    <row r="16334" spans="1:4" s="9" customFormat="1" x14ac:dyDescent="0.2">
      <c r="A16334" s="2" t="s">
        <v>29039</v>
      </c>
      <c r="B16334" s="1" t="s">
        <v>29040</v>
      </c>
      <c r="C16334" s="1" t="s">
        <v>10405</v>
      </c>
      <c r="D16334" s="3">
        <v>4000</v>
      </c>
    </row>
    <row r="16335" spans="1:4" s="9" customFormat="1" x14ac:dyDescent="0.2">
      <c r="A16335" s="2" t="s">
        <v>29041</v>
      </c>
      <c r="B16335" s="1" t="s">
        <v>29042</v>
      </c>
      <c r="C16335" s="1" t="s">
        <v>463</v>
      </c>
      <c r="D16335" s="3">
        <v>3000</v>
      </c>
    </row>
    <row r="16336" spans="1:4" s="9" customFormat="1" x14ac:dyDescent="0.2">
      <c r="A16336" s="2" t="s">
        <v>29043</v>
      </c>
      <c r="B16336" s="1" t="s">
        <v>29044</v>
      </c>
      <c r="C16336" s="1" t="s">
        <v>463</v>
      </c>
      <c r="D16336" s="10" t="s">
        <v>5270</v>
      </c>
    </row>
    <row r="16337" spans="1:57" s="9" customFormat="1" x14ac:dyDescent="0.2">
      <c r="A16337" s="2" t="s">
        <v>29045</v>
      </c>
      <c r="B16337" s="1" t="s">
        <v>29046</v>
      </c>
      <c r="C16337" s="1" t="s">
        <v>39</v>
      </c>
      <c r="D16337" s="10" t="s">
        <v>5270</v>
      </c>
    </row>
    <row r="16338" spans="1:57" s="9" customFormat="1" x14ac:dyDescent="0.2">
      <c r="A16338" s="2" t="s">
        <v>29047</v>
      </c>
      <c r="B16338" s="1" t="s">
        <v>29048</v>
      </c>
      <c r="C16338" s="1" t="s">
        <v>10405</v>
      </c>
      <c r="D16338" s="3">
        <v>4000</v>
      </c>
    </row>
    <row r="16339" spans="1:57" s="9" customFormat="1" x14ac:dyDescent="0.2">
      <c r="A16339" s="2" t="s">
        <v>29049</v>
      </c>
      <c r="B16339" s="1" t="s">
        <v>29050</v>
      </c>
      <c r="C16339" s="1" t="s">
        <v>39</v>
      </c>
      <c r="D16339" s="3">
        <v>4000</v>
      </c>
    </row>
    <row r="16340" spans="1:57" s="9" customFormat="1" x14ac:dyDescent="0.2">
      <c r="A16340" s="2" t="s">
        <v>29051</v>
      </c>
      <c r="B16340" s="1" t="s">
        <v>29052</v>
      </c>
      <c r="C16340" s="1" t="s">
        <v>39</v>
      </c>
      <c r="D16340" s="3">
        <v>4000</v>
      </c>
    </row>
    <row r="16341" spans="1:57" s="9" customFormat="1" x14ac:dyDescent="0.2">
      <c r="A16341" s="2" t="s">
        <v>29053</v>
      </c>
      <c r="B16341" s="1" t="s">
        <v>29054</v>
      </c>
      <c r="C16341" s="1" t="s">
        <v>39</v>
      </c>
      <c r="D16341" s="3">
        <v>3000</v>
      </c>
    </row>
    <row r="16342" spans="1:57" s="9" customFormat="1" x14ac:dyDescent="0.2">
      <c r="A16342" s="2" t="s">
        <v>29055</v>
      </c>
      <c r="B16342" s="1" t="s">
        <v>29056</v>
      </c>
      <c r="C16342" s="1" t="s">
        <v>25537</v>
      </c>
      <c r="D16342" s="3">
        <v>1000</v>
      </c>
    </row>
    <row r="16343" spans="1:57" s="9" customFormat="1" x14ac:dyDescent="0.2">
      <c r="A16343" s="2" t="s">
        <v>29057</v>
      </c>
      <c r="B16343" s="1" t="s">
        <v>29058</v>
      </c>
      <c r="C16343" s="1" t="s">
        <v>39</v>
      </c>
      <c r="D16343" s="3">
        <v>4000</v>
      </c>
    </row>
    <row r="16344" spans="1:57" s="11" customFormat="1" ht="18.75" x14ac:dyDescent="0.2">
      <c r="A16344" s="16" t="str">
        <f>HYPERLINK("#Indice","Voltar ao inicio")</f>
        <v>Voltar ao inicio</v>
      </c>
      <c r="B16344" s="17"/>
      <c r="C16344" s="17"/>
      <c r="D16344" s="17"/>
      <c r="E16344" s="9"/>
      <c r="F16344" s="9"/>
      <c r="G16344" s="9"/>
      <c r="H16344" s="9"/>
      <c r="I16344" s="9"/>
      <c r="J16344" s="9"/>
      <c r="K16344" s="9"/>
      <c r="L16344" s="9"/>
      <c r="M16344" s="9"/>
      <c r="N16344" s="9"/>
      <c r="O16344" s="9"/>
      <c r="P16344" s="9"/>
      <c r="Q16344" s="9"/>
      <c r="R16344" s="9"/>
      <c r="S16344" s="9"/>
      <c r="T16344" s="9"/>
      <c r="U16344" s="9"/>
      <c r="V16344" s="9"/>
      <c r="W16344" s="9"/>
      <c r="X16344" s="9"/>
      <c r="Y16344" s="9"/>
      <c r="Z16344" s="9"/>
      <c r="AA16344" s="9"/>
      <c r="AB16344" s="9"/>
      <c r="AC16344" s="9"/>
      <c r="AD16344" s="9"/>
      <c r="AE16344" s="9"/>
      <c r="AF16344" s="9"/>
      <c r="AG16344" s="9"/>
      <c r="AH16344" s="9"/>
      <c r="AI16344" s="9"/>
      <c r="AJ16344" s="9"/>
      <c r="AK16344" s="9"/>
      <c r="AL16344" s="9"/>
      <c r="AM16344" s="9"/>
      <c r="AN16344" s="9"/>
      <c r="AO16344" s="9"/>
      <c r="AP16344" s="9"/>
      <c r="AQ16344" s="9"/>
      <c r="AR16344" s="9"/>
      <c r="AS16344" s="9"/>
      <c r="AT16344" s="9"/>
      <c r="AU16344" s="9"/>
      <c r="AV16344" s="9"/>
      <c r="AW16344" s="9"/>
      <c r="AX16344" s="9"/>
      <c r="AY16344" s="9"/>
      <c r="AZ16344" s="9"/>
      <c r="BA16344" s="9"/>
      <c r="BB16344" s="9"/>
      <c r="BC16344" s="9"/>
      <c r="BD16344" s="9"/>
      <c r="BE16344" s="9"/>
    </row>
    <row r="16345" spans="1:57" s="11" customFormat="1" ht="10.5" customHeight="1" x14ac:dyDescent="0.2">
      <c r="A16345" s="12"/>
      <c r="B16345" s="13"/>
      <c r="C16345" s="13"/>
      <c r="D16345" s="13"/>
      <c r="E16345" s="9"/>
      <c r="F16345" s="9"/>
      <c r="G16345" s="9"/>
      <c r="H16345" s="9"/>
      <c r="I16345" s="9"/>
      <c r="J16345" s="9"/>
      <c r="K16345" s="9"/>
      <c r="L16345" s="9"/>
      <c r="M16345" s="9"/>
      <c r="N16345" s="9"/>
      <c r="O16345" s="9"/>
      <c r="P16345" s="9"/>
      <c r="Q16345" s="9"/>
      <c r="R16345" s="9"/>
      <c r="S16345" s="9"/>
      <c r="T16345" s="9"/>
      <c r="U16345" s="9"/>
      <c r="V16345" s="9"/>
      <c r="W16345" s="9"/>
      <c r="X16345" s="9"/>
      <c r="Y16345" s="9"/>
      <c r="Z16345" s="9"/>
      <c r="AA16345" s="9"/>
      <c r="AB16345" s="9"/>
      <c r="AC16345" s="9"/>
      <c r="AD16345" s="9"/>
      <c r="AE16345" s="9"/>
      <c r="AF16345" s="9"/>
      <c r="AG16345" s="9"/>
      <c r="AH16345" s="9"/>
      <c r="AI16345" s="9"/>
      <c r="AJ16345" s="9"/>
      <c r="AK16345" s="9"/>
      <c r="AL16345" s="9"/>
      <c r="AM16345" s="9"/>
      <c r="AN16345" s="9"/>
      <c r="AO16345" s="9"/>
      <c r="AP16345" s="9"/>
      <c r="AQ16345" s="9"/>
      <c r="AR16345" s="9"/>
      <c r="AS16345" s="9"/>
      <c r="AT16345" s="9"/>
      <c r="AU16345" s="9"/>
      <c r="AV16345" s="9"/>
      <c r="AW16345" s="9"/>
      <c r="AX16345" s="9"/>
      <c r="AY16345" s="9"/>
      <c r="AZ16345" s="9"/>
      <c r="BA16345" s="9"/>
      <c r="BB16345" s="9"/>
      <c r="BC16345" s="9"/>
      <c r="BD16345" s="9"/>
      <c r="BE16345" s="9"/>
    </row>
    <row r="16346" spans="1:57" s="9" customFormat="1" ht="26.25" x14ac:dyDescent="0.2">
      <c r="A16346" s="18" t="s">
        <v>29118</v>
      </c>
      <c r="B16346" s="19"/>
      <c r="C16346" s="19"/>
      <c r="D16346" s="19"/>
    </row>
    <row r="16347" spans="1:57" s="9" customFormat="1" ht="14.25" x14ac:dyDescent="0.2">
      <c r="A16347" s="20" t="s">
        <v>0</v>
      </c>
      <c r="B16347" s="21" t="s">
        <v>1</v>
      </c>
      <c r="C16347" s="21" t="s">
        <v>2</v>
      </c>
      <c r="D16347" s="22" t="s">
        <v>3</v>
      </c>
    </row>
    <row r="16348" spans="1:57" s="9" customFormat="1" ht="14.25" x14ac:dyDescent="0.2">
      <c r="A16348" s="20"/>
      <c r="B16348" s="21"/>
      <c r="C16348" s="21"/>
      <c r="D16348" s="22"/>
    </row>
    <row r="16349" spans="1:57" s="9" customFormat="1" x14ac:dyDescent="0.2">
      <c r="A16349" s="2" t="s">
        <v>29060</v>
      </c>
      <c r="B16349" s="1" t="s">
        <v>29061</v>
      </c>
      <c r="C16349" s="1" t="s">
        <v>39</v>
      </c>
      <c r="D16349" s="3">
        <v>500</v>
      </c>
    </row>
    <row r="16350" spans="1:57" s="9" customFormat="1" x14ac:dyDescent="0.2">
      <c r="A16350" s="2" t="s">
        <v>29062</v>
      </c>
      <c r="B16350" s="1" t="s">
        <v>29063</v>
      </c>
      <c r="C16350" s="1" t="s">
        <v>39</v>
      </c>
      <c r="D16350" s="10" t="s">
        <v>5270</v>
      </c>
    </row>
    <row r="16351" spans="1:57" s="9" customFormat="1" x14ac:dyDescent="0.2">
      <c r="A16351" s="2" t="s">
        <v>29064</v>
      </c>
      <c r="B16351" s="1" t="s">
        <v>29065</v>
      </c>
      <c r="C16351" s="1" t="s">
        <v>10405</v>
      </c>
      <c r="D16351" s="10" t="s">
        <v>5270</v>
      </c>
    </row>
    <row r="16352" spans="1:57" s="9" customFormat="1" x14ac:dyDescent="0.2">
      <c r="A16352" s="2" t="s">
        <v>29066</v>
      </c>
      <c r="B16352" s="1" t="s">
        <v>29067</v>
      </c>
      <c r="C16352" s="1" t="s">
        <v>10405</v>
      </c>
      <c r="D16352" s="10" t="s">
        <v>5270</v>
      </c>
    </row>
    <row r="16353" spans="1:4" s="9" customFormat="1" x14ac:dyDescent="0.2">
      <c r="A16353" s="2" t="s">
        <v>29068</v>
      </c>
      <c r="B16353" s="1" t="s">
        <v>29069</v>
      </c>
      <c r="C16353" s="1" t="s">
        <v>10405</v>
      </c>
      <c r="D16353" s="3">
        <v>200</v>
      </c>
    </row>
    <row r="16354" spans="1:4" s="9" customFormat="1" x14ac:dyDescent="0.2">
      <c r="A16354" s="2" t="s">
        <v>29070</v>
      </c>
      <c r="B16354" s="1" t="s">
        <v>29071</v>
      </c>
      <c r="C16354" s="1" t="s">
        <v>10405</v>
      </c>
      <c r="D16354" s="10" t="s">
        <v>5270</v>
      </c>
    </row>
    <row r="16355" spans="1:4" s="9" customFormat="1" x14ac:dyDescent="0.2">
      <c r="A16355" s="2" t="s">
        <v>29072</v>
      </c>
      <c r="B16355" s="1" t="s">
        <v>29073</v>
      </c>
      <c r="C16355" s="1" t="s">
        <v>39</v>
      </c>
      <c r="D16355" s="10" t="s">
        <v>5270</v>
      </c>
    </row>
    <row r="16356" spans="1:4" s="9" customFormat="1" x14ac:dyDescent="0.2">
      <c r="A16356" s="2" t="s">
        <v>29074</v>
      </c>
      <c r="B16356" s="1" t="s">
        <v>29075</v>
      </c>
      <c r="C16356" s="1" t="s">
        <v>39</v>
      </c>
      <c r="D16356" s="3">
        <v>100</v>
      </c>
    </row>
    <row r="16357" spans="1:4" s="9" customFormat="1" x14ac:dyDescent="0.2">
      <c r="A16357" s="2" t="s">
        <v>29076</v>
      </c>
      <c r="B16357" s="1" t="s">
        <v>29077</v>
      </c>
      <c r="C16357" s="1" t="s">
        <v>29078</v>
      </c>
      <c r="D16357" s="3">
        <v>100</v>
      </c>
    </row>
    <row r="16358" spans="1:4" s="9" customFormat="1" x14ac:dyDescent="0.2">
      <c r="A16358" s="2" t="s">
        <v>29079</v>
      </c>
      <c r="B16358" s="1" t="s">
        <v>29080</v>
      </c>
      <c r="C16358" s="1" t="s">
        <v>27899</v>
      </c>
      <c r="D16358" s="3">
        <v>500</v>
      </c>
    </row>
    <row r="16359" spans="1:4" s="9" customFormat="1" x14ac:dyDescent="0.2">
      <c r="A16359" s="2" t="s">
        <v>29081</v>
      </c>
      <c r="B16359" s="1" t="s">
        <v>29082</v>
      </c>
      <c r="C16359" s="1" t="s">
        <v>27899</v>
      </c>
      <c r="D16359" s="10" t="s">
        <v>5270</v>
      </c>
    </row>
    <row r="16360" spans="1:4" s="9" customFormat="1" x14ac:dyDescent="0.2">
      <c r="A16360" s="2" t="s">
        <v>29083</v>
      </c>
      <c r="B16360" s="1" t="s">
        <v>29084</v>
      </c>
      <c r="C16360" s="1" t="s">
        <v>27899</v>
      </c>
      <c r="D16360" s="10" t="s">
        <v>5270</v>
      </c>
    </row>
    <row r="16361" spans="1:4" s="9" customFormat="1" x14ac:dyDescent="0.2">
      <c r="A16361" s="2" t="s">
        <v>29085</v>
      </c>
      <c r="B16361" s="1" t="s">
        <v>29086</v>
      </c>
      <c r="C16361" s="1" t="s">
        <v>39</v>
      </c>
      <c r="D16361" s="10" t="s">
        <v>5270</v>
      </c>
    </row>
    <row r="16362" spans="1:4" s="9" customFormat="1" x14ac:dyDescent="0.2">
      <c r="A16362" s="2" t="s">
        <v>29087</v>
      </c>
      <c r="B16362" s="1" t="s">
        <v>29086</v>
      </c>
      <c r="C16362" s="1" t="s">
        <v>10405</v>
      </c>
      <c r="D16362" s="10" t="s">
        <v>5270</v>
      </c>
    </row>
    <row r="16363" spans="1:4" s="9" customFormat="1" x14ac:dyDescent="0.2">
      <c r="A16363" s="2" t="s">
        <v>29088</v>
      </c>
      <c r="B16363" s="1" t="s">
        <v>29089</v>
      </c>
      <c r="C16363" s="1" t="s">
        <v>39</v>
      </c>
      <c r="D16363" s="3">
        <v>500</v>
      </c>
    </row>
    <row r="16364" spans="1:4" s="9" customFormat="1" x14ac:dyDescent="0.2">
      <c r="A16364" s="2" t="s">
        <v>29090</v>
      </c>
      <c r="B16364" s="1" t="s">
        <v>29091</v>
      </c>
      <c r="C16364" s="1" t="s">
        <v>39</v>
      </c>
      <c r="D16364" s="10" t="s">
        <v>5270</v>
      </c>
    </row>
    <row r="16365" spans="1:4" s="9" customFormat="1" x14ac:dyDescent="0.2">
      <c r="A16365" s="2" t="s">
        <v>29092</v>
      </c>
      <c r="B16365" s="1" t="s">
        <v>29093</v>
      </c>
      <c r="C16365" s="1" t="s">
        <v>27899</v>
      </c>
      <c r="D16365" s="10" t="s">
        <v>5270</v>
      </c>
    </row>
    <row r="16366" spans="1:4" s="9" customFormat="1" x14ac:dyDescent="0.2">
      <c r="A16366" s="2" t="s">
        <v>29094</v>
      </c>
      <c r="B16366" s="1" t="s">
        <v>29095</v>
      </c>
      <c r="C16366" s="1" t="s">
        <v>39</v>
      </c>
      <c r="D16366" s="10" t="s">
        <v>5270</v>
      </c>
    </row>
    <row r="16367" spans="1:4" s="9" customFormat="1" x14ac:dyDescent="0.2">
      <c r="A16367" s="2" t="s">
        <v>29096</v>
      </c>
      <c r="B16367" s="1" t="s">
        <v>29097</v>
      </c>
      <c r="C16367" s="1" t="s">
        <v>39</v>
      </c>
      <c r="D16367" s="3">
        <v>500</v>
      </c>
    </row>
    <row r="16368" spans="1:4" s="9" customFormat="1" x14ac:dyDescent="0.2">
      <c r="A16368" s="2" t="s">
        <v>29098</v>
      </c>
      <c r="B16368" s="1" t="s">
        <v>29099</v>
      </c>
      <c r="C16368" s="1" t="s">
        <v>39</v>
      </c>
      <c r="D16368" s="10" t="s">
        <v>5270</v>
      </c>
    </row>
    <row r="16369" spans="1:57" s="9" customFormat="1" x14ac:dyDescent="0.2">
      <c r="A16369" s="2" t="s">
        <v>29100</v>
      </c>
      <c r="B16369" s="1" t="s">
        <v>29101</v>
      </c>
      <c r="C16369" s="1" t="s">
        <v>13881</v>
      </c>
      <c r="D16369" s="10" t="s">
        <v>5270</v>
      </c>
    </row>
    <row r="16370" spans="1:57" s="9" customFormat="1" x14ac:dyDescent="0.2">
      <c r="A16370" s="2" t="s">
        <v>29102</v>
      </c>
      <c r="B16370" s="1" t="s">
        <v>29103</v>
      </c>
      <c r="C16370" s="1" t="s">
        <v>15374</v>
      </c>
      <c r="D16370" s="10" t="s">
        <v>5270</v>
      </c>
    </row>
    <row r="16371" spans="1:57" s="9" customFormat="1" x14ac:dyDescent="0.2">
      <c r="A16371" s="2" t="s">
        <v>29104</v>
      </c>
      <c r="B16371" s="1" t="s">
        <v>29105</v>
      </c>
      <c r="C16371" s="1" t="s">
        <v>10405</v>
      </c>
      <c r="D16371" s="3">
        <v>3000</v>
      </c>
    </row>
    <row r="16372" spans="1:57" s="9" customFormat="1" x14ac:dyDescent="0.2">
      <c r="A16372" s="2" t="s">
        <v>29106</v>
      </c>
      <c r="B16372" s="1" t="s">
        <v>29107</v>
      </c>
      <c r="C16372" s="1" t="s">
        <v>10405</v>
      </c>
      <c r="D16372" s="10" t="s">
        <v>5270</v>
      </c>
    </row>
    <row r="16373" spans="1:57" s="9" customFormat="1" x14ac:dyDescent="0.2">
      <c r="A16373" s="2" t="s">
        <v>29108</v>
      </c>
      <c r="B16373" s="1" t="s">
        <v>29109</v>
      </c>
      <c r="C16373" s="1" t="s">
        <v>10405</v>
      </c>
      <c r="D16373" s="10" t="s">
        <v>5270</v>
      </c>
    </row>
    <row r="16374" spans="1:57" s="9" customFormat="1" x14ac:dyDescent="0.2">
      <c r="A16374" s="2" t="s">
        <v>29110</v>
      </c>
      <c r="B16374" s="1" t="s">
        <v>29111</v>
      </c>
      <c r="C16374" s="1" t="s">
        <v>13619</v>
      </c>
      <c r="D16374" s="10" t="s">
        <v>5270</v>
      </c>
    </row>
    <row r="16375" spans="1:57" s="9" customFormat="1" x14ac:dyDescent="0.2">
      <c r="A16375" s="2" t="s">
        <v>29112</v>
      </c>
      <c r="B16375" s="1" t="s">
        <v>29113</v>
      </c>
      <c r="C16375" s="1" t="s">
        <v>13619</v>
      </c>
      <c r="D16375" s="10" t="s">
        <v>5270</v>
      </c>
    </row>
    <row r="16376" spans="1:57" s="9" customFormat="1" x14ac:dyDescent="0.2">
      <c r="A16376" s="2" t="s">
        <v>29114</v>
      </c>
      <c r="B16376" s="1" t="s">
        <v>29115</v>
      </c>
      <c r="C16376" s="1" t="s">
        <v>13619</v>
      </c>
      <c r="D16376" s="10" t="s">
        <v>5270</v>
      </c>
    </row>
    <row r="16377" spans="1:57" s="9" customFormat="1" x14ac:dyDescent="0.2">
      <c r="A16377" s="2" t="s">
        <v>29116</v>
      </c>
      <c r="B16377" s="1" t="s">
        <v>29117</v>
      </c>
      <c r="C16377" s="1" t="s">
        <v>13619</v>
      </c>
      <c r="D16377" s="10" t="s">
        <v>5270</v>
      </c>
    </row>
    <row r="16378" spans="1:57" s="11" customFormat="1" ht="18.75" x14ac:dyDescent="0.2">
      <c r="A16378" s="16" t="str">
        <f>HYPERLINK("#Indice","Voltar ao inicio")</f>
        <v>Voltar ao inicio</v>
      </c>
      <c r="B16378" s="17"/>
      <c r="C16378" s="17"/>
      <c r="D16378" s="17"/>
      <c r="E16378" s="9"/>
      <c r="F16378" s="9"/>
      <c r="G16378" s="9"/>
      <c r="H16378" s="9"/>
      <c r="I16378" s="9"/>
      <c r="J16378" s="9"/>
      <c r="K16378" s="9"/>
      <c r="L16378" s="9"/>
      <c r="M16378" s="9"/>
      <c r="N16378" s="9"/>
      <c r="O16378" s="9"/>
      <c r="P16378" s="9"/>
      <c r="Q16378" s="9"/>
      <c r="R16378" s="9"/>
      <c r="S16378" s="9"/>
      <c r="T16378" s="9"/>
      <c r="U16378" s="9"/>
      <c r="V16378" s="9"/>
      <c r="W16378" s="9"/>
      <c r="X16378" s="9"/>
      <c r="Y16378" s="9"/>
      <c r="Z16378" s="9"/>
      <c r="AA16378" s="9"/>
      <c r="AB16378" s="9"/>
      <c r="AC16378" s="9"/>
      <c r="AD16378" s="9"/>
      <c r="AE16378" s="9"/>
      <c r="AF16378" s="9"/>
      <c r="AG16378" s="9"/>
      <c r="AH16378" s="9"/>
      <c r="AI16378" s="9"/>
      <c r="AJ16378" s="9"/>
      <c r="AK16378" s="9"/>
      <c r="AL16378" s="9"/>
      <c r="AM16378" s="9"/>
      <c r="AN16378" s="9"/>
      <c r="AO16378" s="9"/>
      <c r="AP16378" s="9"/>
      <c r="AQ16378" s="9"/>
      <c r="AR16378" s="9"/>
      <c r="AS16378" s="9"/>
      <c r="AT16378" s="9"/>
      <c r="AU16378" s="9"/>
      <c r="AV16378" s="9"/>
      <c r="AW16378" s="9"/>
      <c r="AX16378" s="9"/>
      <c r="AY16378" s="9"/>
      <c r="AZ16378" s="9"/>
      <c r="BA16378" s="9"/>
      <c r="BB16378" s="9"/>
      <c r="BC16378" s="9"/>
      <c r="BD16378" s="9"/>
      <c r="BE16378" s="9"/>
    </row>
    <row r="16379" spans="1:57" s="11" customFormat="1" ht="10.5" customHeight="1" x14ac:dyDescent="0.2">
      <c r="A16379" s="12"/>
      <c r="B16379" s="13"/>
      <c r="C16379" s="13"/>
      <c r="D16379" s="13"/>
      <c r="E16379" s="9"/>
      <c r="F16379" s="9"/>
      <c r="G16379" s="9"/>
      <c r="H16379" s="9"/>
      <c r="I16379" s="9"/>
      <c r="J16379" s="9"/>
      <c r="K16379" s="9"/>
      <c r="L16379" s="9"/>
      <c r="M16379" s="9"/>
      <c r="N16379" s="9"/>
      <c r="O16379" s="9"/>
      <c r="P16379" s="9"/>
      <c r="Q16379" s="9"/>
      <c r="R16379" s="9"/>
      <c r="S16379" s="9"/>
      <c r="T16379" s="9"/>
      <c r="U16379" s="9"/>
      <c r="V16379" s="9"/>
      <c r="W16379" s="9"/>
      <c r="X16379" s="9"/>
      <c r="Y16379" s="9"/>
      <c r="Z16379" s="9"/>
      <c r="AA16379" s="9"/>
      <c r="AB16379" s="9"/>
      <c r="AC16379" s="9"/>
      <c r="AD16379" s="9"/>
      <c r="AE16379" s="9"/>
      <c r="AF16379" s="9"/>
      <c r="AG16379" s="9"/>
      <c r="AH16379" s="9"/>
      <c r="AI16379" s="9"/>
      <c r="AJ16379" s="9"/>
      <c r="AK16379" s="9"/>
      <c r="AL16379" s="9"/>
      <c r="AM16379" s="9"/>
      <c r="AN16379" s="9"/>
      <c r="AO16379" s="9"/>
      <c r="AP16379" s="9"/>
      <c r="AQ16379" s="9"/>
      <c r="AR16379" s="9"/>
      <c r="AS16379" s="9"/>
      <c r="AT16379" s="9"/>
      <c r="AU16379" s="9"/>
      <c r="AV16379" s="9"/>
      <c r="AW16379" s="9"/>
      <c r="AX16379" s="9"/>
      <c r="AY16379" s="9"/>
      <c r="AZ16379" s="9"/>
      <c r="BA16379" s="9"/>
      <c r="BB16379" s="9"/>
      <c r="BC16379" s="9"/>
      <c r="BD16379" s="9"/>
      <c r="BE16379" s="9"/>
    </row>
    <row r="16380" spans="1:57" s="9" customFormat="1" ht="26.25" x14ac:dyDescent="0.2">
      <c r="A16380" s="18" t="s">
        <v>29696</v>
      </c>
      <c r="B16380" s="19"/>
      <c r="C16380" s="19"/>
      <c r="D16380" s="19"/>
    </row>
    <row r="16381" spans="1:57" s="9" customFormat="1" ht="14.25" x14ac:dyDescent="0.2">
      <c r="A16381" s="20" t="s">
        <v>0</v>
      </c>
      <c r="B16381" s="21" t="s">
        <v>1</v>
      </c>
      <c r="C16381" s="21" t="s">
        <v>2</v>
      </c>
      <c r="D16381" s="22" t="s">
        <v>3</v>
      </c>
    </row>
    <row r="16382" spans="1:57" s="9" customFormat="1" ht="14.25" x14ac:dyDescent="0.2">
      <c r="A16382" s="20"/>
      <c r="B16382" s="21"/>
      <c r="C16382" s="21"/>
      <c r="D16382" s="22"/>
    </row>
    <row r="16383" spans="1:57" s="9" customFormat="1" x14ac:dyDescent="0.2">
      <c r="A16383" s="2" t="s">
        <v>29119</v>
      </c>
      <c r="B16383" s="1" t="s">
        <v>29120</v>
      </c>
      <c r="C16383" s="1" t="s">
        <v>39</v>
      </c>
      <c r="D16383" s="10" t="s">
        <v>5270</v>
      </c>
    </row>
    <row r="16384" spans="1:57" s="9" customFormat="1" x14ac:dyDescent="0.2">
      <c r="A16384" s="2" t="s">
        <v>29121</v>
      </c>
      <c r="B16384" s="1" t="s">
        <v>29122</v>
      </c>
      <c r="C16384" s="1" t="s">
        <v>39</v>
      </c>
      <c r="D16384" s="10" t="s">
        <v>5270</v>
      </c>
    </row>
    <row r="16385" spans="1:4" s="9" customFormat="1" x14ac:dyDescent="0.2">
      <c r="A16385" s="2" t="s">
        <v>29123</v>
      </c>
      <c r="B16385" s="1" t="s">
        <v>29124</v>
      </c>
      <c r="C16385" s="1" t="s">
        <v>18289</v>
      </c>
      <c r="D16385" s="10" t="s">
        <v>5270</v>
      </c>
    </row>
    <row r="16386" spans="1:4" s="9" customFormat="1" x14ac:dyDescent="0.2">
      <c r="A16386" s="2" t="s">
        <v>29125</v>
      </c>
      <c r="B16386" s="1" t="s">
        <v>29126</v>
      </c>
      <c r="C16386" s="1" t="s">
        <v>39</v>
      </c>
      <c r="D16386" s="10" t="s">
        <v>5270</v>
      </c>
    </row>
    <row r="16387" spans="1:4" s="9" customFormat="1" x14ac:dyDescent="0.2">
      <c r="A16387" s="2" t="s">
        <v>29129</v>
      </c>
      <c r="B16387" s="1" t="s">
        <v>29128</v>
      </c>
      <c r="C16387" s="1" t="s">
        <v>29130</v>
      </c>
      <c r="D16387" s="3">
        <v>100</v>
      </c>
    </row>
    <row r="16388" spans="1:4" s="9" customFormat="1" x14ac:dyDescent="0.2">
      <c r="A16388" s="2" t="s">
        <v>29127</v>
      </c>
      <c r="B16388" s="1" t="s">
        <v>29128</v>
      </c>
      <c r="C16388" s="1" t="s">
        <v>39</v>
      </c>
      <c r="D16388" s="10" t="s">
        <v>5270</v>
      </c>
    </row>
    <row r="16389" spans="1:4" s="9" customFormat="1" x14ac:dyDescent="0.2">
      <c r="A16389" s="2" t="s">
        <v>29134</v>
      </c>
      <c r="B16389" s="1" t="s">
        <v>29132</v>
      </c>
      <c r="C16389" s="1" t="s">
        <v>29135</v>
      </c>
      <c r="D16389" s="3">
        <v>100</v>
      </c>
    </row>
    <row r="16390" spans="1:4" s="9" customFormat="1" x14ac:dyDescent="0.2">
      <c r="A16390" s="2" t="s">
        <v>29131</v>
      </c>
      <c r="B16390" s="1" t="s">
        <v>29132</v>
      </c>
      <c r="C16390" s="1" t="s">
        <v>29133</v>
      </c>
      <c r="D16390" s="10" t="s">
        <v>5270</v>
      </c>
    </row>
    <row r="16391" spans="1:4" s="9" customFormat="1" x14ac:dyDescent="0.2">
      <c r="A16391" s="2" t="s">
        <v>29138</v>
      </c>
      <c r="B16391" s="1" t="s">
        <v>29137</v>
      </c>
      <c r="C16391" s="1" t="s">
        <v>39</v>
      </c>
      <c r="D16391" s="10" t="s">
        <v>5270</v>
      </c>
    </row>
    <row r="16392" spans="1:4" s="9" customFormat="1" x14ac:dyDescent="0.2">
      <c r="A16392" s="2" t="s">
        <v>29136</v>
      </c>
      <c r="B16392" s="1" t="s">
        <v>29137</v>
      </c>
      <c r="C16392" s="1" t="s">
        <v>39</v>
      </c>
      <c r="D16392" s="10" t="s">
        <v>5270</v>
      </c>
    </row>
    <row r="16393" spans="1:4" s="9" customFormat="1" x14ac:dyDescent="0.2">
      <c r="A16393" s="2" t="s">
        <v>29139</v>
      </c>
      <c r="B16393" s="1" t="s">
        <v>29140</v>
      </c>
      <c r="C16393" s="1" t="s">
        <v>39</v>
      </c>
      <c r="D16393" s="10" t="s">
        <v>5270</v>
      </c>
    </row>
    <row r="16394" spans="1:4" s="9" customFormat="1" x14ac:dyDescent="0.2">
      <c r="A16394" s="2" t="s">
        <v>29141</v>
      </c>
      <c r="B16394" s="1" t="s">
        <v>29142</v>
      </c>
      <c r="C16394" s="1" t="s">
        <v>39</v>
      </c>
      <c r="D16394" s="10" t="s">
        <v>5270</v>
      </c>
    </row>
    <row r="16395" spans="1:4" s="9" customFormat="1" x14ac:dyDescent="0.2">
      <c r="A16395" s="2" t="s">
        <v>29143</v>
      </c>
      <c r="B16395" s="1" t="s">
        <v>29144</v>
      </c>
      <c r="C16395" s="1" t="s">
        <v>39</v>
      </c>
      <c r="D16395" s="10" t="s">
        <v>5270</v>
      </c>
    </row>
    <row r="16396" spans="1:4" s="9" customFormat="1" x14ac:dyDescent="0.2">
      <c r="A16396" s="2" t="s">
        <v>29145</v>
      </c>
      <c r="B16396" s="1" t="s">
        <v>29146</v>
      </c>
      <c r="C16396" s="1" t="s">
        <v>39</v>
      </c>
      <c r="D16396" s="3">
        <v>100</v>
      </c>
    </row>
    <row r="16397" spans="1:4" s="9" customFormat="1" x14ac:dyDescent="0.2">
      <c r="A16397" s="2" t="s">
        <v>29147</v>
      </c>
      <c r="B16397" s="1" t="s">
        <v>29148</v>
      </c>
      <c r="C16397" s="1" t="s">
        <v>39</v>
      </c>
      <c r="D16397" s="10" t="s">
        <v>5270</v>
      </c>
    </row>
    <row r="16398" spans="1:4" s="9" customFormat="1" x14ac:dyDescent="0.2">
      <c r="A16398" s="2" t="s">
        <v>29149</v>
      </c>
      <c r="B16398" s="1" t="s">
        <v>29150</v>
      </c>
      <c r="C16398" s="1" t="s">
        <v>39</v>
      </c>
      <c r="D16398" s="10" t="s">
        <v>5270</v>
      </c>
    </row>
    <row r="16399" spans="1:4" s="9" customFormat="1" x14ac:dyDescent="0.2">
      <c r="A16399" s="2" t="s">
        <v>29151</v>
      </c>
      <c r="B16399" s="1" t="s">
        <v>29152</v>
      </c>
      <c r="C16399" s="1" t="s">
        <v>39</v>
      </c>
      <c r="D16399" s="10" t="s">
        <v>5270</v>
      </c>
    </row>
    <row r="16400" spans="1:4" s="9" customFormat="1" x14ac:dyDescent="0.2">
      <c r="A16400" s="2" t="s">
        <v>29153</v>
      </c>
      <c r="B16400" s="1" t="s">
        <v>29154</v>
      </c>
      <c r="C16400" s="1" t="s">
        <v>29133</v>
      </c>
      <c r="D16400" s="10" t="s">
        <v>5270</v>
      </c>
    </row>
    <row r="16401" spans="1:4" s="9" customFormat="1" x14ac:dyDescent="0.2">
      <c r="A16401" s="2" t="s">
        <v>29155</v>
      </c>
      <c r="B16401" s="1" t="s">
        <v>29156</v>
      </c>
      <c r="C16401" s="1" t="s">
        <v>39</v>
      </c>
      <c r="D16401" s="10" t="s">
        <v>5270</v>
      </c>
    </row>
    <row r="16402" spans="1:4" s="9" customFormat="1" x14ac:dyDescent="0.2">
      <c r="A16402" s="2" t="s">
        <v>29157</v>
      </c>
      <c r="B16402" s="1" t="s">
        <v>29158</v>
      </c>
      <c r="C16402" s="1" t="s">
        <v>39</v>
      </c>
      <c r="D16402" s="10" t="s">
        <v>5270</v>
      </c>
    </row>
    <row r="16403" spans="1:4" s="9" customFormat="1" x14ac:dyDescent="0.2">
      <c r="A16403" s="2" t="s">
        <v>29159</v>
      </c>
      <c r="B16403" s="1" t="s">
        <v>29160</v>
      </c>
      <c r="C16403" s="1" t="s">
        <v>39</v>
      </c>
      <c r="D16403" s="3">
        <v>200</v>
      </c>
    </row>
    <row r="16404" spans="1:4" s="9" customFormat="1" x14ac:dyDescent="0.2">
      <c r="A16404" s="2" t="s">
        <v>29161</v>
      </c>
      <c r="B16404" s="1" t="s">
        <v>29162</v>
      </c>
      <c r="C16404" s="1" t="s">
        <v>39</v>
      </c>
      <c r="D16404" s="10" t="s">
        <v>5270</v>
      </c>
    </row>
    <row r="16405" spans="1:4" s="9" customFormat="1" x14ac:dyDescent="0.2">
      <c r="A16405" s="2" t="s">
        <v>29163</v>
      </c>
      <c r="B16405" s="1" t="s">
        <v>29164</v>
      </c>
      <c r="C16405" s="1" t="s">
        <v>39</v>
      </c>
      <c r="D16405" s="10" t="s">
        <v>5270</v>
      </c>
    </row>
    <row r="16406" spans="1:4" s="9" customFormat="1" x14ac:dyDescent="0.2">
      <c r="A16406" s="2" t="s">
        <v>29167</v>
      </c>
      <c r="B16406" s="1" t="s">
        <v>29166</v>
      </c>
      <c r="C16406" s="1" t="s">
        <v>29135</v>
      </c>
      <c r="D16406" s="3">
        <v>100</v>
      </c>
    </row>
    <row r="16407" spans="1:4" s="9" customFormat="1" x14ac:dyDescent="0.2">
      <c r="A16407" s="2" t="s">
        <v>29165</v>
      </c>
      <c r="B16407" s="1" t="s">
        <v>29166</v>
      </c>
      <c r="C16407" s="1" t="s">
        <v>39</v>
      </c>
      <c r="D16407" s="3">
        <v>100</v>
      </c>
    </row>
    <row r="16408" spans="1:4" s="9" customFormat="1" x14ac:dyDescent="0.2">
      <c r="A16408" s="2" t="s">
        <v>29168</v>
      </c>
      <c r="B16408" s="1" t="s">
        <v>29169</v>
      </c>
      <c r="C16408" s="1" t="s">
        <v>39</v>
      </c>
      <c r="D16408" s="10" t="s">
        <v>5270</v>
      </c>
    </row>
    <row r="16409" spans="1:4" s="9" customFormat="1" x14ac:dyDescent="0.2">
      <c r="A16409" s="2" t="s">
        <v>29170</v>
      </c>
      <c r="B16409" s="1" t="s">
        <v>29171</v>
      </c>
      <c r="C16409" s="1" t="s">
        <v>29135</v>
      </c>
      <c r="D16409" s="3">
        <v>100</v>
      </c>
    </row>
    <row r="16410" spans="1:4" s="9" customFormat="1" x14ac:dyDescent="0.2">
      <c r="A16410" s="2" t="s">
        <v>29172</v>
      </c>
      <c r="B16410" s="1" t="s">
        <v>29173</v>
      </c>
      <c r="C16410" s="1" t="s">
        <v>39</v>
      </c>
      <c r="D16410" s="10" t="s">
        <v>5270</v>
      </c>
    </row>
    <row r="16411" spans="1:4" s="9" customFormat="1" x14ac:dyDescent="0.2">
      <c r="A16411" s="2" t="s">
        <v>29174</v>
      </c>
      <c r="B16411" s="1" t="s">
        <v>29175</v>
      </c>
      <c r="C16411" s="1" t="s">
        <v>39</v>
      </c>
      <c r="D16411" s="10" t="s">
        <v>5270</v>
      </c>
    </row>
    <row r="16412" spans="1:4" s="9" customFormat="1" x14ac:dyDescent="0.2">
      <c r="A16412" s="2" t="s">
        <v>29176</v>
      </c>
      <c r="B16412" s="1" t="s">
        <v>29177</v>
      </c>
      <c r="C16412" s="1" t="s">
        <v>29178</v>
      </c>
      <c r="D16412" s="10" t="s">
        <v>5270</v>
      </c>
    </row>
    <row r="16413" spans="1:4" s="9" customFormat="1" x14ac:dyDescent="0.2">
      <c r="A16413" s="2" t="s">
        <v>29179</v>
      </c>
      <c r="B16413" s="1" t="s">
        <v>29180</v>
      </c>
      <c r="C16413" s="1" t="s">
        <v>39</v>
      </c>
      <c r="D16413" s="10" t="s">
        <v>5270</v>
      </c>
    </row>
    <row r="16414" spans="1:4" s="9" customFormat="1" x14ac:dyDescent="0.2">
      <c r="A16414" s="2" t="s">
        <v>29181</v>
      </c>
      <c r="B16414" s="1" t="s">
        <v>29182</v>
      </c>
      <c r="C16414" s="1" t="s">
        <v>39</v>
      </c>
      <c r="D16414" s="10" t="s">
        <v>5270</v>
      </c>
    </row>
    <row r="16415" spans="1:4" s="9" customFormat="1" x14ac:dyDescent="0.2">
      <c r="A16415" s="2" t="s">
        <v>29183</v>
      </c>
      <c r="B16415" s="1" t="s">
        <v>29184</v>
      </c>
      <c r="C16415" s="1" t="s">
        <v>39</v>
      </c>
      <c r="D16415" s="10" t="s">
        <v>5270</v>
      </c>
    </row>
    <row r="16416" spans="1:4" s="9" customFormat="1" x14ac:dyDescent="0.2">
      <c r="A16416" s="2" t="s">
        <v>29185</v>
      </c>
      <c r="B16416" s="1" t="s">
        <v>29186</v>
      </c>
      <c r="C16416" s="1" t="s">
        <v>39</v>
      </c>
      <c r="D16416" s="10" t="s">
        <v>5270</v>
      </c>
    </row>
    <row r="16417" spans="1:57" s="9" customFormat="1" x14ac:dyDescent="0.2">
      <c r="A16417" s="2" t="s">
        <v>29187</v>
      </c>
      <c r="B16417" s="1" t="s">
        <v>29188</v>
      </c>
      <c r="C16417" s="1" t="s">
        <v>29130</v>
      </c>
      <c r="D16417" s="3">
        <v>100</v>
      </c>
    </row>
    <row r="16418" spans="1:57" s="9" customFormat="1" x14ac:dyDescent="0.2">
      <c r="A16418" s="2" t="s">
        <v>29189</v>
      </c>
      <c r="B16418" s="1" t="s">
        <v>29190</v>
      </c>
      <c r="C16418" s="1" t="s">
        <v>39</v>
      </c>
      <c r="D16418" s="10" t="s">
        <v>5270</v>
      </c>
    </row>
    <row r="16419" spans="1:57" s="9" customFormat="1" x14ac:dyDescent="0.2">
      <c r="A16419" s="2" t="s">
        <v>29191</v>
      </c>
      <c r="B16419" s="1" t="s">
        <v>29192</v>
      </c>
      <c r="C16419" s="1" t="s">
        <v>39</v>
      </c>
      <c r="D16419" s="3">
        <v>100</v>
      </c>
    </row>
    <row r="16420" spans="1:57" s="9" customFormat="1" x14ac:dyDescent="0.2">
      <c r="A16420" s="2" t="s">
        <v>29193</v>
      </c>
      <c r="B16420" s="1" t="s">
        <v>29194</v>
      </c>
      <c r="C16420" s="1" t="s">
        <v>29133</v>
      </c>
      <c r="D16420" s="3">
        <v>100</v>
      </c>
    </row>
    <row r="16421" spans="1:57" s="11" customFormat="1" ht="18.75" x14ac:dyDescent="0.2">
      <c r="A16421" s="16" t="str">
        <f>HYPERLINK("#Indice","Voltar ao inicio")</f>
        <v>Voltar ao inicio</v>
      </c>
      <c r="B16421" s="17"/>
      <c r="C16421" s="17"/>
      <c r="D16421" s="17"/>
      <c r="E16421" s="9"/>
      <c r="F16421" s="9"/>
      <c r="G16421" s="9"/>
      <c r="H16421" s="9"/>
      <c r="I16421" s="9"/>
      <c r="J16421" s="9"/>
      <c r="K16421" s="9"/>
      <c r="L16421" s="9"/>
      <c r="M16421" s="9"/>
      <c r="N16421" s="9"/>
      <c r="O16421" s="9"/>
      <c r="P16421" s="9"/>
      <c r="Q16421" s="9"/>
      <c r="R16421" s="9"/>
      <c r="S16421" s="9"/>
      <c r="T16421" s="9"/>
      <c r="U16421" s="9"/>
      <c r="V16421" s="9"/>
      <c r="W16421" s="9"/>
      <c r="X16421" s="9"/>
      <c r="Y16421" s="9"/>
      <c r="Z16421" s="9"/>
      <c r="AA16421" s="9"/>
      <c r="AB16421" s="9"/>
      <c r="AC16421" s="9"/>
      <c r="AD16421" s="9"/>
      <c r="AE16421" s="9"/>
      <c r="AF16421" s="9"/>
      <c r="AG16421" s="9"/>
      <c r="AH16421" s="9"/>
      <c r="AI16421" s="9"/>
      <c r="AJ16421" s="9"/>
      <c r="AK16421" s="9"/>
      <c r="AL16421" s="9"/>
      <c r="AM16421" s="9"/>
      <c r="AN16421" s="9"/>
      <c r="AO16421" s="9"/>
      <c r="AP16421" s="9"/>
      <c r="AQ16421" s="9"/>
      <c r="AR16421" s="9"/>
      <c r="AS16421" s="9"/>
      <c r="AT16421" s="9"/>
      <c r="AU16421" s="9"/>
      <c r="AV16421" s="9"/>
      <c r="AW16421" s="9"/>
      <c r="AX16421" s="9"/>
      <c r="AY16421" s="9"/>
      <c r="AZ16421" s="9"/>
      <c r="BA16421" s="9"/>
      <c r="BB16421" s="9"/>
      <c r="BC16421" s="9"/>
      <c r="BD16421" s="9"/>
      <c r="BE16421" s="9"/>
    </row>
    <row r="16422" spans="1:57" s="11" customFormat="1" ht="10.5" customHeight="1" x14ac:dyDescent="0.2">
      <c r="A16422" s="12"/>
      <c r="B16422" s="13"/>
      <c r="C16422" s="13"/>
      <c r="D16422" s="13"/>
      <c r="E16422" s="9"/>
      <c r="F16422" s="9"/>
      <c r="G16422" s="9"/>
      <c r="H16422" s="9"/>
      <c r="I16422" s="9"/>
      <c r="J16422" s="9"/>
      <c r="K16422" s="9"/>
      <c r="L16422" s="9"/>
      <c r="M16422" s="9"/>
      <c r="N16422" s="9"/>
      <c r="O16422" s="9"/>
      <c r="P16422" s="9"/>
      <c r="Q16422" s="9"/>
      <c r="R16422" s="9"/>
      <c r="S16422" s="9"/>
      <c r="T16422" s="9"/>
      <c r="U16422" s="9"/>
      <c r="V16422" s="9"/>
      <c r="W16422" s="9"/>
      <c r="X16422" s="9"/>
      <c r="Y16422" s="9"/>
      <c r="Z16422" s="9"/>
      <c r="AA16422" s="9"/>
      <c r="AB16422" s="9"/>
      <c r="AC16422" s="9"/>
      <c r="AD16422" s="9"/>
      <c r="AE16422" s="9"/>
      <c r="AF16422" s="9"/>
      <c r="AG16422" s="9"/>
      <c r="AH16422" s="9"/>
      <c r="AI16422" s="9"/>
      <c r="AJ16422" s="9"/>
      <c r="AK16422" s="9"/>
      <c r="AL16422" s="9"/>
      <c r="AM16422" s="9"/>
      <c r="AN16422" s="9"/>
      <c r="AO16422" s="9"/>
      <c r="AP16422" s="9"/>
      <c r="AQ16422" s="9"/>
      <c r="AR16422" s="9"/>
      <c r="AS16422" s="9"/>
      <c r="AT16422" s="9"/>
      <c r="AU16422" s="9"/>
      <c r="AV16422" s="9"/>
      <c r="AW16422" s="9"/>
      <c r="AX16422" s="9"/>
      <c r="AY16422" s="9"/>
      <c r="AZ16422" s="9"/>
      <c r="BA16422" s="9"/>
      <c r="BB16422" s="9"/>
      <c r="BC16422" s="9"/>
      <c r="BD16422" s="9"/>
      <c r="BE16422" s="9"/>
    </row>
    <row r="16423" spans="1:57" s="9" customFormat="1" ht="26.25" x14ac:dyDescent="0.2">
      <c r="A16423" s="18" t="s">
        <v>29697</v>
      </c>
      <c r="B16423" s="19"/>
      <c r="C16423" s="19"/>
      <c r="D16423" s="19"/>
    </row>
    <row r="16424" spans="1:57" s="9" customFormat="1" ht="14.25" x14ac:dyDescent="0.2">
      <c r="A16424" s="20" t="s">
        <v>0</v>
      </c>
      <c r="B16424" s="21" t="s">
        <v>1</v>
      </c>
      <c r="C16424" s="21" t="s">
        <v>2</v>
      </c>
      <c r="D16424" s="22" t="s">
        <v>3</v>
      </c>
    </row>
    <row r="16425" spans="1:57" s="9" customFormat="1" ht="14.25" x14ac:dyDescent="0.2">
      <c r="A16425" s="20"/>
      <c r="B16425" s="21"/>
      <c r="C16425" s="21"/>
      <c r="D16425" s="22"/>
    </row>
    <row r="16426" spans="1:57" s="9" customFormat="1" x14ac:dyDescent="0.2">
      <c r="A16426" s="2" t="s">
        <v>29195</v>
      </c>
      <c r="B16426" s="1" t="s">
        <v>29196</v>
      </c>
      <c r="C16426" s="1" t="s">
        <v>39</v>
      </c>
      <c r="D16426" s="3">
        <v>100</v>
      </c>
    </row>
    <row r="16427" spans="1:57" s="9" customFormat="1" x14ac:dyDescent="0.2">
      <c r="A16427" s="2" t="s">
        <v>29197</v>
      </c>
      <c r="B16427" s="1" t="s">
        <v>29198</v>
      </c>
      <c r="C16427" s="1" t="s">
        <v>39</v>
      </c>
      <c r="D16427" s="10" t="s">
        <v>5270</v>
      </c>
    </row>
    <row r="16428" spans="1:57" s="9" customFormat="1" x14ac:dyDescent="0.2">
      <c r="A16428" s="2" t="s">
        <v>29199</v>
      </c>
      <c r="B16428" s="1" t="s">
        <v>29200</v>
      </c>
      <c r="C16428" s="1" t="s">
        <v>18289</v>
      </c>
      <c r="D16428" s="3">
        <v>100</v>
      </c>
    </row>
    <row r="16429" spans="1:57" s="9" customFormat="1" x14ac:dyDescent="0.2">
      <c r="A16429" s="2" t="s">
        <v>29201</v>
      </c>
      <c r="B16429" s="1" t="s">
        <v>29202</v>
      </c>
      <c r="C16429" s="1" t="s">
        <v>39</v>
      </c>
      <c r="D16429" s="10" t="s">
        <v>5270</v>
      </c>
    </row>
    <row r="16430" spans="1:57" s="9" customFormat="1" x14ac:dyDescent="0.2">
      <c r="A16430" s="2" t="s">
        <v>29203</v>
      </c>
      <c r="B16430" s="1" t="s">
        <v>29204</v>
      </c>
      <c r="C16430" s="1" t="s">
        <v>39</v>
      </c>
      <c r="D16430" s="10" t="s">
        <v>5270</v>
      </c>
    </row>
    <row r="16431" spans="1:57" s="9" customFormat="1" x14ac:dyDescent="0.2">
      <c r="A16431" s="2" t="s">
        <v>29205</v>
      </c>
      <c r="B16431" s="1" t="s">
        <v>29206</v>
      </c>
      <c r="C16431" s="1" t="s">
        <v>18289</v>
      </c>
      <c r="D16431" s="10" t="s">
        <v>5270</v>
      </c>
    </row>
    <row r="16432" spans="1:57" s="9" customFormat="1" x14ac:dyDescent="0.2">
      <c r="A16432" s="2" t="s">
        <v>29207</v>
      </c>
      <c r="B16432" s="1" t="s">
        <v>29208</v>
      </c>
      <c r="C16432" s="1" t="s">
        <v>39</v>
      </c>
      <c r="D16432" s="10" t="s">
        <v>5270</v>
      </c>
    </row>
    <row r="16433" spans="1:57" s="9" customFormat="1" x14ac:dyDescent="0.2">
      <c r="A16433" s="2" t="s">
        <v>29209</v>
      </c>
      <c r="B16433" s="1" t="s">
        <v>29210</v>
      </c>
      <c r="C16433" s="1" t="s">
        <v>39</v>
      </c>
      <c r="D16433" s="10" t="s">
        <v>5270</v>
      </c>
    </row>
    <row r="16434" spans="1:57" s="9" customFormat="1" x14ac:dyDescent="0.2">
      <c r="A16434" s="2" t="s">
        <v>29211</v>
      </c>
      <c r="B16434" s="1" t="s">
        <v>29212</v>
      </c>
      <c r="C16434" s="1" t="s">
        <v>18289</v>
      </c>
      <c r="D16434" s="10" t="s">
        <v>5270</v>
      </c>
    </row>
    <row r="16435" spans="1:57" s="9" customFormat="1" x14ac:dyDescent="0.2">
      <c r="A16435" s="2" t="s">
        <v>29213</v>
      </c>
      <c r="B16435" s="1" t="s">
        <v>29214</v>
      </c>
      <c r="C16435" s="1" t="s">
        <v>39</v>
      </c>
      <c r="D16435" s="3">
        <v>100</v>
      </c>
    </row>
    <row r="16436" spans="1:57" s="9" customFormat="1" x14ac:dyDescent="0.2">
      <c r="A16436" s="2" t="s">
        <v>29215</v>
      </c>
      <c r="B16436" s="1" t="s">
        <v>29214</v>
      </c>
      <c r="C16436" s="1" t="s">
        <v>29178</v>
      </c>
      <c r="D16436" s="3">
        <v>100</v>
      </c>
    </row>
    <row r="16437" spans="1:57" s="9" customFormat="1" x14ac:dyDescent="0.2">
      <c r="A16437" s="2" t="s">
        <v>29216</v>
      </c>
      <c r="B16437" s="1" t="s">
        <v>29217</v>
      </c>
      <c r="C16437" s="1" t="s">
        <v>29178</v>
      </c>
      <c r="D16437" s="10" t="s">
        <v>5270</v>
      </c>
    </row>
    <row r="16438" spans="1:57" s="11" customFormat="1" ht="18.75" x14ac:dyDescent="0.2">
      <c r="A16438" s="16" t="str">
        <f>HYPERLINK("#Indice","Voltar ao inicio")</f>
        <v>Voltar ao inicio</v>
      </c>
      <c r="B16438" s="17"/>
      <c r="C16438" s="17"/>
      <c r="D16438" s="17"/>
      <c r="E16438" s="9"/>
      <c r="F16438" s="9"/>
      <c r="G16438" s="9"/>
      <c r="H16438" s="9"/>
      <c r="I16438" s="9"/>
      <c r="J16438" s="9"/>
      <c r="K16438" s="9"/>
      <c r="L16438" s="9"/>
      <c r="M16438" s="9"/>
      <c r="N16438" s="9"/>
      <c r="O16438" s="9"/>
      <c r="P16438" s="9"/>
      <c r="Q16438" s="9"/>
      <c r="R16438" s="9"/>
      <c r="S16438" s="9"/>
      <c r="T16438" s="9"/>
      <c r="U16438" s="9"/>
      <c r="V16438" s="9"/>
      <c r="W16438" s="9"/>
      <c r="X16438" s="9"/>
      <c r="Y16438" s="9"/>
      <c r="Z16438" s="9"/>
      <c r="AA16438" s="9"/>
      <c r="AB16438" s="9"/>
      <c r="AC16438" s="9"/>
      <c r="AD16438" s="9"/>
      <c r="AE16438" s="9"/>
      <c r="AF16438" s="9"/>
      <c r="AG16438" s="9"/>
      <c r="AH16438" s="9"/>
      <c r="AI16438" s="9"/>
      <c r="AJ16438" s="9"/>
      <c r="AK16438" s="9"/>
      <c r="AL16438" s="9"/>
      <c r="AM16438" s="9"/>
      <c r="AN16438" s="9"/>
      <c r="AO16438" s="9"/>
      <c r="AP16438" s="9"/>
      <c r="AQ16438" s="9"/>
      <c r="AR16438" s="9"/>
      <c r="AS16438" s="9"/>
      <c r="AT16438" s="9"/>
      <c r="AU16438" s="9"/>
      <c r="AV16438" s="9"/>
      <c r="AW16438" s="9"/>
      <c r="AX16438" s="9"/>
      <c r="AY16438" s="9"/>
      <c r="AZ16438" s="9"/>
      <c r="BA16438" s="9"/>
      <c r="BB16438" s="9"/>
      <c r="BC16438" s="9"/>
      <c r="BD16438" s="9"/>
      <c r="BE16438" s="9"/>
    </row>
    <row r="16439" spans="1:57" s="11" customFormat="1" ht="10.5" customHeight="1" x14ac:dyDescent="0.2">
      <c r="A16439" s="12"/>
      <c r="B16439" s="13"/>
      <c r="C16439" s="13"/>
      <c r="D16439" s="13"/>
      <c r="E16439" s="9"/>
      <c r="F16439" s="9"/>
      <c r="G16439" s="9"/>
      <c r="H16439" s="9"/>
      <c r="I16439" s="9"/>
      <c r="J16439" s="9"/>
      <c r="K16439" s="9"/>
      <c r="L16439" s="9"/>
      <c r="M16439" s="9"/>
      <c r="N16439" s="9"/>
      <c r="O16439" s="9"/>
      <c r="P16439" s="9"/>
      <c r="Q16439" s="9"/>
      <c r="R16439" s="9"/>
      <c r="S16439" s="9"/>
      <c r="T16439" s="9"/>
      <c r="U16439" s="9"/>
      <c r="V16439" s="9"/>
      <c r="W16439" s="9"/>
      <c r="X16439" s="9"/>
      <c r="Y16439" s="9"/>
      <c r="Z16439" s="9"/>
      <c r="AA16439" s="9"/>
      <c r="AB16439" s="9"/>
      <c r="AC16439" s="9"/>
      <c r="AD16439" s="9"/>
      <c r="AE16439" s="9"/>
      <c r="AF16439" s="9"/>
      <c r="AG16439" s="9"/>
      <c r="AH16439" s="9"/>
      <c r="AI16439" s="9"/>
      <c r="AJ16439" s="9"/>
      <c r="AK16439" s="9"/>
      <c r="AL16439" s="9"/>
      <c r="AM16439" s="9"/>
      <c r="AN16439" s="9"/>
      <c r="AO16439" s="9"/>
      <c r="AP16439" s="9"/>
      <c r="AQ16439" s="9"/>
      <c r="AR16439" s="9"/>
      <c r="AS16439" s="9"/>
      <c r="AT16439" s="9"/>
      <c r="AU16439" s="9"/>
      <c r="AV16439" s="9"/>
      <c r="AW16439" s="9"/>
      <c r="AX16439" s="9"/>
      <c r="AY16439" s="9"/>
      <c r="AZ16439" s="9"/>
      <c r="BA16439" s="9"/>
      <c r="BB16439" s="9"/>
      <c r="BC16439" s="9"/>
      <c r="BD16439" s="9"/>
      <c r="BE16439" s="9"/>
    </row>
    <row r="16440" spans="1:57" s="9" customFormat="1" ht="26.25" x14ac:dyDescent="0.2">
      <c r="A16440" s="18" t="s">
        <v>29218</v>
      </c>
      <c r="B16440" s="19"/>
      <c r="C16440" s="19"/>
      <c r="D16440" s="19"/>
    </row>
    <row r="16441" spans="1:57" s="9" customFormat="1" ht="14.25" x14ac:dyDescent="0.2">
      <c r="A16441" s="20" t="s">
        <v>0</v>
      </c>
      <c r="B16441" s="21" t="s">
        <v>1</v>
      </c>
      <c r="C16441" s="21" t="s">
        <v>2</v>
      </c>
      <c r="D16441" s="22" t="s">
        <v>3</v>
      </c>
    </row>
    <row r="16442" spans="1:57" s="9" customFormat="1" ht="14.25" x14ac:dyDescent="0.2">
      <c r="A16442" s="20"/>
      <c r="B16442" s="21"/>
      <c r="C16442" s="21"/>
      <c r="D16442" s="22"/>
    </row>
    <row r="16443" spans="1:57" s="9" customFormat="1" x14ac:dyDescent="0.2">
      <c r="A16443" s="2" t="s">
        <v>29219</v>
      </c>
      <c r="B16443" s="1" t="s">
        <v>29220</v>
      </c>
      <c r="C16443" s="1" t="s">
        <v>39</v>
      </c>
      <c r="D16443" s="10" t="s">
        <v>5270</v>
      </c>
    </row>
    <row r="16444" spans="1:57" s="9" customFormat="1" x14ac:dyDescent="0.2">
      <c r="A16444" s="2" t="s">
        <v>29221</v>
      </c>
      <c r="B16444" s="1" t="s">
        <v>29222</v>
      </c>
      <c r="C16444" s="1" t="s">
        <v>39</v>
      </c>
      <c r="D16444" s="10" t="s">
        <v>5270</v>
      </c>
    </row>
    <row r="16445" spans="1:57" s="9" customFormat="1" x14ac:dyDescent="0.2">
      <c r="A16445" s="2" t="s">
        <v>29223</v>
      </c>
      <c r="B16445" s="1" t="s">
        <v>29222</v>
      </c>
      <c r="C16445" s="1" t="s">
        <v>39</v>
      </c>
      <c r="D16445" s="10" t="s">
        <v>5270</v>
      </c>
    </row>
    <row r="16446" spans="1:57" s="9" customFormat="1" x14ac:dyDescent="0.2">
      <c r="A16446" s="2" t="s">
        <v>29224</v>
      </c>
      <c r="B16446" s="1" t="s">
        <v>29160</v>
      </c>
      <c r="C16446" s="1" t="s">
        <v>18289</v>
      </c>
      <c r="D16446" s="10" t="s">
        <v>5270</v>
      </c>
    </row>
    <row r="16447" spans="1:57" s="9" customFormat="1" x14ac:dyDescent="0.2">
      <c r="A16447" s="2" t="s">
        <v>29225</v>
      </c>
      <c r="B16447" s="1" t="s">
        <v>29226</v>
      </c>
      <c r="C16447" s="1" t="s">
        <v>39</v>
      </c>
      <c r="D16447" s="10" t="s">
        <v>5270</v>
      </c>
    </row>
    <row r="16448" spans="1:57" s="9" customFormat="1" x14ac:dyDescent="0.2">
      <c r="A16448" s="2" t="s">
        <v>29227</v>
      </c>
      <c r="B16448" s="1" t="s">
        <v>29228</v>
      </c>
      <c r="C16448" s="1" t="s">
        <v>39</v>
      </c>
      <c r="D16448" s="10" t="s">
        <v>5270</v>
      </c>
    </row>
    <row r="16449" spans="1:57" s="11" customFormat="1" ht="18.75" x14ac:dyDescent="0.2">
      <c r="A16449" s="16" t="str">
        <f>HYPERLINK("#Indice","Voltar ao inicio")</f>
        <v>Voltar ao inicio</v>
      </c>
      <c r="B16449" s="17"/>
      <c r="C16449" s="17"/>
      <c r="D16449" s="17"/>
      <c r="E16449" s="9"/>
      <c r="F16449" s="9"/>
      <c r="G16449" s="9"/>
      <c r="H16449" s="9"/>
      <c r="I16449" s="9"/>
      <c r="J16449" s="9"/>
      <c r="K16449" s="9"/>
      <c r="L16449" s="9"/>
      <c r="M16449" s="9"/>
      <c r="N16449" s="9"/>
      <c r="O16449" s="9"/>
      <c r="P16449" s="9"/>
      <c r="Q16449" s="9"/>
      <c r="R16449" s="9"/>
      <c r="S16449" s="9"/>
      <c r="T16449" s="9"/>
      <c r="U16449" s="9"/>
      <c r="V16449" s="9"/>
      <c r="W16449" s="9"/>
      <c r="X16449" s="9"/>
      <c r="Y16449" s="9"/>
      <c r="Z16449" s="9"/>
      <c r="AA16449" s="9"/>
      <c r="AB16449" s="9"/>
      <c r="AC16449" s="9"/>
      <c r="AD16449" s="9"/>
      <c r="AE16449" s="9"/>
      <c r="AF16449" s="9"/>
      <c r="AG16449" s="9"/>
      <c r="AH16449" s="9"/>
      <c r="AI16449" s="9"/>
      <c r="AJ16449" s="9"/>
      <c r="AK16449" s="9"/>
      <c r="AL16449" s="9"/>
      <c r="AM16449" s="9"/>
      <c r="AN16449" s="9"/>
      <c r="AO16449" s="9"/>
      <c r="AP16449" s="9"/>
      <c r="AQ16449" s="9"/>
      <c r="AR16449" s="9"/>
      <c r="AS16449" s="9"/>
      <c r="AT16449" s="9"/>
      <c r="AU16449" s="9"/>
      <c r="AV16449" s="9"/>
      <c r="AW16449" s="9"/>
      <c r="AX16449" s="9"/>
      <c r="AY16449" s="9"/>
      <c r="AZ16449" s="9"/>
      <c r="BA16449" s="9"/>
      <c r="BB16449" s="9"/>
      <c r="BC16449" s="9"/>
      <c r="BD16449" s="9"/>
      <c r="BE16449" s="9"/>
    </row>
    <row r="16450" spans="1:57" s="11" customFormat="1" ht="10.5" customHeight="1" x14ac:dyDescent="0.2">
      <c r="A16450" s="12"/>
      <c r="B16450" s="13"/>
      <c r="C16450" s="13"/>
      <c r="D16450" s="13"/>
      <c r="E16450" s="9"/>
      <c r="F16450" s="9"/>
      <c r="G16450" s="9"/>
      <c r="H16450" s="9"/>
      <c r="I16450" s="9"/>
      <c r="J16450" s="9"/>
      <c r="K16450" s="9"/>
      <c r="L16450" s="9"/>
      <c r="M16450" s="9"/>
      <c r="N16450" s="9"/>
      <c r="O16450" s="9"/>
      <c r="P16450" s="9"/>
      <c r="Q16450" s="9"/>
      <c r="R16450" s="9"/>
      <c r="S16450" s="9"/>
      <c r="T16450" s="9"/>
      <c r="U16450" s="9"/>
      <c r="V16450" s="9"/>
      <c r="W16450" s="9"/>
      <c r="X16450" s="9"/>
      <c r="Y16450" s="9"/>
      <c r="Z16450" s="9"/>
      <c r="AA16450" s="9"/>
      <c r="AB16450" s="9"/>
      <c r="AC16450" s="9"/>
      <c r="AD16450" s="9"/>
      <c r="AE16450" s="9"/>
      <c r="AF16450" s="9"/>
      <c r="AG16450" s="9"/>
      <c r="AH16450" s="9"/>
      <c r="AI16450" s="9"/>
      <c r="AJ16450" s="9"/>
      <c r="AK16450" s="9"/>
      <c r="AL16450" s="9"/>
      <c r="AM16450" s="9"/>
      <c r="AN16450" s="9"/>
      <c r="AO16450" s="9"/>
      <c r="AP16450" s="9"/>
      <c r="AQ16450" s="9"/>
      <c r="AR16450" s="9"/>
      <c r="AS16450" s="9"/>
      <c r="AT16450" s="9"/>
      <c r="AU16450" s="9"/>
      <c r="AV16450" s="9"/>
      <c r="AW16450" s="9"/>
      <c r="AX16450" s="9"/>
      <c r="AY16450" s="9"/>
      <c r="AZ16450" s="9"/>
      <c r="BA16450" s="9"/>
      <c r="BB16450" s="9"/>
      <c r="BC16450" s="9"/>
      <c r="BD16450" s="9"/>
      <c r="BE16450" s="9"/>
    </row>
    <row r="16451" spans="1:57" s="9" customFormat="1" ht="26.25" x14ac:dyDescent="0.2">
      <c r="A16451" s="18" t="s">
        <v>29229</v>
      </c>
      <c r="B16451" s="19"/>
      <c r="C16451" s="19"/>
      <c r="D16451" s="19"/>
    </row>
    <row r="16452" spans="1:57" s="9" customFormat="1" ht="14.25" x14ac:dyDescent="0.2">
      <c r="A16452" s="20" t="s">
        <v>0</v>
      </c>
      <c r="B16452" s="21" t="s">
        <v>1</v>
      </c>
      <c r="C16452" s="21" t="s">
        <v>2</v>
      </c>
      <c r="D16452" s="22" t="s">
        <v>3</v>
      </c>
    </row>
    <row r="16453" spans="1:57" s="9" customFormat="1" ht="14.25" x14ac:dyDescent="0.2">
      <c r="A16453" s="20"/>
      <c r="B16453" s="21"/>
      <c r="C16453" s="21"/>
      <c r="D16453" s="22"/>
    </row>
    <row r="16454" spans="1:57" s="9" customFormat="1" x14ac:dyDescent="0.2">
      <c r="A16454" s="2" t="s">
        <v>29230</v>
      </c>
      <c r="B16454" s="1" t="s">
        <v>29231</v>
      </c>
      <c r="C16454" s="1" t="s">
        <v>39</v>
      </c>
      <c r="D16454" s="10" t="s">
        <v>5270</v>
      </c>
    </row>
    <row r="16455" spans="1:57" s="9" customFormat="1" x14ac:dyDescent="0.2">
      <c r="A16455" s="2" t="s">
        <v>29232</v>
      </c>
      <c r="B16455" s="1" t="s">
        <v>29233</v>
      </c>
      <c r="C16455" s="1" t="s">
        <v>39</v>
      </c>
      <c r="D16455" s="10" t="s">
        <v>5270</v>
      </c>
    </row>
    <row r="16456" spans="1:57" s="9" customFormat="1" x14ac:dyDescent="0.2">
      <c r="A16456" s="2" t="s">
        <v>29234</v>
      </c>
      <c r="B16456" s="1" t="s">
        <v>29235</v>
      </c>
      <c r="C16456" s="1" t="s">
        <v>39</v>
      </c>
      <c r="D16456" s="10" t="s">
        <v>5270</v>
      </c>
    </row>
    <row r="16457" spans="1:57" s="9" customFormat="1" x14ac:dyDescent="0.2">
      <c r="A16457" s="2" t="s">
        <v>29236</v>
      </c>
      <c r="B16457" s="1" t="s">
        <v>29237</v>
      </c>
      <c r="C16457" s="1" t="s">
        <v>39</v>
      </c>
      <c r="D16457" s="10" t="s">
        <v>5270</v>
      </c>
    </row>
    <row r="16458" spans="1:57" s="11" customFormat="1" ht="18.75" x14ac:dyDescent="0.2">
      <c r="A16458" s="16" t="str">
        <f>HYPERLINK("#Indice","Voltar ao inicio")</f>
        <v>Voltar ao inicio</v>
      </c>
      <c r="B16458" s="17"/>
      <c r="C16458" s="17"/>
      <c r="D16458" s="17"/>
      <c r="E16458" s="9"/>
      <c r="F16458" s="9"/>
      <c r="G16458" s="9"/>
      <c r="H16458" s="9"/>
      <c r="I16458" s="9"/>
      <c r="J16458" s="9"/>
      <c r="K16458" s="9"/>
      <c r="L16458" s="9"/>
      <c r="M16458" s="9"/>
      <c r="N16458" s="9"/>
      <c r="O16458" s="9"/>
      <c r="P16458" s="9"/>
      <c r="Q16458" s="9"/>
      <c r="R16458" s="9"/>
      <c r="S16458" s="9"/>
      <c r="T16458" s="9"/>
      <c r="U16458" s="9"/>
      <c r="V16458" s="9"/>
      <c r="W16458" s="9"/>
      <c r="X16458" s="9"/>
      <c r="Y16458" s="9"/>
      <c r="Z16458" s="9"/>
      <c r="AA16458" s="9"/>
      <c r="AB16458" s="9"/>
      <c r="AC16458" s="9"/>
      <c r="AD16458" s="9"/>
      <c r="AE16458" s="9"/>
      <c r="AF16458" s="9"/>
      <c r="AG16458" s="9"/>
      <c r="AH16458" s="9"/>
      <c r="AI16458" s="9"/>
      <c r="AJ16458" s="9"/>
      <c r="AK16458" s="9"/>
      <c r="AL16458" s="9"/>
      <c r="AM16458" s="9"/>
      <c r="AN16458" s="9"/>
      <c r="AO16458" s="9"/>
      <c r="AP16458" s="9"/>
      <c r="AQ16458" s="9"/>
      <c r="AR16458" s="9"/>
      <c r="AS16458" s="9"/>
      <c r="AT16458" s="9"/>
      <c r="AU16458" s="9"/>
      <c r="AV16458" s="9"/>
      <c r="AW16458" s="9"/>
      <c r="AX16458" s="9"/>
      <c r="AY16458" s="9"/>
      <c r="AZ16458" s="9"/>
      <c r="BA16458" s="9"/>
      <c r="BB16458" s="9"/>
      <c r="BC16458" s="9"/>
      <c r="BD16458" s="9"/>
      <c r="BE16458" s="9"/>
    </row>
    <row r="16459" spans="1:57" s="11" customFormat="1" ht="10.5" customHeight="1" x14ac:dyDescent="0.2">
      <c r="A16459" s="12"/>
      <c r="B16459" s="13"/>
      <c r="C16459" s="13"/>
      <c r="D16459" s="13"/>
      <c r="E16459" s="9"/>
      <c r="F16459" s="9"/>
      <c r="G16459" s="9"/>
      <c r="H16459" s="9"/>
      <c r="I16459" s="9"/>
      <c r="J16459" s="9"/>
      <c r="K16459" s="9"/>
      <c r="L16459" s="9"/>
      <c r="M16459" s="9"/>
      <c r="N16459" s="9"/>
      <c r="O16459" s="9"/>
      <c r="P16459" s="9"/>
      <c r="Q16459" s="9"/>
      <c r="R16459" s="9"/>
      <c r="S16459" s="9"/>
      <c r="T16459" s="9"/>
      <c r="U16459" s="9"/>
      <c r="V16459" s="9"/>
      <c r="W16459" s="9"/>
      <c r="X16459" s="9"/>
      <c r="Y16459" s="9"/>
      <c r="Z16459" s="9"/>
      <c r="AA16459" s="9"/>
      <c r="AB16459" s="9"/>
      <c r="AC16459" s="9"/>
      <c r="AD16459" s="9"/>
      <c r="AE16459" s="9"/>
      <c r="AF16459" s="9"/>
      <c r="AG16459" s="9"/>
      <c r="AH16459" s="9"/>
      <c r="AI16459" s="9"/>
      <c r="AJ16459" s="9"/>
      <c r="AK16459" s="9"/>
      <c r="AL16459" s="9"/>
      <c r="AM16459" s="9"/>
      <c r="AN16459" s="9"/>
      <c r="AO16459" s="9"/>
      <c r="AP16459" s="9"/>
      <c r="AQ16459" s="9"/>
      <c r="AR16459" s="9"/>
      <c r="AS16459" s="9"/>
      <c r="AT16459" s="9"/>
      <c r="AU16459" s="9"/>
      <c r="AV16459" s="9"/>
      <c r="AW16459" s="9"/>
      <c r="AX16459" s="9"/>
      <c r="AY16459" s="9"/>
      <c r="AZ16459" s="9"/>
      <c r="BA16459" s="9"/>
      <c r="BB16459" s="9"/>
      <c r="BC16459" s="9"/>
      <c r="BD16459" s="9"/>
      <c r="BE16459" s="9"/>
    </row>
    <row r="16460" spans="1:57" s="9" customFormat="1" ht="26.25" x14ac:dyDescent="0.2">
      <c r="A16460" s="18" t="s">
        <v>29238</v>
      </c>
      <c r="B16460" s="19"/>
      <c r="C16460" s="19"/>
      <c r="D16460" s="19"/>
    </row>
    <row r="16461" spans="1:57" s="9" customFormat="1" ht="14.25" x14ac:dyDescent="0.2">
      <c r="A16461" s="20" t="s">
        <v>0</v>
      </c>
      <c r="B16461" s="21" t="s">
        <v>1</v>
      </c>
      <c r="C16461" s="21" t="s">
        <v>2</v>
      </c>
      <c r="D16461" s="22" t="s">
        <v>3</v>
      </c>
    </row>
    <row r="16462" spans="1:57" s="9" customFormat="1" ht="14.25" x14ac:dyDescent="0.2">
      <c r="A16462" s="20"/>
      <c r="B16462" s="21"/>
      <c r="C16462" s="21"/>
      <c r="D16462" s="22"/>
    </row>
    <row r="16463" spans="1:57" s="9" customFormat="1" x14ac:dyDescent="0.2">
      <c r="A16463" s="2" t="s">
        <v>29239</v>
      </c>
      <c r="B16463" s="1" t="s">
        <v>29240</v>
      </c>
      <c r="C16463" s="1" t="s">
        <v>39</v>
      </c>
      <c r="D16463" s="10" t="s">
        <v>5270</v>
      </c>
    </row>
    <row r="16464" spans="1:57" s="9" customFormat="1" x14ac:dyDescent="0.2">
      <c r="A16464" s="2" t="s">
        <v>29241</v>
      </c>
      <c r="B16464" s="1" t="s">
        <v>29242</v>
      </c>
      <c r="C16464" s="1" t="s">
        <v>29135</v>
      </c>
      <c r="D16464" s="3">
        <v>100</v>
      </c>
    </row>
    <row r="16465" spans="1:57" s="9" customFormat="1" x14ac:dyDescent="0.2">
      <c r="A16465" s="2" t="s">
        <v>29243</v>
      </c>
      <c r="B16465" s="1" t="s">
        <v>29244</v>
      </c>
      <c r="C16465" s="1" t="s">
        <v>18289</v>
      </c>
      <c r="D16465" s="10" t="s">
        <v>5270</v>
      </c>
    </row>
    <row r="16466" spans="1:57" s="11" customFormat="1" ht="18.75" x14ac:dyDescent="0.2">
      <c r="A16466" s="16" t="str">
        <f>HYPERLINK("#Indice","Voltar ao inicio")</f>
        <v>Voltar ao inicio</v>
      </c>
      <c r="B16466" s="17"/>
      <c r="C16466" s="17"/>
      <c r="D16466" s="17"/>
      <c r="E16466" s="9"/>
      <c r="F16466" s="9"/>
      <c r="G16466" s="9"/>
      <c r="H16466" s="9"/>
      <c r="I16466" s="9"/>
      <c r="J16466" s="9"/>
      <c r="K16466" s="9"/>
      <c r="L16466" s="9"/>
      <c r="M16466" s="9"/>
      <c r="N16466" s="9"/>
      <c r="O16466" s="9"/>
      <c r="P16466" s="9"/>
      <c r="Q16466" s="9"/>
      <c r="R16466" s="9"/>
      <c r="S16466" s="9"/>
      <c r="T16466" s="9"/>
      <c r="U16466" s="9"/>
      <c r="V16466" s="9"/>
      <c r="W16466" s="9"/>
      <c r="X16466" s="9"/>
      <c r="Y16466" s="9"/>
      <c r="Z16466" s="9"/>
      <c r="AA16466" s="9"/>
      <c r="AB16466" s="9"/>
      <c r="AC16466" s="9"/>
      <c r="AD16466" s="9"/>
      <c r="AE16466" s="9"/>
      <c r="AF16466" s="9"/>
      <c r="AG16466" s="9"/>
      <c r="AH16466" s="9"/>
      <c r="AI16466" s="9"/>
      <c r="AJ16466" s="9"/>
      <c r="AK16466" s="9"/>
      <c r="AL16466" s="9"/>
      <c r="AM16466" s="9"/>
      <c r="AN16466" s="9"/>
      <c r="AO16466" s="9"/>
      <c r="AP16466" s="9"/>
      <c r="AQ16466" s="9"/>
      <c r="AR16466" s="9"/>
      <c r="AS16466" s="9"/>
      <c r="AT16466" s="9"/>
      <c r="AU16466" s="9"/>
      <c r="AV16466" s="9"/>
      <c r="AW16466" s="9"/>
      <c r="AX16466" s="9"/>
      <c r="AY16466" s="9"/>
      <c r="AZ16466" s="9"/>
      <c r="BA16466" s="9"/>
      <c r="BB16466" s="9"/>
      <c r="BC16466" s="9"/>
      <c r="BD16466" s="9"/>
      <c r="BE16466" s="9"/>
    </row>
    <row r="16467" spans="1:57" s="11" customFormat="1" ht="10.5" customHeight="1" x14ac:dyDescent="0.2">
      <c r="A16467" s="12"/>
      <c r="B16467" s="13"/>
      <c r="C16467" s="13"/>
      <c r="D16467" s="13"/>
      <c r="E16467" s="9"/>
      <c r="F16467" s="9"/>
      <c r="G16467" s="9"/>
      <c r="H16467" s="9"/>
      <c r="I16467" s="9"/>
      <c r="J16467" s="9"/>
      <c r="K16467" s="9"/>
      <c r="L16467" s="9"/>
      <c r="M16467" s="9"/>
      <c r="N16467" s="9"/>
      <c r="O16467" s="9"/>
      <c r="P16467" s="9"/>
      <c r="Q16467" s="9"/>
      <c r="R16467" s="9"/>
      <c r="S16467" s="9"/>
      <c r="T16467" s="9"/>
      <c r="U16467" s="9"/>
      <c r="V16467" s="9"/>
      <c r="W16467" s="9"/>
      <c r="X16467" s="9"/>
      <c r="Y16467" s="9"/>
      <c r="Z16467" s="9"/>
      <c r="AA16467" s="9"/>
      <c r="AB16467" s="9"/>
      <c r="AC16467" s="9"/>
      <c r="AD16467" s="9"/>
      <c r="AE16467" s="9"/>
      <c r="AF16467" s="9"/>
      <c r="AG16467" s="9"/>
      <c r="AH16467" s="9"/>
      <c r="AI16467" s="9"/>
      <c r="AJ16467" s="9"/>
      <c r="AK16467" s="9"/>
      <c r="AL16467" s="9"/>
      <c r="AM16467" s="9"/>
      <c r="AN16467" s="9"/>
      <c r="AO16467" s="9"/>
      <c r="AP16467" s="9"/>
      <c r="AQ16467" s="9"/>
      <c r="AR16467" s="9"/>
      <c r="AS16467" s="9"/>
      <c r="AT16467" s="9"/>
      <c r="AU16467" s="9"/>
      <c r="AV16467" s="9"/>
      <c r="AW16467" s="9"/>
      <c r="AX16467" s="9"/>
      <c r="AY16467" s="9"/>
      <c r="AZ16467" s="9"/>
      <c r="BA16467" s="9"/>
      <c r="BB16467" s="9"/>
      <c r="BC16467" s="9"/>
      <c r="BD16467" s="9"/>
      <c r="BE16467" s="9"/>
    </row>
    <row r="16468" spans="1:57" s="9" customFormat="1" ht="26.25" x14ac:dyDescent="0.2">
      <c r="A16468" s="18" t="s">
        <v>29245</v>
      </c>
      <c r="B16468" s="19"/>
      <c r="C16468" s="19"/>
      <c r="D16468" s="19"/>
    </row>
    <row r="16469" spans="1:57" s="9" customFormat="1" ht="14.25" x14ac:dyDescent="0.2">
      <c r="A16469" s="20" t="s">
        <v>0</v>
      </c>
      <c r="B16469" s="21" t="s">
        <v>1</v>
      </c>
      <c r="C16469" s="21" t="s">
        <v>2</v>
      </c>
      <c r="D16469" s="22" t="s">
        <v>3</v>
      </c>
    </row>
    <row r="16470" spans="1:57" s="9" customFormat="1" ht="14.25" x14ac:dyDescent="0.2">
      <c r="A16470" s="20"/>
      <c r="B16470" s="21"/>
      <c r="C16470" s="21"/>
      <c r="D16470" s="22"/>
    </row>
    <row r="16471" spans="1:57" s="9" customFormat="1" x14ac:dyDescent="0.2">
      <c r="A16471" s="2" t="s">
        <v>29246</v>
      </c>
      <c r="B16471" s="1" t="s">
        <v>29247</v>
      </c>
      <c r="C16471" s="1" t="s">
        <v>18289</v>
      </c>
      <c r="D16471" s="3">
        <v>1000</v>
      </c>
    </row>
    <row r="16472" spans="1:57" s="9" customFormat="1" x14ac:dyDescent="0.2">
      <c r="A16472" s="2" t="s">
        <v>29248</v>
      </c>
      <c r="B16472" s="1" t="s">
        <v>29249</v>
      </c>
      <c r="C16472" s="1" t="s">
        <v>39</v>
      </c>
      <c r="D16472" s="3">
        <v>1000</v>
      </c>
    </row>
    <row r="16473" spans="1:57" s="9" customFormat="1" x14ac:dyDescent="0.2">
      <c r="A16473" s="2" t="s">
        <v>29250</v>
      </c>
      <c r="B16473" s="1" t="s">
        <v>29249</v>
      </c>
      <c r="C16473" s="1" t="s">
        <v>39</v>
      </c>
      <c r="D16473" s="10" t="s">
        <v>5270</v>
      </c>
    </row>
    <row r="16474" spans="1:57" s="9" customFormat="1" x14ac:dyDescent="0.2">
      <c r="A16474" s="2" t="s">
        <v>29251</v>
      </c>
      <c r="B16474" s="1" t="s">
        <v>29252</v>
      </c>
      <c r="C16474" s="1" t="s">
        <v>39</v>
      </c>
      <c r="D16474" s="3">
        <v>1000</v>
      </c>
    </row>
    <row r="16475" spans="1:57" s="9" customFormat="1" x14ac:dyDescent="0.2">
      <c r="A16475" s="2" t="s">
        <v>29253</v>
      </c>
      <c r="B16475" s="1" t="s">
        <v>29254</v>
      </c>
      <c r="C16475" s="1" t="s">
        <v>39</v>
      </c>
      <c r="D16475" s="10" t="s">
        <v>5270</v>
      </c>
    </row>
    <row r="16476" spans="1:57" s="9" customFormat="1" x14ac:dyDescent="0.2">
      <c r="A16476" s="2" t="s">
        <v>29255</v>
      </c>
      <c r="B16476" s="1" t="s">
        <v>29254</v>
      </c>
      <c r="C16476" s="1" t="s">
        <v>18289</v>
      </c>
      <c r="D16476" s="10" t="s">
        <v>5270</v>
      </c>
    </row>
    <row r="16477" spans="1:57" s="9" customFormat="1" x14ac:dyDescent="0.2">
      <c r="A16477" s="2" t="s">
        <v>29256</v>
      </c>
      <c r="B16477" s="1" t="s">
        <v>29257</v>
      </c>
      <c r="C16477" s="1" t="s">
        <v>39</v>
      </c>
      <c r="D16477" s="10" t="s">
        <v>5270</v>
      </c>
    </row>
    <row r="16478" spans="1:57" s="9" customFormat="1" x14ac:dyDescent="0.2">
      <c r="A16478" s="2" t="s">
        <v>29258</v>
      </c>
      <c r="B16478" s="1" t="s">
        <v>29259</v>
      </c>
      <c r="C16478" s="1" t="s">
        <v>39</v>
      </c>
      <c r="D16478" s="3">
        <v>1000</v>
      </c>
    </row>
    <row r="16479" spans="1:57" s="9" customFormat="1" x14ac:dyDescent="0.2">
      <c r="A16479" s="2" t="s">
        <v>29260</v>
      </c>
      <c r="B16479" s="1" t="s">
        <v>29261</v>
      </c>
      <c r="C16479" s="1" t="s">
        <v>39</v>
      </c>
      <c r="D16479" s="3">
        <v>1000</v>
      </c>
    </row>
    <row r="16480" spans="1:57" s="9" customFormat="1" x14ac:dyDescent="0.2">
      <c r="A16480" s="2" t="s">
        <v>29262</v>
      </c>
      <c r="B16480" s="1" t="s">
        <v>29263</v>
      </c>
      <c r="C16480" s="1" t="s">
        <v>308</v>
      </c>
      <c r="D16480" s="3">
        <v>1000</v>
      </c>
    </row>
    <row r="16481" spans="1:57" s="9" customFormat="1" x14ac:dyDescent="0.2">
      <c r="A16481" s="2" t="s">
        <v>29264</v>
      </c>
      <c r="B16481" s="1" t="s">
        <v>29265</v>
      </c>
      <c r="C16481" s="1" t="s">
        <v>39</v>
      </c>
      <c r="D16481" s="10" t="s">
        <v>5270</v>
      </c>
    </row>
    <row r="16482" spans="1:57" s="9" customFormat="1" x14ac:dyDescent="0.2">
      <c r="A16482" s="2" t="s">
        <v>29266</v>
      </c>
      <c r="B16482" s="1" t="s">
        <v>29265</v>
      </c>
      <c r="C16482" s="1" t="s">
        <v>39</v>
      </c>
      <c r="D16482" s="3">
        <v>1000</v>
      </c>
    </row>
    <row r="16483" spans="1:57" s="9" customFormat="1" x14ac:dyDescent="0.2">
      <c r="A16483" s="2" t="s">
        <v>29267</v>
      </c>
      <c r="B16483" s="1" t="s">
        <v>29265</v>
      </c>
      <c r="C16483" s="1" t="s">
        <v>39</v>
      </c>
      <c r="D16483" s="3">
        <v>100</v>
      </c>
    </row>
    <row r="16484" spans="1:57" s="9" customFormat="1" x14ac:dyDescent="0.2">
      <c r="A16484" s="2" t="s">
        <v>29268</v>
      </c>
      <c r="B16484" s="1" t="s">
        <v>29265</v>
      </c>
      <c r="C16484" s="1" t="s">
        <v>39</v>
      </c>
      <c r="D16484" s="10" t="s">
        <v>5270</v>
      </c>
    </row>
    <row r="16485" spans="1:57" s="9" customFormat="1" x14ac:dyDescent="0.2">
      <c r="A16485" s="2" t="s">
        <v>29269</v>
      </c>
      <c r="B16485" s="1" t="s">
        <v>29265</v>
      </c>
      <c r="C16485" s="1" t="s">
        <v>39</v>
      </c>
      <c r="D16485" s="10" t="s">
        <v>5270</v>
      </c>
    </row>
    <row r="16486" spans="1:57" s="9" customFormat="1" x14ac:dyDescent="0.2">
      <c r="A16486" s="2" t="s">
        <v>29270</v>
      </c>
      <c r="B16486" s="1" t="s">
        <v>29265</v>
      </c>
      <c r="C16486" s="1" t="s">
        <v>29271</v>
      </c>
      <c r="D16486" s="10" t="s">
        <v>5270</v>
      </c>
    </row>
    <row r="16487" spans="1:57" s="9" customFormat="1" x14ac:dyDescent="0.2">
      <c r="A16487" s="2" t="s">
        <v>29272</v>
      </c>
      <c r="B16487" s="1" t="s">
        <v>29273</v>
      </c>
      <c r="C16487" s="1" t="s">
        <v>18289</v>
      </c>
      <c r="D16487" s="10" t="s">
        <v>5270</v>
      </c>
    </row>
    <row r="16488" spans="1:57" s="9" customFormat="1" x14ac:dyDescent="0.2">
      <c r="A16488" s="2" t="s">
        <v>29274</v>
      </c>
      <c r="B16488" s="1" t="s">
        <v>29275</v>
      </c>
      <c r="C16488" s="1" t="s">
        <v>39</v>
      </c>
      <c r="D16488" s="10" t="s">
        <v>5270</v>
      </c>
    </row>
    <row r="16489" spans="1:57" s="11" customFormat="1" ht="18.75" x14ac:dyDescent="0.2">
      <c r="A16489" s="16" t="str">
        <f>HYPERLINK("#Indice","Voltar ao inicio")</f>
        <v>Voltar ao inicio</v>
      </c>
      <c r="B16489" s="17"/>
      <c r="C16489" s="17"/>
      <c r="D16489" s="17"/>
      <c r="E16489" s="9"/>
      <c r="F16489" s="9"/>
      <c r="G16489" s="9"/>
      <c r="H16489" s="9"/>
      <c r="I16489" s="9"/>
      <c r="J16489" s="9"/>
      <c r="K16489" s="9"/>
      <c r="L16489" s="9"/>
      <c r="M16489" s="9"/>
      <c r="N16489" s="9"/>
      <c r="O16489" s="9"/>
      <c r="P16489" s="9"/>
      <c r="Q16489" s="9"/>
      <c r="R16489" s="9"/>
      <c r="S16489" s="9"/>
      <c r="T16489" s="9"/>
      <c r="U16489" s="9"/>
      <c r="V16489" s="9"/>
      <c r="W16489" s="9"/>
      <c r="X16489" s="9"/>
      <c r="Y16489" s="9"/>
      <c r="Z16489" s="9"/>
      <c r="AA16489" s="9"/>
      <c r="AB16489" s="9"/>
      <c r="AC16489" s="9"/>
      <c r="AD16489" s="9"/>
      <c r="AE16489" s="9"/>
      <c r="AF16489" s="9"/>
      <c r="AG16489" s="9"/>
      <c r="AH16489" s="9"/>
      <c r="AI16489" s="9"/>
      <c r="AJ16489" s="9"/>
      <c r="AK16489" s="9"/>
      <c r="AL16489" s="9"/>
      <c r="AM16489" s="9"/>
      <c r="AN16489" s="9"/>
      <c r="AO16489" s="9"/>
      <c r="AP16489" s="9"/>
      <c r="AQ16489" s="9"/>
      <c r="AR16489" s="9"/>
      <c r="AS16489" s="9"/>
      <c r="AT16489" s="9"/>
      <c r="AU16489" s="9"/>
      <c r="AV16489" s="9"/>
      <c r="AW16489" s="9"/>
      <c r="AX16489" s="9"/>
      <c r="AY16489" s="9"/>
      <c r="AZ16489" s="9"/>
      <c r="BA16489" s="9"/>
      <c r="BB16489" s="9"/>
      <c r="BC16489" s="9"/>
      <c r="BD16489" s="9"/>
      <c r="BE16489" s="9"/>
    </row>
    <row r="16490" spans="1:57" s="11" customFormat="1" ht="10.5" customHeight="1" x14ac:dyDescent="0.2">
      <c r="A16490" s="12"/>
      <c r="B16490" s="13"/>
      <c r="C16490" s="13"/>
      <c r="D16490" s="13"/>
      <c r="E16490" s="9"/>
      <c r="F16490" s="9"/>
      <c r="G16490" s="9"/>
      <c r="H16490" s="9"/>
      <c r="I16490" s="9"/>
      <c r="J16490" s="9"/>
      <c r="K16490" s="9"/>
      <c r="L16490" s="9"/>
      <c r="M16490" s="9"/>
      <c r="N16490" s="9"/>
      <c r="O16490" s="9"/>
      <c r="P16490" s="9"/>
      <c r="Q16490" s="9"/>
      <c r="R16490" s="9"/>
      <c r="S16490" s="9"/>
      <c r="T16490" s="9"/>
      <c r="U16490" s="9"/>
      <c r="V16490" s="9"/>
      <c r="W16490" s="9"/>
      <c r="X16490" s="9"/>
      <c r="Y16490" s="9"/>
      <c r="Z16490" s="9"/>
      <c r="AA16490" s="9"/>
      <c r="AB16490" s="9"/>
      <c r="AC16490" s="9"/>
      <c r="AD16490" s="9"/>
      <c r="AE16490" s="9"/>
      <c r="AF16490" s="9"/>
      <c r="AG16490" s="9"/>
      <c r="AH16490" s="9"/>
      <c r="AI16490" s="9"/>
      <c r="AJ16490" s="9"/>
      <c r="AK16490" s="9"/>
      <c r="AL16490" s="9"/>
      <c r="AM16490" s="9"/>
      <c r="AN16490" s="9"/>
      <c r="AO16490" s="9"/>
      <c r="AP16490" s="9"/>
      <c r="AQ16490" s="9"/>
      <c r="AR16490" s="9"/>
      <c r="AS16490" s="9"/>
      <c r="AT16490" s="9"/>
      <c r="AU16490" s="9"/>
      <c r="AV16490" s="9"/>
      <c r="AW16490" s="9"/>
      <c r="AX16490" s="9"/>
      <c r="AY16490" s="9"/>
      <c r="AZ16490" s="9"/>
      <c r="BA16490" s="9"/>
      <c r="BB16490" s="9"/>
      <c r="BC16490" s="9"/>
      <c r="BD16490" s="9"/>
      <c r="BE16490" s="9"/>
    </row>
    <row r="16491" spans="1:57" s="9" customFormat="1" ht="26.25" x14ac:dyDescent="0.2">
      <c r="A16491" s="18" t="s">
        <v>29276</v>
      </c>
      <c r="B16491" s="19"/>
      <c r="C16491" s="19"/>
      <c r="D16491" s="19"/>
    </row>
    <row r="16492" spans="1:57" s="9" customFormat="1" ht="14.25" x14ac:dyDescent="0.2">
      <c r="A16492" s="20" t="s">
        <v>0</v>
      </c>
      <c r="B16492" s="21" t="s">
        <v>1</v>
      </c>
      <c r="C16492" s="21" t="s">
        <v>2</v>
      </c>
      <c r="D16492" s="22" t="s">
        <v>3</v>
      </c>
    </row>
    <row r="16493" spans="1:57" s="9" customFormat="1" ht="14.25" x14ac:dyDescent="0.2">
      <c r="A16493" s="20"/>
      <c r="B16493" s="21"/>
      <c r="C16493" s="21"/>
      <c r="D16493" s="22"/>
    </row>
    <row r="16494" spans="1:57" s="9" customFormat="1" x14ac:dyDescent="0.2">
      <c r="A16494" s="2" t="s">
        <v>29277</v>
      </c>
      <c r="B16494" s="1" t="s">
        <v>29278</v>
      </c>
      <c r="C16494" s="1" t="s">
        <v>39</v>
      </c>
      <c r="D16494" s="3">
        <v>2000</v>
      </c>
    </row>
    <row r="16495" spans="1:57" s="9" customFormat="1" x14ac:dyDescent="0.2">
      <c r="A16495" s="2" t="s">
        <v>29279</v>
      </c>
      <c r="B16495" s="1" t="s">
        <v>29280</v>
      </c>
      <c r="C16495" s="1" t="s">
        <v>18289</v>
      </c>
      <c r="D16495" s="10" t="s">
        <v>5270</v>
      </c>
    </row>
    <row r="16496" spans="1:57" s="9" customFormat="1" x14ac:dyDescent="0.2">
      <c r="A16496" s="2" t="s">
        <v>29281</v>
      </c>
      <c r="B16496" s="1" t="s">
        <v>29282</v>
      </c>
      <c r="C16496" s="1" t="s">
        <v>18289</v>
      </c>
      <c r="D16496" s="3">
        <v>2500</v>
      </c>
    </row>
    <row r="16497" spans="1:57" s="9" customFormat="1" x14ac:dyDescent="0.2">
      <c r="A16497" s="2" t="s">
        <v>29283</v>
      </c>
      <c r="B16497" s="1" t="s">
        <v>29284</v>
      </c>
      <c r="C16497" s="1" t="s">
        <v>18289</v>
      </c>
      <c r="D16497" s="10" t="s">
        <v>5270</v>
      </c>
    </row>
    <row r="16498" spans="1:57" s="9" customFormat="1" x14ac:dyDescent="0.2">
      <c r="A16498" s="2" t="s">
        <v>29285</v>
      </c>
      <c r="B16498" s="1" t="s">
        <v>29286</v>
      </c>
      <c r="C16498" s="1" t="s">
        <v>39</v>
      </c>
      <c r="D16498" s="10" t="s">
        <v>5270</v>
      </c>
    </row>
    <row r="16499" spans="1:57" s="9" customFormat="1" x14ac:dyDescent="0.2">
      <c r="A16499" s="2" t="s">
        <v>29287</v>
      </c>
      <c r="B16499" s="1" t="s">
        <v>29288</v>
      </c>
      <c r="C16499" s="1" t="s">
        <v>29289</v>
      </c>
      <c r="D16499" s="10" t="s">
        <v>5270</v>
      </c>
    </row>
    <row r="16500" spans="1:57" s="9" customFormat="1" x14ac:dyDescent="0.2">
      <c r="A16500" s="2" t="s">
        <v>29290</v>
      </c>
      <c r="B16500" s="1" t="s">
        <v>29291</v>
      </c>
      <c r="C16500" s="1" t="s">
        <v>18289</v>
      </c>
      <c r="D16500" s="10" t="s">
        <v>5270</v>
      </c>
    </row>
    <row r="16501" spans="1:57" s="9" customFormat="1" x14ac:dyDescent="0.2">
      <c r="A16501" s="2" t="s">
        <v>29292</v>
      </c>
      <c r="B16501" s="1" t="s">
        <v>29293</v>
      </c>
      <c r="C16501" s="1" t="s">
        <v>29294</v>
      </c>
      <c r="D16501" s="10" t="s">
        <v>5270</v>
      </c>
    </row>
    <row r="16502" spans="1:57" s="11" customFormat="1" ht="18.75" x14ac:dyDescent="0.2">
      <c r="A16502" s="16" t="str">
        <f>HYPERLINK("#Indice","Voltar ao inicio")</f>
        <v>Voltar ao inicio</v>
      </c>
      <c r="B16502" s="17"/>
      <c r="C16502" s="17"/>
      <c r="D16502" s="17"/>
      <c r="E16502" s="9"/>
      <c r="F16502" s="9"/>
      <c r="G16502" s="9"/>
      <c r="H16502" s="9"/>
      <c r="I16502" s="9"/>
      <c r="J16502" s="9"/>
      <c r="K16502" s="9"/>
      <c r="L16502" s="9"/>
      <c r="M16502" s="9"/>
      <c r="N16502" s="9"/>
      <c r="O16502" s="9"/>
      <c r="P16502" s="9"/>
      <c r="Q16502" s="9"/>
      <c r="R16502" s="9"/>
      <c r="S16502" s="9"/>
      <c r="T16502" s="9"/>
      <c r="U16502" s="9"/>
      <c r="V16502" s="9"/>
      <c r="W16502" s="9"/>
      <c r="X16502" s="9"/>
      <c r="Y16502" s="9"/>
      <c r="Z16502" s="9"/>
      <c r="AA16502" s="9"/>
      <c r="AB16502" s="9"/>
      <c r="AC16502" s="9"/>
      <c r="AD16502" s="9"/>
      <c r="AE16502" s="9"/>
      <c r="AF16502" s="9"/>
      <c r="AG16502" s="9"/>
      <c r="AH16502" s="9"/>
      <c r="AI16502" s="9"/>
      <c r="AJ16502" s="9"/>
      <c r="AK16502" s="9"/>
      <c r="AL16502" s="9"/>
      <c r="AM16502" s="9"/>
      <c r="AN16502" s="9"/>
      <c r="AO16502" s="9"/>
      <c r="AP16502" s="9"/>
      <c r="AQ16502" s="9"/>
      <c r="AR16502" s="9"/>
      <c r="AS16502" s="9"/>
      <c r="AT16502" s="9"/>
      <c r="AU16502" s="9"/>
      <c r="AV16502" s="9"/>
      <c r="AW16502" s="9"/>
      <c r="AX16502" s="9"/>
      <c r="AY16502" s="9"/>
      <c r="AZ16502" s="9"/>
      <c r="BA16502" s="9"/>
      <c r="BB16502" s="9"/>
      <c r="BC16502" s="9"/>
      <c r="BD16502" s="9"/>
      <c r="BE16502" s="9"/>
    </row>
    <row r="16503" spans="1:57" s="11" customFormat="1" ht="10.5" customHeight="1" x14ac:dyDescent="0.2">
      <c r="A16503" s="12"/>
      <c r="B16503" s="13"/>
      <c r="C16503" s="13"/>
      <c r="D16503" s="13"/>
      <c r="E16503" s="9"/>
      <c r="F16503" s="9"/>
      <c r="G16503" s="9"/>
      <c r="H16503" s="9"/>
      <c r="I16503" s="9"/>
      <c r="J16503" s="9"/>
      <c r="K16503" s="9"/>
      <c r="L16503" s="9"/>
      <c r="M16503" s="9"/>
      <c r="N16503" s="9"/>
      <c r="O16503" s="9"/>
      <c r="P16503" s="9"/>
      <c r="Q16503" s="9"/>
      <c r="R16503" s="9"/>
      <c r="S16503" s="9"/>
      <c r="T16503" s="9"/>
      <c r="U16503" s="9"/>
      <c r="V16503" s="9"/>
      <c r="W16503" s="9"/>
      <c r="X16503" s="9"/>
      <c r="Y16503" s="9"/>
      <c r="Z16503" s="9"/>
      <c r="AA16503" s="9"/>
      <c r="AB16503" s="9"/>
      <c r="AC16503" s="9"/>
      <c r="AD16503" s="9"/>
      <c r="AE16503" s="9"/>
      <c r="AF16503" s="9"/>
      <c r="AG16503" s="9"/>
      <c r="AH16503" s="9"/>
      <c r="AI16503" s="9"/>
      <c r="AJ16503" s="9"/>
      <c r="AK16503" s="9"/>
      <c r="AL16503" s="9"/>
      <c r="AM16503" s="9"/>
      <c r="AN16503" s="9"/>
      <c r="AO16503" s="9"/>
      <c r="AP16503" s="9"/>
      <c r="AQ16503" s="9"/>
      <c r="AR16503" s="9"/>
      <c r="AS16503" s="9"/>
      <c r="AT16503" s="9"/>
      <c r="AU16503" s="9"/>
      <c r="AV16503" s="9"/>
      <c r="AW16503" s="9"/>
      <c r="AX16503" s="9"/>
      <c r="AY16503" s="9"/>
      <c r="AZ16503" s="9"/>
      <c r="BA16503" s="9"/>
      <c r="BB16503" s="9"/>
      <c r="BC16503" s="9"/>
      <c r="BD16503" s="9"/>
      <c r="BE16503" s="9"/>
    </row>
    <row r="16504" spans="1:57" s="9" customFormat="1" ht="26.25" x14ac:dyDescent="0.2">
      <c r="A16504" s="18" t="s">
        <v>29314</v>
      </c>
      <c r="B16504" s="19"/>
      <c r="C16504" s="19"/>
      <c r="D16504" s="19"/>
    </row>
    <row r="16505" spans="1:57" s="9" customFormat="1" ht="14.25" x14ac:dyDescent="0.2">
      <c r="A16505" s="20" t="s">
        <v>0</v>
      </c>
      <c r="B16505" s="21" t="s">
        <v>1</v>
      </c>
      <c r="C16505" s="21" t="s">
        <v>2</v>
      </c>
      <c r="D16505" s="22" t="s">
        <v>3</v>
      </c>
    </row>
    <row r="16506" spans="1:57" s="9" customFormat="1" ht="14.25" x14ac:dyDescent="0.2">
      <c r="A16506" s="20"/>
      <c r="B16506" s="21"/>
      <c r="C16506" s="21"/>
      <c r="D16506" s="22"/>
    </row>
    <row r="16507" spans="1:57" s="9" customFormat="1" x14ac:dyDescent="0.2">
      <c r="A16507" s="2" t="s">
        <v>29295</v>
      </c>
      <c r="B16507" s="1" t="s">
        <v>29296</v>
      </c>
      <c r="C16507" s="1" t="s">
        <v>39</v>
      </c>
      <c r="D16507" s="3" t="s">
        <v>23274</v>
      </c>
    </row>
    <row r="16508" spans="1:57" s="9" customFormat="1" x14ac:dyDescent="0.2">
      <c r="A16508" s="2" t="s">
        <v>29297</v>
      </c>
      <c r="B16508" s="1" t="s">
        <v>29298</v>
      </c>
      <c r="C16508" s="1" t="s">
        <v>39</v>
      </c>
      <c r="D16508" s="3" t="s">
        <v>23274</v>
      </c>
    </row>
    <row r="16509" spans="1:57" s="9" customFormat="1" x14ac:dyDescent="0.2">
      <c r="A16509" s="2" t="s">
        <v>29299</v>
      </c>
      <c r="B16509" s="1" t="s">
        <v>29298</v>
      </c>
      <c r="C16509" s="1" t="s">
        <v>26864</v>
      </c>
      <c r="D16509" s="3" t="s">
        <v>23274</v>
      </c>
    </row>
    <row r="16510" spans="1:57" s="9" customFormat="1" x14ac:dyDescent="0.2">
      <c r="A16510" s="2" t="s">
        <v>29300</v>
      </c>
      <c r="B16510" s="1" t="s">
        <v>29301</v>
      </c>
      <c r="C16510" s="1" t="s">
        <v>39</v>
      </c>
      <c r="D16510" s="3" t="s">
        <v>23274</v>
      </c>
    </row>
    <row r="16511" spans="1:57" s="9" customFormat="1" x14ac:dyDescent="0.2">
      <c r="A16511" s="2" t="s">
        <v>29302</v>
      </c>
      <c r="B16511" s="1" t="s">
        <v>29303</v>
      </c>
      <c r="C16511" s="1" t="s">
        <v>39</v>
      </c>
      <c r="D16511" s="3" t="s">
        <v>23274</v>
      </c>
    </row>
    <row r="16512" spans="1:57" s="9" customFormat="1" x14ac:dyDescent="0.2">
      <c r="A16512" s="2" t="s">
        <v>29304</v>
      </c>
      <c r="B16512" s="1" t="s">
        <v>29305</v>
      </c>
      <c r="C16512" s="1" t="s">
        <v>39</v>
      </c>
      <c r="D16512" s="3" t="s">
        <v>23274</v>
      </c>
    </row>
    <row r="16513" spans="1:57" s="9" customFormat="1" x14ac:dyDescent="0.2">
      <c r="A16513" s="2" t="s">
        <v>29306</v>
      </c>
      <c r="B16513" s="1" t="s">
        <v>29307</v>
      </c>
      <c r="C16513" s="1" t="s">
        <v>39</v>
      </c>
      <c r="D16513" s="3" t="s">
        <v>23274</v>
      </c>
    </row>
    <row r="16514" spans="1:57" s="9" customFormat="1" x14ac:dyDescent="0.2">
      <c r="A16514" s="2" t="s">
        <v>29308</v>
      </c>
      <c r="B16514" s="1" t="s">
        <v>29309</v>
      </c>
      <c r="C16514" s="1" t="s">
        <v>39</v>
      </c>
      <c r="D16514" s="3" t="s">
        <v>23274</v>
      </c>
    </row>
    <row r="16515" spans="1:57" s="9" customFormat="1" x14ac:dyDescent="0.2">
      <c r="A16515" s="2" t="s">
        <v>29310</v>
      </c>
      <c r="B16515" s="1" t="s">
        <v>29311</v>
      </c>
      <c r="C16515" s="1" t="s">
        <v>29312</v>
      </c>
      <c r="D16515" s="3" t="s">
        <v>23274</v>
      </c>
    </row>
    <row r="16516" spans="1:57" s="11" customFormat="1" ht="18.75" x14ac:dyDescent="0.2">
      <c r="A16516" s="16" t="str">
        <f>HYPERLINK("#Indice","Voltar ao inicio")</f>
        <v>Voltar ao inicio</v>
      </c>
      <c r="B16516" s="17"/>
      <c r="C16516" s="17"/>
      <c r="D16516" s="17"/>
      <c r="E16516" s="9"/>
      <c r="F16516" s="9"/>
      <c r="G16516" s="9"/>
      <c r="H16516" s="9"/>
      <c r="I16516" s="9"/>
      <c r="J16516" s="9"/>
      <c r="K16516" s="9"/>
      <c r="L16516" s="9"/>
      <c r="M16516" s="9"/>
      <c r="N16516" s="9"/>
      <c r="O16516" s="9"/>
      <c r="P16516" s="9"/>
      <c r="Q16516" s="9"/>
      <c r="R16516" s="9"/>
      <c r="S16516" s="9"/>
      <c r="T16516" s="9"/>
      <c r="U16516" s="9"/>
      <c r="V16516" s="9"/>
      <c r="W16516" s="9"/>
      <c r="X16516" s="9"/>
      <c r="Y16516" s="9"/>
      <c r="Z16516" s="9"/>
      <c r="AA16516" s="9"/>
      <c r="AB16516" s="9"/>
      <c r="AC16516" s="9"/>
      <c r="AD16516" s="9"/>
      <c r="AE16516" s="9"/>
      <c r="AF16516" s="9"/>
      <c r="AG16516" s="9"/>
      <c r="AH16516" s="9"/>
      <c r="AI16516" s="9"/>
      <c r="AJ16516" s="9"/>
      <c r="AK16516" s="9"/>
      <c r="AL16516" s="9"/>
      <c r="AM16516" s="9"/>
      <c r="AN16516" s="9"/>
      <c r="AO16516" s="9"/>
      <c r="AP16516" s="9"/>
      <c r="AQ16516" s="9"/>
      <c r="AR16516" s="9"/>
      <c r="AS16516" s="9"/>
      <c r="AT16516" s="9"/>
      <c r="AU16516" s="9"/>
      <c r="AV16516" s="9"/>
      <c r="AW16516" s="9"/>
      <c r="AX16516" s="9"/>
      <c r="AY16516" s="9"/>
      <c r="AZ16516" s="9"/>
      <c r="BA16516" s="9"/>
      <c r="BB16516" s="9"/>
      <c r="BC16516" s="9"/>
      <c r="BD16516" s="9"/>
      <c r="BE16516" s="9"/>
    </row>
    <row r="16517" spans="1:57" s="11" customFormat="1" ht="10.5" customHeight="1" x14ac:dyDescent="0.2">
      <c r="A16517" s="12"/>
      <c r="B16517" s="13"/>
      <c r="C16517" s="13"/>
      <c r="D16517" s="13"/>
      <c r="E16517" s="9"/>
      <c r="F16517" s="9"/>
      <c r="G16517" s="9"/>
      <c r="H16517" s="9"/>
      <c r="I16517" s="9"/>
      <c r="J16517" s="9"/>
      <c r="K16517" s="9"/>
      <c r="L16517" s="9"/>
      <c r="M16517" s="9"/>
      <c r="N16517" s="9"/>
      <c r="O16517" s="9"/>
      <c r="P16517" s="9"/>
      <c r="Q16517" s="9"/>
      <c r="R16517" s="9"/>
      <c r="S16517" s="9"/>
      <c r="T16517" s="9"/>
      <c r="U16517" s="9"/>
      <c r="V16517" s="9"/>
      <c r="W16517" s="9"/>
      <c r="X16517" s="9"/>
      <c r="Y16517" s="9"/>
      <c r="Z16517" s="9"/>
      <c r="AA16517" s="9"/>
      <c r="AB16517" s="9"/>
      <c r="AC16517" s="9"/>
      <c r="AD16517" s="9"/>
      <c r="AE16517" s="9"/>
      <c r="AF16517" s="9"/>
      <c r="AG16517" s="9"/>
      <c r="AH16517" s="9"/>
      <c r="AI16517" s="9"/>
      <c r="AJ16517" s="9"/>
      <c r="AK16517" s="9"/>
      <c r="AL16517" s="9"/>
      <c r="AM16517" s="9"/>
      <c r="AN16517" s="9"/>
      <c r="AO16517" s="9"/>
      <c r="AP16517" s="9"/>
      <c r="AQ16517" s="9"/>
      <c r="AR16517" s="9"/>
      <c r="AS16517" s="9"/>
      <c r="AT16517" s="9"/>
      <c r="AU16517" s="9"/>
      <c r="AV16517" s="9"/>
      <c r="AW16517" s="9"/>
      <c r="AX16517" s="9"/>
      <c r="AY16517" s="9"/>
      <c r="AZ16517" s="9"/>
      <c r="BA16517" s="9"/>
      <c r="BB16517" s="9"/>
      <c r="BC16517" s="9"/>
      <c r="BD16517" s="9"/>
      <c r="BE16517" s="9"/>
    </row>
    <row r="16518" spans="1:57" s="9" customFormat="1" ht="26.25" x14ac:dyDescent="0.2">
      <c r="A16518" s="18" t="s">
        <v>29315</v>
      </c>
      <c r="B16518" s="19"/>
      <c r="C16518" s="19"/>
      <c r="D16518" s="19"/>
    </row>
    <row r="16519" spans="1:57" s="9" customFormat="1" ht="14.25" x14ac:dyDescent="0.2">
      <c r="A16519" s="20" t="s">
        <v>0</v>
      </c>
      <c r="B16519" s="21" t="s">
        <v>1</v>
      </c>
      <c r="C16519" s="21" t="s">
        <v>2</v>
      </c>
      <c r="D16519" s="22" t="s">
        <v>3</v>
      </c>
    </row>
    <row r="16520" spans="1:57" s="9" customFormat="1" ht="14.25" x14ac:dyDescent="0.2">
      <c r="A16520" s="20"/>
      <c r="B16520" s="21"/>
      <c r="C16520" s="21"/>
      <c r="D16520" s="22"/>
    </row>
    <row r="16521" spans="1:57" s="9" customFormat="1" x14ac:dyDescent="0.2">
      <c r="A16521" s="2" t="s">
        <v>29316</v>
      </c>
      <c r="B16521" s="1" t="s">
        <v>29317</v>
      </c>
      <c r="C16521" s="1" t="s">
        <v>39</v>
      </c>
      <c r="D16521" s="10" t="s">
        <v>5270</v>
      </c>
    </row>
    <row r="16522" spans="1:57" s="9" customFormat="1" x14ac:dyDescent="0.2">
      <c r="A16522" s="2" t="s">
        <v>29318</v>
      </c>
      <c r="B16522" s="1" t="s">
        <v>29319</v>
      </c>
      <c r="C16522" s="1" t="s">
        <v>463</v>
      </c>
      <c r="D16522" s="10" t="s">
        <v>5270</v>
      </c>
    </row>
    <row r="16523" spans="1:57" s="9" customFormat="1" x14ac:dyDescent="0.2">
      <c r="A16523" s="2" t="s">
        <v>29320</v>
      </c>
      <c r="B16523" s="1" t="s">
        <v>29321</v>
      </c>
      <c r="C16523" s="1" t="s">
        <v>39</v>
      </c>
      <c r="D16523" s="3">
        <v>1000</v>
      </c>
    </row>
    <row r="16524" spans="1:57" s="9" customFormat="1" x14ac:dyDescent="0.2">
      <c r="A16524" s="2" t="s">
        <v>29322</v>
      </c>
      <c r="B16524" s="1" t="s">
        <v>29321</v>
      </c>
      <c r="C16524" s="1" t="s">
        <v>39</v>
      </c>
      <c r="D16524" s="3">
        <v>1000</v>
      </c>
    </row>
    <row r="16525" spans="1:57" s="9" customFormat="1" x14ac:dyDescent="0.2">
      <c r="A16525" s="2" t="s">
        <v>29323</v>
      </c>
      <c r="B16525" s="1" t="s">
        <v>29321</v>
      </c>
      <c r="C16525" s="1" t="s">
        <v>13619</v>
      </c>
      <c r="D16525" s="10" t="s">
        <v>5270</v>
      </c>
    </row>
    <row r="16526" spans="1:57" s="9" customFormat="1" x14ac:dyDescent="0.2">
      <c r="A16526" s="2" t="s">
        <v>29324</v>
      </c>
      <c r="B16526" s="1" t="s">
        <v>29325</v>
      </c>
      <c r="C16526" s="1" t="s">
        <v>463</v>
      </c>
      <c r="D16526" s="10" t="s">
        <v>5270</v>
      </c>
    </row>
    <row r="16527" spans="1:57" s="9" customFormat="1" x14ac:dyDescent="0.2">
      <c r="A16527" s="2" t="s">
        <v>29326</v>
      </c>
      <c r="B16527" s="1" t="s">
        <v>29327</v>
      </c>
      <c r="C16527" s="1" t="s">
        <v>20112</v>
      </c>
      <c r="D16527" s="10" t="s">
        <v>5270</v>
      </c>
    </row>
    <row r="16528" spans="1:57" s="9" customFormat="1" x14ac:dyDescent="0.2">
      <c r="A16528" s="2" t="s">
        <v>29328</v>
      </c>
      <c r="B16528" s="1" t="s">
        <v>29329</v>
      </c>
      <c r="C16528" s="1" t="s">
        <v>39</v>
      </c>
      <c r="D16528" s="10" t="s">
        <v>5270</v>
      </c>
    </row>
    <row r="16529" spans="1:4" s="9" customFormat="1" x14ac:dyDescent="0.2">
      <c r="A16529" s="2" t="s">
        <v>29330</v>
      </c>
      <c r="B16529" s="1" t="s">
        <v>29331</v>
      </c>
      <c r="C16529" s="1" t="s">
        <v>39</v>
      </c>
      <c r="D16529" s="3">
        <v>200</v>
      </c>
    </row>
    <row r="16530" spans="1:4" s="9" customFormat="1" x14ac:dyDescent="0.2">
      <c r="A16530" s="2" t="s">
        <v>29332</v>
      </c>
      <c r="B16530" s="1" t="s">
        <v>29333</v>
      </c>
      <c r="C16530" s="1" t="s">
        <v>463</v>
      </c>
      <c r="D16530" s="3">
        <v>500</v>
      </c>
    </row>
    <row r="16531" spans="1:4" s="9" customFormat="1" x14ac:dyDescent="0.2">
      <c r="A16531" s="2" t="s">
        <v>29334</v>
      </c>
      <c r="B16531" s="1" t="s">
        <v>29335</v>
      </c>
      <c r="C16531" s="1" t="s">
        <v>463</v>
      </c>
      <c r="D16531" s="3">
        <v>400</v>
      </c>
    </row>
    <row r="16532" spans="1:4" s="9" customFormat="1" x14ac:dyDescent="0.2">
      <c r="A16532" s="2" t="s">
        <v>29336</v>
      </c>
      <c r="B16532" s="1" t="s">
        <v>29335</v>
      </c>
      <c r="C16532" s="1" t="s">
        <v>463</v>
      </c>
      <c r="D16532" s="3">
        <v>500</v>
      </c>
    </row>
    <row r="16533" spans="1:4" s="9" customFormat="1" x14ac:dyDescent="0.2">
      <c r="A16533" s="2" t="s">
        <v>29337</v>
      </c>
      <c r="B16533" s="1" t="s">
        <v>29338</v>
      </c>
      <c r="C16533" s="1" t="s">
        <v>39</v>
      </c>
      <c r="D16533" s="3">
        <v>1500</v>
      </c>
    </row>
    <row r="16534" spans="1:4" s="9" customFormat="1" x14ac:dyDescent="0.2">
      <c r="A16534" s="2" t="s">
        <v>29339</v>
      </c>
      <c r="B16534" s="1" t="s">
        <v>29340</v>
      </c>
      <c r="C16534" s="1" t="s">
        <v>39</v>
      </c>
      <c r="D16534" s="3">
        <v>100</v>
      </c>
    </row>
    <row r="16535" spans="1:4" s="9" customFormat="1" x14ac:dyDescent="0.2">
      <c r="A16535" s="2" t="s">
        <v>29341</v>
      </c>
      <c r="B16535" s="1" t="s">
        <v>29342</v>
      </c>
      <c r="C16535" s="1" t="s">
        <v>39</v>
      </c>
      <c r="D16535" s="10" t="s">
        <v>5270</v>
      </c>
    </row>
    <row r="16536" spans="1:4" s="9" customFormat="1" x14ac:dyDescent="0.2">
      <c r="A16536" s="2" t="s">
        <v>29343</v>
      </c>
      <c r="B16536" s="1" t="s">
        <v>29344</v>
      </c>
      <c r="C16536" s="1" t="s">
        <v>463</v>
      </c>
      <c r="D16536" s="10" t="s">
        <v>5270</v>
      </c>
    </row>
    <row r="16537" spans="1:4" s="9" customFormat="1" x14ac:dyDescent="0.2">
      <c r="A16537" s="2" t="s">
        <v>29345</v>
      </c>
      <c r="B16537" s="1" t="s">
        <v>29346</v>
      </c>
      <c r="C16537" s="1" t="s">
        <v>39</v>
      </c>
      <c r="D16537" s="3">
        <v>1500</v>
      </c>
    </row>
    <row r="16538" spans="1:4" s="9" customFormat="1" x14ac:dyDescent="0.2">
      <c r="A16538" s="2" t="s">
        <v>29347</v>
      </c>
      <c r="B16538" s="1" t="s">
        <v>29348</v>
      </c>
      <c r="C16538" s="1" t="s">
        <v>14987</v>
      </c>
      <c r="D16538" s="10" t="s">
        <v>5270</v>
      </c>
    </row>
    <row r="16539" spans="1:4" s="9" customFormat="1" x14ac:dyDescent="0.2">
      <c r="A16539" s="2" t="s">
        <v>29349</v>
      </c>
      <c r="B16539" s="1" t="s">
        <v>29350</v>
      </c>
      <c r="C16539" s="1" t="s">
        <v>39</v>
      </c>
      <c r="D16539" s="3">
        <v>1500</v>
      </c>
    </row>
    <row r="16540" spans="1:4" s="9" customFormat="1" x14ac:dyDescent="0.2">
      <c r="A16540" s="2" t="s">
        <v>29351</v>
      </c>
      <c r="B16540" s="1" t="s">
        <v>29352</v>
      </c>
      <c r="C16540" s="1" t="s">
        <v>20112</v>
      </c>
      <c r="D16540" s="3">
        <v>200</v>
      </c>
    </row>
    <row r="16541" spans="1:4" s="9" customFormat="1" x14ac:dyDescent="0.2">
      <c r="A16541" s="2" t="s">
        <v>29353</v>
      </c>
      <c r="B16541" s="1" t="s">
        <v>29352</v>
      </c>
      <c r="C16541" s="1" t="s">
        <v>39</v>
      </c>
      <c r="D16541" s="10" t="s">
        <v>5270</v>
      </c>
    </row>
    <row r="16542" spans="1:4" s="9" customFormat="1" x14ac:dyDescent="0.2">
      <c r="A16542" s="2" t="s">
        <v>29354</v>
      </c>
      <c r="B16542" s="1" t="s">
        <v>29355</v>
      </c>
      <c r="C16542" s="1" t="s">
        <v>39</v>
      </c>
      <c r="D16542" s="10" t="s">
        <v>5270</v>
      </c>
    </row>
    <row r="16543" spans="1:4" s="9" customFormat="1" x14ac:dyDescent="0.2">
      <c r="A16543" s="2" t="s">
        <v>29356</v>
      </c>
      <c r="B16543" s="1" t="s">
        <v>29357</v>
      </c>
      <c r="C16543" s="1" t="s">
        <v>39</v>
      </c>
      <c r="D16543" s="3">
        <v>2000</v>
      </c>
    </row>
    <row r="16544" spans="1:4" s="9" customFormat="1" x14ac:dyDescent="0.2">
      <c r="A16544" s="2" t="s">
        <v>29360</v>
      </c>
      <c r="B16544" s="1" t="s">
        <v>29357</v>
      </c>
      <c r="C16544" s="1" t="s">
        <v>15030</v>
      </c>
      <c r="D16544" s="3">
        <v>2000</v>
      </c>
    </row>
    <row r="16545" spans="1:4" s="9" customFormat="1" x14ac:dyDescent="0.2">
      <c r="A16545" s="2" t="s">
        <v>29358</v>
      </c>
      <c r="B16545" s="1" t="s">
        <v>29357</v>
      </c>
      <c r="C16545" s="1" t="s">
        <v>39</v>
      </c>
      <c r="D16545" s="10" t="s">
        <v>5270</v>
      </c>
    </row>
    <row r="16546" spans="1:4" s="9" customFormat="1" x14ac:dyDescent="0.2">
      <c r="A16546" s="2" t="s">
        <v>29359</v>
      </c>
      <c r="B16546" s="1" t="s">
        <v>29357</v>
      </c>
      <c r="C16546" s="1" t="s">
        <v>39</v>
      </c>
      <c r="D16546" s="10" t="s">
        <v>5270</v>
      </c>
    </row>
    <row r="16547" spans="1:4" s="9" customFormat="1" x14ac:dyDescent="0.2">
      <c r="A16547" s="2" t="s">
        <v>29361</v>
      </c>
      <c r="B16547" s="1" t="s">
        <v>29362</v>
      </c>
      <c r="C16547" s="1" t="s">
        <v>39</v>
      </c>
      <c r="D16547" s="3">
        <v>2000</v>
      </c>
    </row>
    <row r="16548" spans="1:4" s="9" customFormat="1" x14ac:dyDescent="0.2">
      <c r="A16548" s="2" t="s">
        <v>29363</v>
      </c>
      <c r="B16548" s="1" t="s">
        <v>29362</v>
      </c>
      <c r="C16548" s="1" t="s">
        <v>39</v>
      </c>
      <c r="D16548" s="10" t="s">
        <v>5270</v>
      </c>
    </row>
    <row r="16549" spans="1:4" s="9" customFormat="1" x14ac:dyDescent="0.2">
      <c r="A16549" s="2" t="s">
        <v>29364</v>
      </c>
      <c r="B16549" s="1" t="s">
        <v>29365</v>
      </c>
      <c r="C16549" s="1" t="s">
        <v>29366</v>
      </c>
      <c r="D16549" s="10" t="s">
        <v>5270</v>
      </c>
    </row>
    <row r="16550" spans="1:4" s="9" customFormat="1" x14ac:dyDescent="0.2">
      <c r="A16550" s="2" t="s">
        <v>29367</v>
      </c>
      <c r="B16550" s="1" t="s">
        <v>29368</v>
      </c>
      <c r="C16550" s="1" t="s">
        <v>39</v>
      </c>
      <c r="D16550" s="3">
        <v>2000</v>
      </c>
    </row>
    <row r="16551" spans="1:4" s="9" customFormat="1" x14ac:dyDescent="0.2">
      <c r="A16551" s="2" t="s">
        <v>29370</v>
      </c>
      <c r="B16551" s="1" t="s">
        <v>29368</v>
      </c>
      <c r="C16551" s="1" t="s">
        <v>39</v>
      </c>
      <c r="D16551" s="10" t="s">
        <v>5270</v>
      </c>
    </row>
    <row r="16552" spans="1:4" s="9" customFormat="1" x14ac:dyDescent="0.2">
      <c r="A16552" s="2" t="s">
        <v>29369</v>
      </c>
      <c r="B16552" s="1" t="s">
        <v>29368</v>
      </c>
      <c r="C16552" s="1" t="s">
        <v>39</v>
      </c>
      <c r="D16552" s="10" t="s">
        <v>5270</v>
      </c>
    </row>
    <row r="16553" spans="1:4" s="9" customFormat="1" x14ac:dyDescent="0.2">
      <c r="A16553" s="2" t="s">
        <v>29371</v>
      </c>
      <c r="B16553" s="1" t="s">
        <v>29372</v>
      </c>
      <c r="C16553" s="1" t="s">
        <v>39</v>
      </c>
      <c r="D16553" s="10" t="s">
        <v>5270</v>
      </c>
    </row>
    <row r="16554" spans="1:4" s="9" customFormat="1" x14ac:dyDescent="0.2">
      <c r="A16554" s="2" t="s">
        <v>29373</v>
      </c>
      <c r="B16554" s="1" t="s">
        <v>29374</v>
      </c>
      <c r="C16554" s="1" t="s">
        <v>39</v>
      </c>
      <c r="D16554" s="10" t="s">
        <v>5270</v>
      </c>
    </row>
    <row r="16555" spans="1:4" s="9" customFormat="1" x14ac:dyDescent="0.2">
      <c r="A16555" s="2" t="s">
        <v>29375</v>
      </c>
      <c r="B16555" s="1" t="s">
        <v>29376</v>
      </c>
      <c r="C16555" s="1" t="s">
        <v>13619</v>
      </c>
      <c r="D16555" s="10" t="s">
        <v>5270</v>
      </c>
    </row>
    <row r="16556" spans="1:4" s="9" customFormat="1" x14ac:dyDescent="0.2">
      <c r="A16556" s="2" t="s">
        <v>29377</v>
      </c>
      <c r="B16556" s="1" t="s">
        <v>29376</v>
      </c>
      <c r="C16556" s="1" t="s">
        <v>13619</v>
      </c>
      <c r="D16556" s="10" t="s">
        <v>5270</v>
      </c>
    </row>
    <row r="16557" spans="1:4" s="9" customFormat="1" x14ac:dyDescent="0.2">
      <c r="A16557" s="2" t="s">
        <v>29378</v>
      </c>
      <c r="B16557" s="1" t="s">
        <v>29379</v>
      </c>
      <c r="C16557" s="1" t="s">
        <v>39</v>
      </c>
      <c r="D16557" s="10" t="s">
        <v>5270</v>
      </c>
    </row>
    <row r="16558" spans="1:4" s="9" customFormat="1" x14ac:dyDescent="0.2">
      <c r="A16558" s="2" t="s">
        <v>29380</v>
      </c>
      <c r="B16558" s="1" t="s">
        <v>29381</v>
      </c>
      <c r="C16558" s="1" t="s">
        <v>39</v>
      </c>
      <c r="D16558" s="10" t="s">
        <v>5270</v>
      </c>
    </row>
    <row r="16559" spans="1:4" s="9" customFormat="1" x14ac:dyDescent="0.2">
      <c r="A16559" s="2" t="s">
        <v>29382</v>
      </c>
      <c r="B16559" s="1" t="s">
        <v>29383</v>
      </c>
      <c r="C16559" s="1" t="s">
        <v>39</v>
      </c>
      <c r="D16559" s="10" t="s">
        <v>5270</v>
      </c>
    </row>
    <row r="16560" spans="1:4" s="9" customFormat="1" x14ac:dyDescent="0.2">
      <c r="A16560" s="2" t="s">
        <v>29384</v>
      </c>
      <c r="B16560" s="1" t="s">
        <v>29385</v>
      </c>
      <c r="C16560" s="1" t="s">
        <v>39</v>
      </c>
      <c r="D16560" s="10" t="s">
        <v>5270</v>
      </c>
    </row>
    <row r="16561" spans="1:4" s="9" customFormat="1" x14ac:dyDescent="0.2">
      <c r="A16561" s="2" t="s">
        <v>29386</v>
      </c>
      <c r="B16561" s="1" t="s">
        <v>29387</v>
      </c>
      <c r="C16561" s="1" t="s">
        <v>29078</v>
      </c>
      <c r="D16561" s="10" t="s">
        <v>5270</v>
      </c>
    </row>
    <row r="16562" spans="1:4" s="9" customFormat="1" x14ac:dyDescent="0.2">
      <c r="A16562" s="2" t="s">
        <v>29388</v>
      </c>
      <c r="B16562" s="1" t="s">
        <v>29389</v>
      </c>
      <c r="C16562" s="1" t="s">
        <v>19492</v>
      </c>
      <c r="D16562" s="3">
        <v>2000</v>
      </c>
    </row>
    <row r="16563" spans="1:4" s="9" customFormat="1" x14ac:dyDescent="0.2">
      <c r="A16563" s="2" t="s">
        <v>29390</v>
      </c>
      <c r="B16563" s="1" t="s">
        <v>29389</v>
      </c>
      <c r="C16563" s="1" t="s">
        <v>2752</v>
      </c>
      <c r="D16563" s="3">
        <v>5000</v>
      </c>
    </row>
    <row r="16564" spans="1:4" s="9" customFormat="1" x14ac:dyDescent="0.2">
      <c r="A16564" s="2" t="s">
        <v>29391</v>
      </c>
      <c r="B16564" s="1" t="s">
        <v>29392</v>
      </c>
      <c r="C16564" s="1" t="s">
        <v>39</v>
      </c>
      <c r="D16564" s="10" t="s">
        <v>5270</v>
      </c>
    </row>
    <row r="16565" spans="1:4" s="9" customFormat="1" x14ac:dyDescent="0.2">
      <c r="A16565" s="2" t="s">
        <v>29393</v>
      </c>
      <c r="B16565" s="1" t="s">
        <v>29394</v>
      </c>
      <c r="C16565" s="1" t="s">
        <v>39</v>
      </c>
      <c r="D16565" s="10" t="s">
        <v>5270</v>
      </c>
    </row>
    <row r="16566" spans="1:4" s="9" customFormat="1" x14ac:dyDescent="0.2">
      <c r="A16566" s="2" t="s">
        <v>29395</v>
      </c>
      <c r="B16566" s="1" t="s">
        <v>29396</v>
      </c>
      <c r="C16566" s="1" t="s">
        <v>463</v>
      </c>
      <c r="D16566" s="3">
        <v>500</v>
      </c>
    </row>
    <row r="16567" spans="1:4" s="9" customFormat="1" x14ac:dyDescent="0.2">
      <c r="A16567" s="2" t="s">
        <v>29397</v>
      </c>
      <c r="B16567" s="1" t="s">
        <v>29398</v>
      </c>
      <c r="C16567" s="1" t="s">
        <v>39</v>
      </c>
      <c r="D16567" s="10" t="s">
        <v>5270</v>
      </c>
    </row>
    <row r="16568" spans="1:4" s="9" customFormat="1" x14ac:dyDescent="0.2">
      <c r="A16568" s="2" t="s">
        <v>29399</v>
      </c>
      <c r="B16568" s="1" t="s">
        <v>29400</v>
      </c>
      <c r="C16568" s="1" t="s">
        <v>10405</v>
      </c>
      <c r="D16568" s="10" t="s">
        <v>5270</v>
      </c>
    </row>
    <row r="16569" spans="1:4" s="9" customFormat="1" x14ac:dyDescent="0.2">
      <c r="A16569" s="2" t="s">
        <v>29403</v>
      </c>
      <c r="B16569" s="1" t="s">
        <v>29402</v>
      </c>
      <c r="C16569" s="1" t="s">
        <v>15030</v>
      </c>
      <c r="D16569" s="3">
        <v>2000</v>
      </c>
    </row>
    <row r="16570" spans="1:4" s="9" customFormat="1" x14ac:dyDescent="0.2">
      <c r="A16570" s="2" t="s">
        <v>29404</v>
      </c>
      <c r="B16570" s="1" t="s">
        <v>29402</v>
      </c>
      <c r="C16570" s="1" t="s">
        <v>29078</v>
      </c>
      <c r="D16570" s="3">
        <v>2000</v>
      </c>
    </row>
    <row r="16571" spans="1:4" s="9" customFormat="1" x14ac:dyDescent="0.2">
      <c r="A16571" s="2" t="s">
        <v>29401</v>
      </c>
      <c r="B16571" s="1" t="s">
        <v>29402</v>
      </c>
      <c r="C16571" s="1" t="s">
        <v>39</v>
      </c>
      <c r="D16571" s="10" t="s">
        <v>5270</v>
      </c>
    </row>
    <row r="16572" spans="1:4" s="9" customFormat="1" x14ac:dyDescent="0.2">
      <c r="A16572" s="2" t="s">
        <v>29405</v>
      </c>
      <c r="B16572" s="1" t="s">
        <v>29406</v>
      </c>
      <c r="C16572" s="1" t="s">
        <v>39</v>
      </c>
      <c r="D16572" s="10" t="s">
        <v>5270</v>
      </c>
    </row>
    <row r="16573" spans="1:4" s="9" customFormat="1" x14ac:dyDescent="0.2">
      <c r="A16573" s="2" t="s">
        <v>29407</v>
      </c>
      <c r="B16573" s="1" t="s">
        <v>29408</v>
      </c>
      <c r="C16573" s="1" t="s">
        <v>39</v>
      </c>
      <c r="D16573" s="10" t="s">
        <v>5270</v>
      </c>
    </row>
    <row r="16574" spans="1:4" s="9" customFormat="1" x14ac:dyDescent="0.2">
      <c r="A16574" s="2" t="s">
        <v>29409</v>
      </c>
      <c r="B16574" s="1" t="s">
        <v>29410</v>
      </c>
      <c r="C16574" s="1" t="s">
        <v>463</v>
      </c>
      <c r="D16574" s="10" t="s">
        <v>5270</v>
      </c>
    </row>
    <row r="16575" spans="1:4" s="9" customFormat="1" x14ac:dyDescent="0.2">
      <c r="A16575" s="2" t="s">
        <v>29411</v>
      </c>
      <c r="B16575" s="1" t="s">
        <v>29412</v>
      </c>
      <c r="C16575" s="1" t="s">
        <v>7487</v>
      </c>
      <c r="D16575" s="10" t="s">
        <v>5270</v>
      </c>
    </row>
    <row r="16576" spans="1:4" s="9" customFormat="1" x14ac:dyDescent="0.2">
      <c r="A16576" s="2" t="s">
        <v>29413</v>
      </c>
      <c r="B16576" s="1" t="s">
        <v>29414</v>
      </c>
      <c r="C16576" s="1" t="s">
        <v>29415</v>
      </c>
      <c r="D16576" s="3">
        <v>1000</v>
      </c>
    </row>
    <row r="16577" spans="1:57" s="9" customFormat="1" x14ac:dyDescent="0.2">
      <c r="A16577" s="2" t="s">
        <v>29416</v>
      </c>
      <c r="B16577" s="1" t="s">
        <v>29417</v>
      </c>
      <c r="C16577" s="1" t="s">
        <v>39</v>
      </c>
      <c r="D16577" s="3">
        <v>50</v>
      </c>
    </row>
    <row r="16578" spans="1:57" s="9" customFormat="1" x14ac:dyDescent="0.2">
      <c r="A16578" s="2" t="s">
        <v>29418</v>
      </c>
      <c r="B16578" s="1" t="s">
        <v>29419</v>
      </c>
      <c r="C16578" s="1" t="s">
        <v>39</v>
      </c>
      <c r="D16578" s="3">
        <v>100</v>
      </c>
    </row>
    <row r="16579" spans="1:57" s="9" customFormat="1" x14ac:dyDescent="0.2">
      <c r="A16579" s="2" t="s">
        <v>29420</v>
      </c>
      <c r="B16579" s="1" t="s">
        <v>29421</v>
      </c>
      <c r="C16579" s="1" t="s">
        <v>39</v>
      </c>
      <c r="D16579" s="10" t="s">
        <v>5270</v>
      </c>
    </row>
    <row r="16580" spans="1:57" s="9" customFormat="1" x14ac:dyDescent="0.2">
      <c r="A16580" s="2" t="s">
        <v>29422</v>
      </c>
      <c r="B16580" s="1" t="s">
        <v>29423</v>
      </c>
      <c r="C16580" s="1" t="s">
        <v>18693</v>
      </c>
      <c r="D16580" s="3">
        <v>3000</v>
      </c>
    </row>
    <row r="16581" spans="1:57" s="11" customFormat="1" ht="18.75" x14ac:dyDescent="0.2">
      <c r="A16581" s="16" t="str">
        <f>HYPERLINK("#Indice","Voltar ao inicio")</f>
        <v>Voltar ao inicio</v>
      </c>
      <c r="B16581" s="17"/>
      <c r="C16581" s="17"/>
      <c r="D16581" s="17"/>
      <c r="E16581" s="9"/>
      <c r="F16581" s="9"/>
      <c r="G16581" s="9"/>
      <c r="H16581" s="9"/>
      <c r="I16581" s="9"/>
      <c r="J16581" s="9"/>
      <c r="K16581" s="9"/>
      <c r="L16581" s="9"/>
      <c r="M16581" s="9"/>
      <c r="N16581" s="9"/>
      <c r="O16581" s="9"/>
      <c r="P16581" s="9"/>
      <c r="Q16581" s="9"/>
      <c r="R16581" s="9"/>
      <c r="S16581" s="9"/>
      <c r="T16581" s="9"/>
      <c r="U16581" s="9"/>
      <c r="V16581" s="9"/>
      <c r="W16581" s="9"/>
      <c r="X16581" s="9"/>
      <c r="Y16581" s="9"/>
      <c r="Z16581" s="9"/>
      <c r="AA16581" s="9"/>
      <c r="AB16581" s="9"/>
      <c r="AC16581" s="9"/>
      <c r="AD16581" s="9"/>
      <c r="AE16581" s="9"/>
      <c r="AF16581" s="9"/>
      <c r="AG16581" s="9"/>
      <c r="AH16581" s="9"/>
      <c r="AI16581" s="9"/>
      <c r="AJ16581" s="9"/>
      <c r="AK16581" s="9"/>
      <c r="AL16581" s="9"/>
      <c r="AM16581" s="9"/>
      <c r="AN16581" s="9"/>
      <c r="AO16581" s="9"/>
      <c r="AP16581" s="9"/>
      <c r="AQ16581" s="9"/>
      <c r="AR16581" s="9"/>
      <c r="AS16581" s="9"/>
      <c r="AT16581" s="9"/>
      <c r="AU16581" s="9"/>
      <c r="AV16581" s="9"/>
      <c r="AW16581" s="9"/>
      <c r="AX16581" s="9"/>
      <c r="AY16581" s="9"/>
      <c r="AZ16581" s="9"/>
      <c r="BA16581" s="9"/>
      <c r="BB16581" s="9"/>
      <c r="BC16581" s="9"/>
      <c r="BD16581" s="9"/>
      <c r="BE16581" s="9"/>
    </row>
    <row r="16582" spans="1:57" s="11" customFormat="1" ht="10.5" customHeight="1" x14ac:dyDescent="0.2">
      <c r="A16582" s="12"/>
      <c r="B16582" s="13"/>
      <c r="C16582" s="13"/>
      <c r="D16582" s="13"/>
      <c r="E16582" s="9"/>
      <c r="F16582" s="9"/>
      <c r="G16582" s="9"/>
      <c r="H16582" s="9"/>
      <c r="I16582" s="9"/>
      <c r="J16582" s="9"/>
      <c r="K16582" s="9"/>
      <c r="L16582" s="9"/>
      <c r="M16582" s="9"/>
      <c r="N16582" s="9"/>
      <c r="O16582" s="9"/>
      <c r="P16582" s="9"/>
      <c r="Q16582" s="9"/>
      <c r="R16582" s="9"/>
      <c r="S16582" s="9"/>
      <c r="T16582" s="9"/>
      <c r="U16582" s="9"/>
      <c r="V16582" s="9"/>
      <c r="W16582" s="9"/>
      <c r="X16582" s="9"/>
      <c r="Y16582" s="9"/>
      <c r="Z16582" s="9"/>
      <c r="AA16582" s="9"/>
      <c r="AB16582" s="9"/>
      <c r="AC16582" s="9"/>
      <c r="AD16582" s="9"/>
      <c r="AE16582" s="9"/>
      <c r="AF16582" s="9"/>
      <c r="AG16582" s="9"/>
      <c r="AH16582" s="9"/>
      <c r="AI16582" s="9"/>
      <c r="AJ16582" s="9"/>
      <c r="AK16582" s="9"/>
      <c r="AL16582" s="9"/>
      <c r="AM16582" s="9"/>
      <c r="AN16582" s="9"/>
      <c r="AO16582" s="9"/>
      <c r="AP16582" s="9"/>
      <c r="AQ16582" s="9"/>
      <c r="AR16582" s="9"/>
      <c r="AS16582" s="9"/>
      <c r="AT16582" s="9"/>
      <c r="AU16582" s="9"/>
      <c r="AV16582" s="9"/>
      <c r="AW16582" s="9"/>
      <c r="AX16582" s="9"/>
      <c r="AY16582" s="9"/>
      <c r="AZ16582" s="9"/>
      <c r="BA16582" s="9"/>
      <c r="BB16582" s="9"/>
      <c r="BC16582" s="9"/>
      <c r="BD16582" s="9"/>
      <c r="BE16582" s="9"/>
    </row>
    <row r="16583" spans="1:57" s="9" customFormat="1" ht="26.25" x14ac:dyDescent="0.2">
      <c r="A16583" s="18" t="s">
        <v>29424</v>
      </c>
      <c r="B16583" s="19"/>
      <c r="C16583" s="19"/>
      <c r="D16583" s="19"/>
    </row>
    <row r="16584" spans="1:57" s="9" customFormat="1" ht="14.25" x14ac:dyDescent="0.2">
      <c r="A16584" s="20" t="s">
        <v>0</v>
      </c>
      <c r="B16584" s="21" t="s">
        <v>1</v>
      </c>
      <c r="C16584" s="21" t="s">
        <v>2</v>
      </c>
      <c r="D16584" s="22" t="s">
        <v>3</v>
      </c>
    </row>
    <row r="16585" spans="1:57" s="9" customFormat="1" ht="14.25" x14ac:dyDescent="0.2">
      <c r="A16585" s="20"/>
      <c r="B16585" s="21"/>
      <c r="C16585" s="21"/>
      <c r="D16585" s="22"/>
    </row>
    <row r="16586" spans="1:57" s="9" customFormat="1" x14ac:dyDescent="0.2">
      <c r="A16586" s="2" t="s">
        <v>29425</v>
      </c>
      <c r="B16586" s="1" t="s">
        <v>29426</v>
      </c>
      <c r="C16586" s="1" t="s">
        <v>39</v>
      </c>
      <c r="D16586" s="3">
        <v>1000</v>
      </c>
    </row>
    <row r="16587" spans="1:57" s="9" customFormat="1" x14ac:dyDescent="0.2">
      <c r="A16587" s="2" t="s">
        <v>29427</v>
      </c>
      <c r="B16587" s="1" t="s">
        <v>29428</v>
      </c>
      <c r="C16587" s="1" t="s">
        <v>39</v>
      </c>
      <c r="D16587" s="3">
        <v>4000</v>
      </c>
    </row>
    <row r="16588" spans="1:57" s="9" customFormat="1" x14ac:dyDescent="0.2">
      <c r="A16588" s="2" t="s">
        <v>29429</v>
      </c>
      <c r="B16588" s="1" t="s">
        <v>29430</v>
      </c>
      <c r="C16588" s="1" t="s">
        <v>29415</v>
      </c>
      <c r="D16588" s="10" t="s">
        <v>5270</v>
      </c>
    </row>
    <row r="16589" spans="1:57" s="9" customFormat="1" x14ac:dyDescent="0.2">
      <c r="A16589" s="2" t="s">
        <v>29431</v>
      </c>
      <c r="B16589" s="1" t="s">
        <v>29432</v>
      </c>
      <c r="C16589" s="1" t="s">
        <v>2345</v>
      </c>
      <c r="D16589" s="10" t="s">
        <v>5270</v>
      </c>
    </row>
    <row r="16590" spans="1:57" s="9" customFormat="1" x14ac:dyDescent="0.2">
      <c r="A16590" s="2" t="s">
        <v>29433</v>
      </c>
      <c r="B16590" s="1" t="s">
        <v>29434</v>
      </c>
      <c r="C16590" s="1" t="s">
        <v>39</v>
      </c>
      <c r="D16590" s="10" t="s">
        <v>5270</v>
      </c>
    </row>
    <row r="16591" spans="1:57" s="9" customFormat="1" x14ac:dyDescent="0.2">
      <c r="A16591" s="2" t="s">
        <v>29435</v>
      </c>
      <c r="B16591" s="1" t="s">
        <v>29436</v>
      </c>
      <c r="C16591" s="1" t="s">
        <v>39</v>
      </c>
      <c r="D16591" s="10" t="s">
        <v>5270</v>
      </c>
    </row>
    <row r="16592" spans="1:57" s="9" customFormat="1" x14ac:dyDescent="0.2">
      <c r="A16592" s="2" t="s">
        <v>29437</v>
      </c>
      <c r="B16592" s="1" t="s">
        <v>29438</v>
      </c>
      <c r="C16592" s="1" t="s">
        <v>29078</v>
      </c>
      <c r="D16592" s="3">
        <v>2000</v>
      </c>
    </row>
    <row r="16593" spans="1:4" s="9" customFormat="1" x14ac:dyDescent="0.2">
      <c r="A16593" s="2" t="s">
        <v>29439</v>
      </c>
      <c r="B16593" s="1" t="s">
        <v>29440</v>
      </c>
      <c r="C16593" s="1" t="s">
        <v>463</v>
      </c>
      <c r="D16593" s="3">
        <v>1600</v>
      </c>
    </row>
    <row r="16594" spans="1:4" s="9" customFormat="1" x14ac:dyDescent="0.2">
      <c r="A16594" s="2" t="s">
        <v>29441</v>
      </c>
      <c r="B16594" s="1" t="s">
        <v>29442</v>
      </c>
      <c r="C16594" s="1" t="s">
        <v>13936</v>
      </c>
      <c r="D16594" s="3">
        <v>4000</v>
      </c>
    </row>
    <row r="16595" spans="1:4" s="9" customFormat="1" x14ac:dyDescent="0.2">
      <c r="A16595" s="2" t="s">
        <v>29443</v>
      </c>
      <c r="B16595" s="1" t="s">
        <v>29444</v>
      </c>
      <c r="C16595" s="1" t="s">
        <v>29078</v>
      </c>
      <c r="D16595" s="3">
        <v>2000</v>
      </c>
    </row>
    <row r="16596" spans="1:4" s="9" customFormat="1" x14ac:dyDescent="0.2">
      <c r="A16596" s="2" t="s">
        <v>29445</v>
      </c>
      <c r="B16596" s="1" t="s">
        <v>29446</v>
      </c>
      <c r="C16596" s="1" t="s">
        <v>29078</v>
      </c>
      <c r="D16596" s="10" t="s">
        <v>5270</v>
      </c>
    </row>
    <row r="16597" spans="1:4" s="9" customFormat="1" x14ac:dyDescent="0.2">
      <c r="A16597" s="2" t="s">
        <v>29447</v>
      </c>
      <c r="B16597" s="1" t="s">
        <v>29448</v>
      </c>
      <c r="C16597" s="1" t="s">
        <v>39</v>
      </c>
      <c r="D16597" s="10" t="s">
        <v>5270</v>
      </c>
    </row>
    <row r="16598" spans="1:4" s="9" customFormat="1" x14ac:dyDescent="0.2">
      <c r="A16598" s="2" t="s">
        <v>29449</v>
      </c>
      <c r="B16598" s="1" t="s">
        <v>29448</v>
      </c>
      <c r="C16598" s="1" t="s">
        <v>13619</v>
      </c>
      <c r="D16598" s="10" t="s">
        <v>5270</v>
      </c>
    </row>
    <row r="16599" spans="1:4" s="9" customFormat="1" x14ac:dyDescent="0.2">
      <c r="A16599" s="2" t="s">
        <v>29450</v>
      </c>
      <c r="B16599" s="1" t="s">
        <v>29448</v>
      </c>
      <c r="C16599" s="1" t="s">
        <v>10405</v>
      </c>
      <c r="D16599" s="10" t="s">
        <v>5270</v>
      </c>
    </row>
    <row r="16600" spans="1:4" s="9" customFormat="1" x14ac:dyDescent="0.2">
      <c r="A16600" s="2" t="s">
        <v>29451</v>
      </c>
      <c r="B16600" s="1" t="s">
        <v>29452</v>
      </c>
      <c r="C16600" s="1" t="s">
        <v>39</v>
      </c>
      <c r="D16600" s="3">
        <v>100</v>
      </c>
    </row>
    <row r="16601" spans="1:4" s="9" customFormat="1" x14ac:dyDescent="0.2">
      <c r="A16601" s="2" t="s">
        <v>29453</v>
      </c>
      <c r="B16601" s="1" t="s">
        <v>29452</v>
      </c>
      <c r="C16601" s="1" t="s">
        <v>13416</v>
      </c>
      <c r="D16601" s="10" t="s">
        <v>5270</v>
      </c>
    </row>
    <row r="16602" spans="1:4" s="9" customFormat="1" x14ac:dyDescent="0.2">
      <c r="A16602" s="2" t="s">
        <v>29454</v>
      </c>
      <c r="B16602" s="1" t="s">
        <v>29455</v>
      </c>
      <c r="C16602" s="1" t="s">
        <v>10405</v>
      </c>
      <c r="D16602" s="3">
        <v>4000</v>
      </c>
    </row>
    <row r="16603" spans="1:4" s="9" customFormat="1" x14ac:dyDescent="0.2">
      <c r="A16603" s="2" t="s">
        <v>29456</v>
      </c>
      <c r="B16603" s="1" t="s">
        <v>29455</v>
      </c>
      <c r="C16603" s="1" t="s">
        <v>23944</v>
      </c>
      <c r="D16603" s="3">
        <v>4000</v>
      </c>
    </row>
    <row r="16604" spans="1:4" s="9" customFormat="1" x14ac:dyDescent="0.2">
      <c r="A16604" s="2" t="s">
        <v>29457</v>
      </c>
      <c r="B16604" s="1" t="s">
        <v>29458</v>
      </c>
      <c r="C16604" s="1" t="s">
        <v>463</v>
      </c>
      <c r="D16604" s="3">
        <v>2000</v>
      </c>
    </row>
    <row r="16605" spans="1:4" s="9" customFormat="1" x14ac:dyDescent="0.2">
      <c r="A16605" s="2" t="s">
        <v>29465</v>
      </c>
      <c r="B16605" s="1" t="s">
        <v>29460</v>
      </c>
      <c r="C16605" s="1" t="s">
        <v>5723</v>
      </c>
      <c r="D16605" s="10" t="s">
        <v>5270</v>
      </c>
    </row>
    <row r="16606" spans="1:4" s="9" customFormat="1" x14ac:dyDescent="0.2">
      <c r="A16606" s="2" t="s">
        <v>29464</v>
      </c>
      <c r="B16606" s="1" t="s">
        <v>29460</v>
      </c>
      <c r="C16606" s="1" t="s">
        <v>5723</v>
      </c>
      <c r="D16606" s="10" t="s">
        <v>5270</v>
      </c>
    </row>
    <row r="16607" spans="1:4" s="9" customFormat="1" x14ac:dyDescent="0.2">
      <c r="A16607" s="2" t="s">
        <v>29459</v>
      </c>
      <c r="B16607" s="1" t="s">
        <v>29460</v>
      </c>
      <c r="C16607" s="1" t="s">
        <v>29461</v>
      </c>
      <c r="D16607" s="10" t="s">
        <v>5270</v>
      </c>
    </row>
    <row r="16608" spans="1:4" s="9" customFormat="1" x14ac:dyDescent="0.2">
      <c r="A16608" s="2" t="s">
        <v>29462</v>
      </c>
      <c r="B16608" s="1" t="s">
        <v>29460</v>
      </c>
      <c r="C16608" s="1" t="s">
        <v>29463</v>
      </c>
      <c r="D16608" s="10" t="s">
        <v>5270</v>
      </c>
    </row>
    <row r="16609" spans="1:4" s="9" customFormat="1" x14ac:dyDescent="0.2">
      <c r="A16609" s="2" t="s">
        <v>29466</v>
      </c>
      <c r="B16609" s="1" t="s">
        <v>29467</v>
      </c>
      <c r="C16609" s="1" t="s">
        <v>39</v>
      </c>
      <c r="D16609" s="10" t="s">
        <v>5270</v>
      </c>
    </row>
    <row r="16610" spans="1:4" s="9" customFormat="1" x14ac:dyDescent="0.2">
      <c r="A16610" s="2" t="s">
        <v>29468</v>
      </c>
      <c r="B16610" s="1" t="s">
        <v>29469</v>
      </c>
      <c r="C16610" s="1" t="s">
        <v>13936</v>
      </c>
      <c r="D16610" s="3">
        <v>4000</v>
      </c>
    </row>
    <row r="16611" spans="1:4" s="9" customFormat="1" x14ac:dyDescent="0.2">
      <c r="A16611" s="2" t="s">
        <v>29470</v>
      </c>
      <c r="B16611" s="1" t="s">
        <v>29471</v>
      </c>
      <c r="C16611" s="1" t="s">
        <v>39</v>
      </c>
      <c r="D16611" s="10" t="s">
        <v>5270</v>
      </c>
    </row>
    <row r="16612" spans="1:4" s="9" customFormat="1" x14ac:dyDescent="0.2">
      <c r="A16612" s="2" t="s">
        <v>29472</v>
      </c>
      <c r="B16612" s="1" t="s">
        <v>29473</v>
      </c>
      <c r="C16612" s="1" t="s">
        <v>39</v>
      </c>
      <c r="D16612" s="10" t="s">
        <v>5270</v>
      </c>
    </row>
    <row r="16613" spans="1:4" s="9" customFormat="1" x14ac:dyDescent="0.2">
      <c r="A16613" s="2" t="s">
        <v>29474</v>
      </c>
      <c r="B16613" s="1" t="s">
        <v>29475</v>
      </c>
      <c r="C16613" s="1" t="s">
        <v>39</v>
      </c>
      <c r="D16613" s="10" t="s">
        <v>5270</v>
      </c>
    </row>
    <row r="16614" spans="1:4" s="9" customFormat="1" x14ac:dyDescent="0.2">
      <c r="A16614" s="2" t="s">
        <v>29476</v>
      </c>
      <c r="B16614" s="1" t="s">
        <v>29477</v>
      </c>
      <c r="C16614" s="1" t="s">
        <v>39</v>
      </c>
      <c r="D16614" s="3">
        <v>100</v>
      </c>
    </row>
    <row r="16615" spans="1:4" s="9" customFormat="1" x14ac:dyDescent="0.2">
      <c r="A16615" s="2" t="s">
        <v>29481</v>
      </c>
      <c r="B16615" s="1" t="s">
        <v>29479</v>
      </c>
      <c r="C16615" s="1" t="s">
        <v>10405</v>
      </c>
      <c r="D16615" s="3">
        <v>4000</v>
      </c>
    </row>
    <row r="16616" spans="1:4" s="9" customFormat="1" x14ac:dyDescent="0.2">
      <c r="A16616" s="2" t="s">
        <v>29478</v>
      </c>
      <c r="B16616" s="1" t="s">
        <v>29479</v>
      </c>
      <c r="C16616" s="1" t="s">
        <v>13416</v>
      </c>
      <c r="D16616" s="3">
        <v>4000</v>
      </c>
    </row>
    <row r="16617" spans="1:4" s="9" customFormat="1" x14ac:dyDescent="0.2">
      <c r="A16617" s="2" t="s">
        <v>29480</v>
      </c>
      <c r="B16617" s="1" t="s">
        <v>29479</v>
      </c>
      <c r="C16617" s="1" t="s">
        <v>10405</v>
      </c>
      <c r="D16617" s="3">
        <v>4000</v>
      </c>
    </row>
    <row r="16618" spans="1:4" s="9" customFormat="1" x14ac:dyDescent="0.2">
      <c r="A16618" s="2" t="s">
        <v>29482</v>
      </c>
      <c r="B16618" s="1" t="s">
        <v>29483</v>
      </c>
      <c r="C16618" s="1" t="s">
        <v>39</v>
      </c>
      <c r="D16618" s="3">
        <v>2000</v>
      </c>
    </row>
    <row r="16619" spans="1:4" s="9" customFormat="1" x14ac:dyDescent="0.2">
      <c r="A16619" s="2" t="s">
        <v>29484</v>
      </c>
      <c r="B16619" s="1" t="s">
        <v>29485</v>
      </c>
      <c r="C16619" s="1" t="s">
        <v>10405</v>
      </c>
      <c r="D16619" s="3">
        <v>4000</v>
      </c>
    </row>
    <row r="16620" spans="1:4" s="9" customFormat="1" x14ac:dyDescent="0.2">
      <c r="A16620" s="2" t="s">
        <v>29486</v>
      </c>
      <c r="B16620" s="1" t="s">
        <v>29487</v>
      </c>
      <c r="C16620" s="1" t="s">
        <v>10405</v>
      </c>
      <c r="D16620" s="10" t="s">
        <v>5270</v>
      </c>
    </row>
    <row r="16621" spans="1:4" s="9" customFormat="1" x14ac:dyDescent="0.2">
      <c r="A16621" s="2" t="s">
        <v>29488</v>
      </c>
      <c r="B16621" s="1" t="s">
        <v>29489</v>
      </c>
      <c r="C16621" s="1" t="s">
        <v>10405</v>
      </c>
      <c r="D16621" s="3">
        <v>4000</v>
      </c>
    </row>
    <row r="16622" spans="1:4" s="9" customFormat="1" x14ac:dyDescent="0.2">
      <c r="A16622" s="2" t="s">
        <v>29490</v>
      </c>
      <c r="B16622" s="1" t="s">
        <v>29491</v>
      </c>
      <c r="C16622" s="1" t="s">
        <v>39</v>
      </c>
      <c r="D16622" s="10" t="s">
        <v>5270</v>
      </c>
    </row>
    <row r="16623" spans="1:4" s="9" customFormat="1" x14ac:dyDescent="0.2">
      <c r="A16623" s="2" t="s">
        <v>29492</v>
      </c>
      <c r="B16623" s="1" t="s">
        <v>29493</v>
      </c>
      <c r="C16623" s="1" t="s">
        <v>29494</v>
      </c>
      <c r="D16623" s="10" t="s">
        <v>5270</v>
      </c>
    </row>
    <row r="16624" spans="1:4" s="9" customFormat="1" x14ac:dyDescent="0.2">
      <c r="A16624" s="2" t="s">
        <v>29495</v>
      </c>
      <c r="B16624" s="1" t="s">
        <v>29496</v>
      </c>
      <c r="C16624" s="1" t="s">
        <v>463</v>
      </c>
      <c r="D16624" s="10" t="s">
        <v>5270</v>
      </c>
    </row>
    <row r="16625" spans="1:4" s="9" customFormat="1" x14ac:dyDescent="0.2">
      <c r="A16625" s="2" t="s">
        <v>29497</v>
      </c>
      <c r="B16625" s="1" t="s">
        <v>29498</v>
      </c>
      <c r="C16625" s="1" t="s">
        <v>2345</v>
      </c>
      <c r="D16625" s="3">
        <v>2000</v>
      </c>
    </row>
    <row r="16626" spans="1:4" s="9" customFormat="1" x14ac:dyDescent="0.2">
      <c r="A16626" s="2" t="s">
        <v>29499</v>
      </c>
      <c r="B16626" s="1" t="s">
        <v>29500</v>
      </c>
      <c r="C16626" s="1" t="s">
        <v>39</v>
      </c>
      <c r="D16626" s="3">
        <v>3000</v>
      </c>
    </row>
    <row r="16627" spans="1:4" s="9" customFormat="1" x14ac:dyDescent="0.2">
      <c r="A16627" s="2" t="s">
        <v>29501</v>
      </c>
      <c r="B16627" s="1" t="s">
        <v>29502</v>
      </c>
      <c r="C16627" s="1" t="s">
        <v>39</v>
      </c>
      <c r="D16627" s="3">
        <v>3000</v>
      </c>
    </row>
    <row r="16628" spans="1:4" s="9" customFormat="1" x14ac:dyDescent="0.2">
      <c r="A16628" s="2" t="s">
        <v>29505</v>
      </c>
      <c r="B16628" s="1" t="s">
        <v>29504</v>
      </c>
      <c r="C16628" s="1" t="s">
        <v>10405</v>
      </c>
      <c r="D16628" s="3">
        <v>4000</v>
      </c>
    </row>
    <row r="16629" spans="1:4" s="9" customFormat="1" x14ac:dyDescent="0.2">
      <c r="A16629" s="2" t="s">
        <v>29503</v>
      </c>
      <c r="B16629" s="1" t="s">
        <v>29504</v>
      </c>
      <c r="C16629" s="1" t="s">
        <v>13936</v>
      </c>
      <c r="D16629" s="3">
        <v>4000</v>
      </c>
    </row>
    <row r="16630" spans="1:4" s="9" customFormat="1" x14ac:dyDescent="0.2">
      <c r="A16630" s="2" t="s">
        <v>29506</v>
      </c>
      <c r="B16630" s="1" t="s">
        <v>29507</v>
      </c>
      <c r="C16630" s="1" t="s">
        <v>463</v>
      </c>
      <c r="D16630" s="3">
        <v>4000</v>
      </c>
    </row>
    <row r="16631" spans="1:4" s="9" customFormat="1" x14ac:dyDescent="0.2">
      <c r="A16631" s="2" t="s">
        <v>29508</v>
      </c>
      <c r="B16631" s="1" t="s">
        <v>29509</v>
      </c>
      <c r="C16631" s="1" t="s">
        <v>13416</v>
      </c>
      <c r="D16631" s="3">
        <v>100</v>
      </c>
    </row>
    <row r="16632" spans="1:4" s="9" customFormat="1" x14ac:dyDescent="0.2">
      <c r="A16632" s="2" t="s">
        <v>29510</v>
      </c>
      <c r="B16632" s="1" t="s">
        <v>29511</v>
      </c>
      <c r="C16632" s="1" t="s">
        <v>463</v>
      </c>
      <c r="D16632" s="3">
        <v>2000</v>
      </c>
    </row>
    <row r="16633" spans="1:4" s="9" customFormat="1" x14ac:dyDescent="0.2">
      <c r="A16633" s="2" t="s">
        <v>29512</v>
      </c>
      <c r="B16633" s="1" t="s">
        <v>29513</v>
      </c>
      <c r="C16633" s="1" t="s">
        <v>10405</v>
      </c>
      <c r="D16633" s="10" t="s">
        <v>5270</v>
      </c>
    </row>
    <row r="16634" spans="1:4" s="9" customFormat="1" x14ac:dyDescent="0.2">
      <c r="A16634" s="2" t="s">
        <v>29514</v>
      </c>
      <c r="B16634" s="1" t="s">
        <v>29515</v>
      </c>
      <c r="C16634" s="1" t="s">
        <v>20112</v>
      </c>
      <c r="D16634" s="3">
        <v>500</v>
      </c>
    </row>
    <row r="16635" spans="1:4" s="9" customFormat="1" x14ac:dyDescent="0.2">
      <c r="A16635" s="2" t="s">
        <v>29516</v>
      </c>
      <c r="B16635" s="1" t="s">
        <v>29517</v>
      </c>
      <c r="C16635" s="1" t="s">
        <v>20112</v>
      </c>
      <c r="D16635" s="3">
        <v>500</v>
      </c>
    </row>
    <row r="16636" spans="1:4" s="9" customFormat="1" x14ac:dyDescent="0.2">
      <c r="A16636" s="2" t="s">
        <v>29520</v>
      </c>
      <c r="B16636" s="1" t="s">
        <v>29519</v>
      </c>
      <c r="C16636" s="1" t="s">
        <v>13936</v>
      </c>
      <c r="D16636" s="3">
        <v>4000</v>
      </c>
    </row>
    <row r="16637" spans="1:4" s="9" customFormat="1" x14ac:dyDescent="0.2">
      <c r="A16637" s="2" t="s">
        <v>29518</v>
      </c>
      <c r="B16637" s="1" t="s">
        <v>29519</v>
      </c>
      <c r="C16637" s="1" t="s">
        <v>13619</v>
      </c>
      <c r="D16637" s="3">
        <v>4000</v>
      </c>
    </row>
    <row r="16638" spans="1:4" s="9" customFormat="1" x14ac:dyDescent="0.2">
      <c r="A16638" s="2" t="s">
        <v>29521</v>
      </c>
      <c r="B16638" s="1" t="s">
        <v>29522</v>
      </c>
      <c r="C16638" s="1" t="s">
        <v>13619</v>
      </c>
      <c r="D16638" s="10" t="s">
        <v>5270</v>
      </c>
    </row>
    <row r="16639" spans="1:4" s="9" customFormat="1" x14ac:dyDescent="0.2">
      <c r="A16639" s="2" t="s">
        <v>29523</v>
      </c>
      <c r="B16639" s="1" t="s">
        <v>29524</v>
      </c>
      <c r="C16639" s="1" t="s">
        <v>463</v>
      </c>
      <c r="D16639" s="3">
        <v>2000</v>
      </c>
    </row>
    <row r="16640" spans="1:4" s="9" customFormat="1" x14ac:dyDescent="0.2">
      <c r="A16640" s="2" t="s">
        <v>29525</v>
      </c>
      <c r="B16640" s="1" t="s">
        <v>29526</v>
      </c>
      <c r="C16640" s="1" t="s">
        <v>39</v>
      </c>
      <c r="D16640" s="10" t="s">
        <v>5270</v>
      </c>
    </row>
    <row r="16641" spans="1:4" s="9" customFormat="1" x14ac:dyDescent="0.2">
      <c r="A16641" s="2" t="s">
        <v>29534</v>
      </c>
      <c r="B16641" s="1" t="s">
        <v>29528</v>
      </c>
      <c r="C16641" s="1" t="s">
        <v>13878</v>
      </c>
      <c r="D16641" s="3">
        <v>1500</v>
      </c>
    </row>
    <row r="16642" spans="1:4" s="9" customFormat="1" x14ac:dyDescent="0.2">
      <c r="A16642" s="2" t="s">
        <v>29532</v>
      </c>
      <c r="B16642" s="1" t="s">
        <v>29528</v>
      </c>
      <c r="C16642" s="1" t="s">
        <v>39</v>
      </c>
      <c r="D16642" s="10" t="s">
        <v>5270</v>
      </c>
    </row>
    <row r="16643" spans="1:4" s="9" customFormat="1" x14ac:dyDescent="0.2">
      <c r="A16643" s="2" t="s">
        <v>29533</v>
      </c>
      <c r="B16643" s="1" t="s">
        <v>29528</v>
      </c>
      <c r="C16643" s="1" t="s">
        <v>39</v>
      </c>
      <c r="D16643" s="10" t="s">
        <v>5270</v>
      </c>
    </row>
    <row r="16644" spans="1:4" s="9" customFormat="1" x14ac:dyDescent="0.2">
      <c r="A16644" s="2" t="s">
        <v>29527</v>
      </c>
      <c r="B16644" s="1" t="s">
        <v>29528</v>
      </c>
      <c r="C16644" s="1" t="s">
        <v>29529</v>
      </c>
      <c r="D16644" s="10" t="s">
        <v>5270</v>
      </c>
    </row>
    <row r="16645" spans="1:4" s="9" customFormat="1" x14ac:dyDescent="0.2">
      <c r="A16645" s="2" t="s">
        <v>29535</v>
      </c>
      <c r="B16645" s="1" t="s">
        <v>29528</v>
      </c>
      <c r="C16645" s="1" t="s">
        <v>5723</v>
      </c>
      <c r="D16645" s="10" t="s">
        <v>5270</v>
      </c>
    </row>
    <row r="16646" spans="1:4" s="9" customFormat="1" x14ac:dyDescent="0.2">
      <c r="A16646" s="2" t="s">
        <v>29530</v>
      </c>
      <c r="B16646" s="1" t="s">
        <v>29528</v>
      </c>
      <c r="C16646" s="1" t="s">
        <v>39</v>
      </c>
      <c r="D16646" s="10" t="s">
        <v>5270</v>
      </c>
    </row>
    <row r="16647" spans="1:4" s="9" customFormat="1" x14ac:dyDescent="0.2">
      <c r="A16647" s="2" t="s">
        <v>29531</v>
      </c>
      <c r="B16647" s="1" t="s">
        <v>29528</v>
      </c>
      <c r="C16647" s="1" t="s">
        <v>39</v>
      </c>
      <c r="D16647" s="10" t="s">
        <v>5270</v>
      </c>
    </row>
    <row r="16648" spans="1:4" s="9" customFormat="1" x14ac:dyDescent="0.2">
      <c r="A16648" s="2" t="s">
        <v>29536</v>
      </c>
      <c r="B16648" s="1" t="s">
        <v>29537</v>
      </c>
      <c r="C16648" s="1" t="s">
        <v>29415</v>
      </c>
      <c r="D16648" s="3">
        <v>2000</v>
      </c>
    </row>
    <row r="16649" spans="1:4" s="9" customFormat="1" x14ac:dyDescent="0.2">
      <c r="A16649" s="2" t="s">
        <v>29538</v>
      </c>
      <c r="B16649" s="1" t="s">
        <v>29539</v>
      </c>
      <c r="C16649" s="1" t="s">
        <v>39</v>
      </c>
      <c r="D16649" s="3">
        <v>2000</v>
      </c>
    </row>
    <row r="16650" spans="1:4" s="9" customFormat="1" x14ac:dyDescent="0.2">
      <c r="A16650" s="2" t="s">
        <v>29540</v>
      </c>
      <c r="B16650" s="1" t="s">
        <v>29541</v>
      </c>
      <c r="C16650" s="1" t="s">
        <v>39</v>
      </c>
      <c r="D16650" s="3">
        <v>2000</v>
      </c>
    </row>
    <row r="16651" spans="1:4" s="9" customFormat="1" x14ac:dyDescent="0.2">
      <c r="A16651" s="2" t="s">
        <v>29542</v>
      </c>
      <c r="B16651" s="1" t="s">
        <v>29543</v>
      </c>
      <c r="C16651" s="1" t="s">
        <v>13936</v>
      </c>
      <c r="D16651" s="3">
        <v>4000</v>
      </c>
    </row>
    <row r="16652" spans="1:4" s="9" customFormat="1" x14ac:dyDescent="0.2">
      <c r="A16652" s="2" t="s">
        <v>29544</v>
      </c>
      <c r="B16652" s="1" t="s">
        <v>29543</v>
      </c>
      <c r="C16652" s="1" t="s">
        <v>13556</v>
      </c>
      <c r="D16652" s="3">
        <v>4000</v>
      </c>
    </row>
    <row r="16653" spans="1:4" s="9" customFormat="1" x14ac:dyDescent="0.2">
      <c r="A16653" s="2" t="s">
        <v>29545</v>
      </c>
      <c r="B16653" s="1" t="s">
        <v>29546</v>
      </c>
      <c r="C16653" s="1" t="s">
        <v>29547</v>
      </c>
      <c r="D16653" s="10" t="s">
        <v>5270</v>
      </c>
    </row>
    <row r="16654" spans="1:4" s="9" customFormat="1" x14ac:dyDescent="0.2">
      <c r="A16654" s="2" t="s">
        <v>29548</v>
      </c>
      <c r="B16654" s="1" t="s">
        <v>29549</v>
      </c>
      <c r="C16654" s="1" t="s">
        <v>10405</v>
      </c>
      <c r="D16654" s="3">
        <v>2000</v>
      </c>
    </row>
    <row r="16655" spans="1:4" s="9" customFormat="1" x14ac:dyDescent="0.2">
      <c r="A16655" s="2" t="s">
        <v>29550</v>
      </c>
      <c r="B16655" s="1" t="s">
        <v>29551</v>
      </c>
      <c r="C16655" s="1" t="s">
        <v>13878</v>
      </c>
      <c r="D16655" s="10" t="s">
        <v>5270</v>
      </c>
    </row>
    <row r="16656" spans="1:4" s="9" customFormat="1" x14ac:dyDescent="0.2">
      <c r="A16656" s="2" t="s">
        <v>29552</v>
      </c>
      <c r="B16656" s="1" t="s">
        <v>29553</v>
      </c>
      <c r="C16656" s="1" t="s">
        <v>13936</v>
      </c>
      <c r="D16656" s="3">
        <v>4000</v>
      </c>
    </row>
    <row r="16657" spans="1:4" s="9" customFormat="1" x14ac:dyDescent="0.2">
      <c r="A16657" s="2" t="s">
        <v>29554</v>
      </c>
      <c r="B16657" s="1" t="s">
        <v>29555</v>
      </c>
      <c r="C16657" s="1" t="s">
        <v>13619</v>
      </c>
      <c r="D16657" s="3">
        <v>3000</v>
      </c>
    </row>
    <row r="16658" spans="1:4" s="9" customFormat="1" x14ac:dyDescent="0.2">
      <c r="A16658" s="2" t="s">
        <v>29556</v>
      </c>
      <c r="B16658" s="1" t="s">
        <v>29557</v>
      </c>
      <c r="C16658" s="1" t="s">
        <v>2345</v>
      </c>
      <c r="D16658" s="10" t="s">
        <v>5270</v>
      </c>
    </row>
    <row r="16659" spans="1:4" s="9" customFormat="1" x14ac:dyDescent="0.2">
      <c r="A16659" s="2" t="s">
        <v>29558</v>
      </c>
      <c r="B16659" s="1" t="s">
        <v>29559</v>
      </c>
      <c r="C16659" s="1" t="s">
        <v>463</v>
      </c>
      <c r="D16659" s="3">
        <v>2000</v>
      </c>
    </row>
    <row r="16660" spans="1:4" s="9" customFormat="1" x14ac:dyDescent="0.2">
      <c r="A16660" s="2" t="s">
        <v>29560</v>
      </c>
      <c r="B16660" s="1" t="s">
        <v>29561</v>
      </c>
      <c r="C16660" s="1" t="s">
        <v>463</v>
      </c>
      <c r="D16660" s="3">
        <v>2000</v>
      </c>
    </row>
    <row r="16661" spans="1:4" s="9" customFormat="1" x14ac:dyDescent="0.2">
      <c r="A16661" s="2" t="s">
        <v>29562</v>
      </c>
      <c r="B16661" s="1" t="s">
        <v>29563</v>
      </c>
      <c r="C16661" s="1" t="s">
        <v>10405</v>
      </c>
      <c r="D16661" s="3">
        <v>4000</v>
      </c>
    </row>
    <row r="16662" spans="1:4" s="9" customFormat="1" x14ac:dyDescent="0.2">
      <c r="A16662" s="2" t="s">
        <v>29564</v>
      </c>
      <c r="B16662" s="1" t="s">
        <v>29565</v>
      </c>
      <c r="C16662" s="1" t="s">
        <v>10405</v>
      </c>
      <c r="D16662" s="3">
        <v>4000</v>
      </c>
    </row>
    <row r="16663" spans="1:4" s="9" customFormat="1" x14ac:dyDescent="0.2">
      <c r="A16663" s="2" t="s">
        <v>29566</v>
      </c>
      <c r="B16663" s="1" t="s">
        <v>29567</v>
      </c>
      <c r="C16663" s="1" t="s">
        <v>20112</v>
      </c>
      <c r="D16663" s="10" t="s">
        <v>5270</v>
      </c>
    </row>
    <row r="16664" spans="1:4" s="9" customFormat="1" x14ac:dyDescent="0.2">
      <c r="A16664" s="2" t="s">
        <v>29568</v>
      </c>
      <c r="B16664" s="1" t="s">
        <v>29569</v>
      </c>
      <c r="C16664" s="1" t="s">
        <v>13416</v>
      </c>
      <c r="D16664" s="10" t="s">
        <v>5270</v>
      </c>
    </row>
    <row r="16665" spans="1:4" s="9" customFormat="1" x14ac:dyDescent="0.2">
      <c r="A16665" s="2" t="s">
        <v>29570</v>
      </c>
      <c r="B16665" s="1" t="s">
        <v>29571</v>
      </c>
      <c r="C16665" s="1" t="s">
        <v>13936</v>
      </c>
      <c r="D16665" s="3">
        <v>4000</v>
      </c>
    </row>
    <row r="16666" spans="1:4" s="9" customFormat="1" x14ac:dyDescent="0.2">
      <c r="A16666" s="2" t="s">
        <v>29574</v>
      </c>
      <c r="B16666" s="1" t="s">
        <v>29573</v>
      </c>
      <c r="C16666" s="1" t="s">
        <v>10405</v>
      </c>
      <c r="D16666" s="3">
        <v>2000</v>
      </c>
    </row>
    <row r="16667" spans="1:4" s="9" customFormat="1" x14ac:dyDescent="0.2">
      <c r="A16667" s="2" t="s">
        <v>29572</v>
      </c>
      <c r="B16667" s="1" t="s">
        <v>29573</v>
      </c>
      <c r="C16667" s="1" t="s">
        <v>10405</v>
      </c>
      <c r="D16667" s="3">
        <v>10000</v>
      </c>
    </row>
    <row r="16668" spans="1:4" s="9" customFormat="1" x14ac:dyDescent="0.2">
      <c r="A16668" s="2" t="s">
        <v>29575</v>
      </c>
      <c r="B16668" s="1" t="s">
        <v>29576</v>
      </c>
      <c r="C16668" s="1" t="s">
        <v>10405</v>
      </c>
      <c r="D16668" s="3">
        <v>1000</v>
      </c>
    </row>
    <row r="16669" spans="1:4" s="9" customFormat="1" x14ac:dyDescent="0.2">
      <c r="A16669" s="2" t="s">
        <v>29577</v>
      </c>
      <c r="B16669" s="1" t="s">
        <v>29576</v>
      </c>
      <c r="C16669" s="1" t="s">
        <v>463</v>
      </c>
      <c r="D16669" s="3">
        <v>2000</v>
      </c>
    </row>
    <row r="16670" spans="1:4" s="9" customFormat="1" x14ac:dyDescent="0.2">
      <c r="A16670" s="2" t="s">
        <v>29581</v>
      </c>
      <c r="B16670" s="1" t="s">
        <v>29579</v>
      </c>
      <c r="C16670" s="1" t="s">
        <v>10405</v>
      </c>
      <c r="D16670" s="3">
        <v>400</v>
      </c>
    </row>
    <row r="16671" spans="1:4" s="9" customFormat="1" x14ac:dyDescent="0.2">
      <c r="A16671" s="2" t="s">
        <v>29578</v>
      </c>
      <c r="B16671" s="1" t="s">
        <v>29579</v>
      </c>
      <c r="C16671" s="1" t="s">
        <v>39</v>
      </c>
      <c r="D16671" s="3">
        <v>1000</v>
      </c>
    </row>
    <row r="16672" spans="1:4" s="9" customFormat="1" x14ac:dyDescent="0.2">
      <c r="A16672" s="2" t="s">
        <v>29580</v>
      </c>
      <c r="B16672" s="1" t="s">
        <v>29579</v>
      </c>
      <c r="C16672" s="1" t="s">
        <v>39</v>
      </c>
      <c r="D16672" s="10" t="s">
        <v>5270</v>
      </c>
    </row>
    <row r="16673" spans="1:4" s="9" customFormat="1" x14ac:dyDescent="0.2">
      <c r="A16673" s="2" t="s">
        <v>29582</v>
      </c>
      <c r="B16673" s="1" t="s">
        <v>29583</v>
      </c>
      <c r="C16673" s="1" t="s">
        <v>39</v>
      </c>
      <c r="D16673" s="10" t="s">
        <v>5270</v>
      </c>
    </row>
    <row r="16674" spans="1:4" s="9" customFormat="1" x14ac:dyDescent="0.2">
      <c r="A16674" s="2" t="s">
        <v>29584</v>
      </c>
      <c r="B16674" s="1" t="s">
        <v>29585</v>
      </c>
      <c r="C16674" s="1" t="s">
        <v>39</v>
      </c>
      <c r="D16674" s="10" t="s">
        <v>5270</v>
      </c>
    </row>
    <row r="16675" spans="1:4" s="9" customFormat="1" x14ac:dyDescent="0.2">
      <c r="A16675" s="2" t="s">
        <v>29586</v>
      </c>
      <c r="B16675" s="1" t="s">
        <v>29587</v>
      </c>
      <c r="C16675" s="1" t="s">
        <v>39</v>
      </c>
      <c r="D16675" s="10" t="s">
        <v>5270</v>
      </c>
    </row>
    <row r="16676" spans="1:4" s="9" customFormat="1" x14ac:dyDescent="0.2">
      <c r="A16676" s="2" t="s">
        <v>29588</v>
      </c>
      <c r="B16676" s="1" t="s">
        <v>29589</v>
      </c>
      <c r="C16676" s="1" t="s">
        <v>10405</v>
      </c>
      <c r="D16676" s="3">
        <v>4000</v>
      </c>
    </row>
    <row r="16677" spans="1:4" s="9" customFormat="1" x14ac:dyDescent="0.2">
      <c r="A16677" s="2" t="s">
        <v>29590</v>
      </c>
      <c r="B16677" s="1" t="s">
        <v>29589</v>
      </c>
      <c r="C16677" s="1" t="s">
        <v>377</v>
      </c>
      <c r="D16677" s="3">
        <v>4000</v>
      </c>
    </row>
    <row r="16678" spans="1:4" s="9" customFormat="1" x14ac:dyDescent="0.2">
      <c r="A16678" s="2" t="s">
        <v>29591</v>
      </c>
      <c r="B16678" s="1" t="s">
        <v>29592</v>
      </c>
      <c r="C16678" s="1" t="s">
        <v>39</v>
      </c>
      <c r="D16678" s="10" t="s">
        <v>5270</v>
      </c>
    </row>
    <row r="16679" spans="1:4" s="9" customFormat="1" x14ac:dyDescent="0.2">
      <c r="A16679" s="2" t="s">
        <v>29593</v>
      </c>
      <c r="B16679" s="1" t="s">
        <v>29594</v>
      </c>
      <c r="C16679" s="1" t="s">
        <v>29461</v>
      </c>
      <c r="D16679" s="10" t="s">
        <v>5270</v>
      </c>
    </row>
    <row r="16680" spans="1:4" s="9" customFormat="1" x14ac:dyDescent="0.2">
      <c r="A16680" s="2" t="s">
        <v>29595</v>
      </c>
      <c r="B16680" s="1" t="s">
        <v>29596</v>
      </c>
      <c r="C16680" s="1" t="s">
        <v>463</v>
      </c>
      <c r="D16680" s="3">
        <v>1000</v>
      </c>
    </row>
    <row r="16681" spans="1:4" s="9" customFormat="1" x14ac:dyDescent="0.2">
      <c r="A16681" s="2" t="s">
        <v>29597</v>
      </c>
      <c r="B16681" s="1" t="s">
        <v>29598</v>
      </c>
      <c r="C16681" s="1" t="s">
        <v>463</v>
      </c>
      <c r="D16681" s="3">
        <v>2000</v>
      </c>
    </row>
    <row r="16682" spans="1:4" s="9" customFormat="1" x14ac:dyDescent="0.2">
      <c r="A16682" s="2" t="s">
        <v>29599</v>
      </c>
      <c r="B16682" s="1" t="s">
        <v>29600</v>
      </c>
      <c r="C16682" s="1" t="s">
        <v>39</v>
      </c>
      <c r="D16682" s="3">
        <v>4000</v>
      </c>
    </row>
    <row r="16683" spans="1:4" s="9" customFormat="1" x14ac:dyDescent="0.2">
      <c r="A16683" s="2" t="s">
        <v>29603</v>
      </c>
      <c r="B16683" s="1" t="s">
        <v>29602</v>
      </c>
      <c r="C16683" s="1" t="s">
        <v>39</v>
      </c>
      <c r="D16683" s="10" t="s">
        <v>5270</v>
      </c>
    </row>
    <row r="16684" spans="1:4" s="9" customFormat="1" x14ac:dyDescent="0.2">
      <c r="A16684" s="2" t="s">
        <v>29601</v>
      </c>
      <c r="B16684" s="1" t="s">
        <v>29602</v>
      </c>
      <c r="C16684" s="1" t="s">
        <v>39</v>
      </c>
      <c r="D16684" s="10" t="s">
        <v>5270</v>
      </c>
    </row>
    <row r="16685" spans="1:4" s="9" customFormat="1" x14ac:dyDescent="0.2">
      <c r="A16685" s="2" t="s">
        <v>29604</v>
      </c>
      <c r="B16685" s="1" t="s">
        <v>29605</v>
      </c>
      <c r="C16685" s="1" t="s">
        <v>23164</v>
      </c>
      <c r="D16685" s="10" t="s">
        <v>5270</v>
      </c>
    </row>
    <row r="16686" spans="1:4" s="9" customFormat="1" x14ac:dyDescent="0.2">
      <c r="A16686" s="2" t="s">
        <v>29606</v>
      </c>
      <c r="B16686" s="1" t="s">
        <v>29607</v>
      </c>
      <c r="C16686" s="1" t="s">
        <v>13936</v>
      </c>
      <c r="D16686" s="3">
        <v>4000</v>
      </c>
    </row>
    <row r="16687" spans="1:4" s="9" customFormat="1" x14ac:dyDescent="0.2">
      <c r="A16687" s="2" t="s">
        <v>29608</v>
      </c>
      <c r="B16687" s="1" t="s">
        <v>29609</v>
      </c>
      <c r="C16687" s="1" t="s">
        <v>463</v>
      </c>
      <c r="D16687" s="3">
        <v>4000</v>
      </c>
    </row>
    <row r="16688" spans="1:4" s="9" customFormat="1" x14ac:dyDescent="0.2">
      <c r="A16688" s="2" t="s">
        <v>29610</v>
      </c>
      <c r="B16688" s="1" t="s">
        <v>29611</v>
      </c>
      <c r="C16688" s="1" t="s">
        <v>20112</v>
      </c>
      <c r="D16688" s="3">
        <v>500</v>
      </c>
    </row>
    <row r="16689" spans="1:57" s="9" customFormat="1" x14ac:dyDescent="0.2">
      <c r="A16689" s="2" t="s">
        <v>29612</v>
      </c>
      <c r="B16689" s="1" t="s">
        <v>29611</v>
      </c>
      <c r="C16689" s="1" t="s">
        <v>463</v>
      </c>
      <c r="D16689" s="3">
        <v>500</v>
      </c>
    </row>
    <row r="16690" spans="1:57" s="9" customFormat="1" x14ac:dyDescent="0.2">
      <c r="A16690" s="2" t="s">
        <v>29613</v>
      </c>
      <c r="B16690" s="1" t="s">
        <v>29614</v>
      </c>
      <c r="C16690" s="1" t="s">
        <v>463</v>
      </c>
      <c r="D16690" s="10" t="s">
        <v>5270</v>
      </c>
    </row>
    <row r="16691" spans="1:57" s="9" customFormat="1" x14ac:dyDescent="0.2">
      <c r="A16691" s="2" t="s">
        <v>29615</v>
      </c>
      <c r="B16691" s="1" t="s">
        <v>29616</v>
      </c>
      <c r="C16691" s="1" t="s">
        <v>463</v>
      </c>
      <c r="D16691" s="3">
        <v>2000</v>
      </c>
    </row>
    <row r="16692" spans="1:57" s="9" customFormat="1" x14ac:dyDescent="0.2">
      <c r="A16692" s="2" t="s">
        <v>29617</v>
      </c>
      <c r="B16692" s="1" t="s">
        <v>29618</v>
      </c>
      <c r="C16692" s="1" t="s">
        <v>2345</v>
      </c>
      <c r="D16692" s="10" t="s">
        <v>5270</v>
      </c>
    </row>
    <row r="16693" spans="1:57" s="9" customFormat="1" x14ac:dyDescent="0.2">
      <c r="A16693" s="2" t="s">
        <v>29619</v>
      </c>
      <c r="B16693" s="1" t="s">
        <v>29620</v>
      </c>
      <c r="C16693" s="1" t="s">
        <v>13936</v>
      </c>
      <c r="D16693" s="3">
        <v>4000</v>
      </c>
    </row>
    <row r="16694" spans="1:57" s="9" customFormat="1" x14ac:dyDescent="0.2">
      <c r="A16694" s="2" t="s">
        <v>29621</v>
      </c>
      <c r="B16694" s="1" t="s">
        <v>29622</v>
      </c>
      <c r="C16694" s="1" t="s">
        <v>463</v>
      </c>
      <c r="D16694" s="3">
        <v>2000</v>
      </c>
    </row>
    <row r="16695" spans="1:57" s="9" customFormat="1" x14ac:dyDescent="0.2">
      <c r="A16695" s="2" t="s">
        <v>29623</v>
      </c>
      <c r="B16695" s="1" t="s">
        <v>29624</v>
      </c>
      <c r="C16695" s="1" t="s">
        <v>463</v>
      </c>
      <c r="D16695" s="3">
        <v>2000</v>
      </c>
    </row>
    <row r="16696" spans="1:57" s="9" customFormat="1" x14ac:dyDescent="0.2">
      <c r="A16696" s="2" t="s">
        <v>29625</v>
      </c>
      <c r="B16696" s="1" t="s">
        <v>29626</v>
      </c>
      <c r="C16696" s="1" t="s">
        <v>10405</v>
      </c>
      <c r="D16696" s="3">
        <v>3000</v>
      </c>
    </row>
    <row r="16697" spans="1:57" s="11" customFormat="1" ht="18.75" x14ac:dyDescent="0.2">
      <c r="A16697" s="16" t="str">
        <f>HYPERLINK("#Indice","Voltar ao inicio")</f>
        <v>Voltar ao inicio</v>
      </c>
      <c r="B16697" s="17"/>
      <c r="C16697" s="17"/>
      <c r="D16697" s="17"/>
      <c r="E16697" s="9"/>
      <c r="F16697" s="9"/>
      <c r="G16697" s="9"/>
      <c r="H16697" s="9"/>
      <c r="I16697" s="9"/>
      <c r="J16697" s="9"/>
      <c r="K16697" s="9"/>
      <c r="L16697" s="9"/>
      <c r="M16697" s="9"/>
      <c r="N16697" s="9"/>
      <c r="O16697" s="9"/>
      <c r="P16697" s="9"/>
      <c r="Q16697" s="9"/>
      <c r="R16697" s="9"/>
      <c r="S16697" s="9"/>
      <c r="T16697" s="9"/>
      <c r="U16697" s="9"/>
      <c r="V16697" s="9"/>
      <c r="W16697" s="9"/>
      <c r="X16697" s="9"/>
      <c r="Y16697" s="9"/>
      <c r="Z16697" s="9"/>
      <c r="AA16697" s="9"/>
      <c r="AB16697" s="9"/>
      <c r="AC16697" s="9"/>
      <c r="AD16697" s="9"/>
      <c r="AE16697" s="9"/>
      <c r="AF16697" s="9"/>
      <c r="AG16697" s="9"/>
      <c r="AH16697" s="9"/>
      <c r="AI16697" s="9"/>
      <c r="AJ16697" s="9"/>
      <c r="AK16697" s="9"/>
      <c r="AL16697" s="9"/>
      <c r="AM16697" s="9"/>
      <c r="AN16697" s="9"/>
      <c r="AO16697" s="9"/>
      <c r="AP16697" s="9"/>
      <c r="AQ16697" s="9"/>
      <c r="AR16697" s="9"/>
      <c r="AS16697" s="9"/>
      <c r="AT16697" s="9"/>
      <c r="AU16697" s="9"/>
      <c r="AV16697" s="9"/>
      <c r="AW16697" s="9"/>
      <c r="AX16697" s="9"/>
      <c r="AY16697" s="9"/>
      <c r="AZ16697" s="9"/>
      <c r="BA16697" s="9"/>
      <c r="BB16697" s="9"/>
      <c r="BC16697" s="9"/>
      <c r="BD16697" s="9"/>
      <c r="BE16697" s="9"/>
    </row>
    <row r="16698" spans="1:57" s="11" customFormat="1" ht="10.5" customHeight="1" x14ac:dyDescent="0.2">
      <c r="A16698" s="12"/>
      <c r="B16698" s="13"/>
      <c r="C16698" s="13"/>
      <c r="D16698" s="13"/>
      <c r="E16698" s="9"/>
      <c r="F16698" s="9"/>
      <c r="G16698" s="9"/>
      <c r="H16698" s="9"/>
      <c r="I16698" s="9"/>
      <c r="J16698" s="9"/>
      <c r="K16698" s="9"/>
      <c r="L16698" s="9"/>
      <c r="M16698" s="9"/>
      <c r="N16698" s="9"/>
      <c r="O16698" s="9"/>
      <c r="P16698" s="9"/>
      <c r="Q16698" s="9"/>
      <c r="R16698" s="9"/>
      <c r="S16698" s="9"/>
      <c r="T16698" s="9"/>
      <c r="U16698" s="9"/>
      <c r="V16698" s="9"/>
      <c r="W16698" s="9"/>
      <c r="X16698" s="9"/>
      <c r="Y16698" s="9"/>
      <c r="Z16698" s="9"/>
      <c r="AA16698" s="9"/>
      <c r="AB16698" s="9"/>
      <c r="AC16698" s="9"/>
      <c r="AD16698" s="9"/>
      <c r="AE16698" s="9"/>
      <c r="AF16698" s="9"/>
      <c r="AG16698" s="9"/>
      <c r="AH16698" s="9"/>
      <c r="AI16698" s="9"/>
      <c r="AJ16698" s="9"/>
      <c r="AK16698" s="9"/>
      <c r="AL16698" s="9"/>
      <c r="AM16698" s="9"/>
      <c r="AN16698" s="9"/>
      <c r="AO16698" s="9"/>
      <c r="AP16698" s="9"/>
      <c r="AQ16698" s="9"/>
      <c r="AR16698" s="9"/>
      <c r="AS16698" s="9"/>
      <c r="AT16698" s="9"/>
      <c r="AU16698" s="9"/>
      <c r="AV16698" s="9"/>
      <c r="AW16698" s="9"/>
      <c r="AX16698" s="9"/>
      <c r="AY16698" s="9"/>
      <c r="AZ16698" s="9"/>
      <c r="BA16698" s="9"/>
      <c r="BB16698" s="9"/>
      <c r="BC16698" s="9"/>
      <c r="BD16698" s="9"/>
      <c r="BE16698" s="9"/>
    </row>
    <row r="16699" spans="1:57" s="9" customFormat="1" ht="26.25" x14ac:dyDescent="0.2">
      <c r="A16699" s="18" t="s">
        <v>31329</v>
      </c>
      <c r="B16699" s="19"/>
      <c r="C16699" s="19"/>
      <c r="D16699" s="19"/>
    </row>
    <row r="16700" spans="1:57" s="9" customFormat="1" ht="14.25" x14ac:dyDescent="0.2">
      <c r="A16700" s="20" t="s">
        <v>0</v>
      </c>
      <c r="B16700" s="21" t="s">
        <v>1</v>
      </c>
      <c r="C16700" s="21" t="s">
        <v>2</v>
      </c>
      <c r="D16700" s="22" t="s">
        <v>3</v>
      </c>
    </row>
    <row r="16701" spans="1:57" s="9" customFormat="1" ht="14.25" x14ac:dyDescent="0.2">
      <c r="A16701" s="20"/>
      <c r="B16701" s="21"/>
      <c r="C16701" s="21"/>
      <c r="D16701" s="22"/>
    </row>
    <row r="16702" spans="1:57" s="9" customFormat="1" x14ac:dyDescent="0.2">
      <c r="A16702" s="2" t="s">
        <v>29627</v>
      </c>
      <c r="B16702" s="1" t="s">
        <v>29628</v>
      </c>
      <c r="C16702" s="1" t="s">
        <v>20112</v>
      </c>
      <c r="D16702" s="10" t="s">
        <v>5270</v>
      </c>
    </row>
    <row r="16703" spans="1:57" s="9" customFormat="1" x14ac:dyDescent="0.2">
      <c r="A16703" s="2" t="s">
        <v>29629</v>
      </c>
      <c r="B16703" s="1" t="s">
        <v>29630</v>
      </c>
      <c r="C16703" s="1" t="s">
        <v>39</v>
      </c>
      <c r="D16703" s="10" t="s">
        <v>5270</v>
      </c>
    </row>
    <row r="16704" spans="1:57" s="9" customFormat="1" x14ac:dyDescent="0.2">
      <c r="A16704" s="2" t="s">
        <v>29631</v>
      </c>
      <c r="B16704" s="1" t="s">
        <v>29632</v>
      </c>
      <c r="C16704" s="1" t="s">
        <v>39</v>
      </c>
      <c r="D16704" s="3">
        <v>5</v>
      </c>
    </row>
    <row r="16705" spans="1:57" s="9" customFormat="1" x14ac:dyDescent="0.2">
      <c r="A16705" s="2" t="s">
        <v>29633</v>
      </c>
      <c r="B16705" s="1" t="s">
        <v>29634</v>
      </c>
      <c r="C16705" s="1" t="s">
        <v>20112</v>
      </c>
      <c r="D16705" s="10" t="s">
        <v>5270</v>
      </c>
    </row>
    <row r="16706" spans="1:57" s="9" customFormat="1" x14ac:dyDescent="0.2">
      <c r="A16706" s="2" t="s">
        <v>29635</v>
      </c>
      <c r="B16706" s="1" t="s">
        <v>29636</v>
      </c>
      <c r="C16706" s="1" t="s">
        <v>39</v>
      </c>
      <c r="D16706" s="10" t="s">
        <v>5270</v>
      </c>
    </row>
    <row r="16707" spans="1:57" s="9" customFormat="1" x14ac:dyDescent="0.2">
      <c r="A16707" s="2" t="s">
        <v>29637</v>
      </c>
      <c r="B16707" s="1" t="s">
        <v>29638</v>
      </c>
      <c r="C16707" s="1" t="s">
        <v>20112</v>
      </c>
      <c r="D16707" s="3">
        <v>5</v>
      </c>
    </row>
    <row r="16708" spans="1:57" s="9" customFormat="1" x14ac:dyDescent="0.2">
      <c r="A16708" s="2" t="s">
        <v>29639</v>
      </c>
      <c r="B16708" s="1" t="s">
        <v>29640</v>
      </c>
      <c r="C16708" s="1" t="s">
        <v>20112</v>
      </c>
      <c r="D16708" s="10" t="s">
        <v>5270</v>
      </c>
    </row>
    <row r="16709" spans="1:57" s="9" customFormat="1" x14ac:dyDescent="0.2">
      <c r="A16709" s="2" t="s">
        <v>29641</v>
      </c>
      <c r="B16709" s="1" t="s">
        <v>29640</v>
      </c>
      <c r="C16709" s="1" t="s">
        <v>20112</v>
      </c>
      <c r="D16709" s="10" t="s">
        <v>5270</v>
      </c>
    </row>
    <row r="16710" spans="1:57" s="9" customFormat="1" x14ac:dyDescent="0.2">
      <c r="A16710" s="2" t="s">
        <v>29642</v>
      </c>
      <c r="B16710" s="1" t="s">
        <v>29640</v>
      </c>
      <c r="C16710" s="1" t="s">
        <v>39</v>
      </c>
      <c r="D16710" s="10" t="s">
        <v>5270</v>
      </c>
    </row>
    <row r="16711" spans="1:57" s="11" customFormat="1" ht="18.75" x14ac:dyDescent="0.2">
      <c r="A16711" s="16" t="str">
        <f>HYPERLINK("#Indice","Voltar ao inicio")</f>
        <v>Voltar ao inicio</v>
      </c>
      <c r="B16711" s="17"/>
      <c r="C16711" s="17"/>
      <c r="D16711" s="17"/>
      <c r="E16711" s="9"/>
      <c r="F16711" s="9"/>
      <c r="G16711" s="9"/>
      <c r="H16711" s="9"/>
      <c r="I16711" s="9"/>
      <c r="J16711" s="9"/>
      <c r="K16711" s="9"/>
      <c r="L16711" s="9"/>
      <c r="M16711" s="9"/>
      <c r="N16711" s="9"/>
      <c r="O16711" s="9"/>
      <c r="P16711" s="9"/>
      <c r="Q16711" s="9"/>
      <c r="R16711" s="9"/>
      <c r="S16711" s="9"/>
      <c r="T16711" s="9"/>
      <c r="U16711" s="9"/>
      <c r="V16711" s="9"/>
      <c r="W16711" s="9"/>
      <c r="X16711" s="9"/>
      <c r="Y16711" s="9"/>
      <c r="Z16711" s="9"/>
      <c r="AA16711" s="9"/>
      <c r="AB16711" s="9"/>
      <c r="AC16711" s="9"/>
      <c r="AD16711" s="9"/>
      <c r="AE16711" s="9"/>
      <c r="AF16711" s="9"/>
      <c r="AG16711" s="9"/>
      <c r="AH16711" s="9"/>
      <c r="AI16711" s="9"/>
      <c r="AJ16711" s="9"/>
      <c r="AK16711" s="9"/>
      <c r="AL16711" s="9"/>
      <c r="AM16711" s="9"/>
      <c r="AN16711" s="9"/>
      <c r="AO16711" s="9"/>
      <c r="AP16711" s="9"/>
      <c r="AQ16711" s="9"/>
      <c r="AR16711" s="9"/>
      <c r="AS16711" s="9"/>
      <c r="AT16711" s="9"/>
      <c r="AU16711" s="9"/>
      <c r="AV16711" s="9"/>
      <c r="AW16711" s="9"/>
      <c r="AX16711" s="9"/>
      <c r="AY16711" s="9"/>
      <c r="AZ16711" s="9"/>
      <c r="BA16711" s="9"/>
      <c r="BB16711" s="9"/>
      <c r="BC16711" s="9"/>
      <c r="BD16711" s="9"/>
      <c r="BE16711" s="9"/>
    </row>
    <row r="16712" spans="1:57" s="11" customFormat="1" ht="10.5" customHeight="1" x14ac:dyDescent="0.2">
      <c r="A16712" s="12"/>
      <c r="B16712" s="13"/>
      <c r="C16712" s="13"/>
      <c r="D16712" s="13"/>
      <c r="E16712" s="9"/>
      <c r="F16712" s="9"/>
      <c r="G16712" s="9"/>
      <c r="H16712" s="9"/>
      <c r="I16712" s="9"/>
      <c r="J16712" s="9"/>
      <c r="K16712" s="9"/>
      <c r="L16712" s="9"/>
      <c r="M16712" s="9"/>
      <c r="N16712" s="9"/>
      <c r="O16712" s="9"/>
      <c r="P16712" s="9"/>
      <c r="Q16712" s="9"/>
      <c r="R16712" s="9"/>
      <c r="S16712" s="9"/>
      <c r="T16712" s="9"/>
      <c r="U16712" s="9"/>
      <c r="V16712" s="9"/>
      <c r="W16712" s="9"/>
      <c r="X16712" s="9"/>
      <c r="Y16712" s="9"/>
      <c r="Z16712" s="9"/>
      <c r="AA16712" s="9"/>
      <c r="AB16712" s="9"/>
      <c r="AC16712" s="9"/>
      <c r="AD16712" s="9"/>
      <c r="AE16712" s="9"/>
      <c r="AF16712" s="9"/>
      <c r="AG16712" s="9"/>
      <c r="AH16712" s="9"/>
      <c r="AI16712" s="9"/>
      <c r="AJ16712" s="9"/>
      <c r="AK16712" s="9"/>
      <c r="AL16712" s="9"/>
      <c r="AM16712" s="9"/>
      <c r="AN16712" s="9"/>
      <c r="AO16712" s="9"/>
      <c r="AP16712" s="9"/>
      <c r="AQ16712" s="9"/>
      <c r="AR16712" s="9"/>
      <c r="AS16712" s="9"/>
      <c r="AT16712" s="9"/>
      <c r="AU16712" s="9"/>
      <c r="AV16712" s="9"/>
      <c r="AW16712" s="9"/>
      <c r="AX16712" s="9"/>
      <c r="AY16712" s="9"/>
      <c r="AZ16712" s="9"/>
      <c r="BA16712" s="9"/>
      <c r="BB16712" s="9"/>
      <c r="BC16712" s="9"/>
      <c r="BD16712" s="9"/>
      <c r="BE16712" s="9"/>
    </row>
    <row r="16713" spans="1:57" s="9" customFormat="1" ht="26.25" x14ac:dyDescent="0.2">
      <c r="A16713" s="18" t="s">
        <v>29643</v>
      </c>
      <c r="B16713" s="19"/>
      <c r="C16713" s="19"/>
      <c r="D16713" s="19"/>
    </row>
    <row r="16714" spans="1:57" s="9" customFormat="1" ht="14.25" x14ac:dyDescent="0.2">
      <c r="A16714" s="20" t="s">
        <v>0</v>
      </c>
      <c r="B16714" s="21" t="s">
        <v>1</v>
      </c>
      <c r="C16714" s="21" t="s">
        <v>2</v>
      </c>
      <c r="D16714" s="22" t="s">
        <v>3</v>
      </c>
    </row>
    <row r="16715" spans="1:57" s="9" customFormat="1" ht="14.25" x14ac:dyDescent="0.2">
      <c r="A16715" s="20"/>
      <c r="B16715" s="21"/>
      <c r="C16715" s="21"/>
      <c r="D16715" s="22"/>
    </row>
    <row r="16716" spans="1:57" s="9" customFormat="1" x14ac:dyDescent="0.2">
      <c r="A16716" s="2" t="s">
        <v>29644</v>
      </c>
      <c r="B16716" s="1" t="s">
        <v>29645</v>
      </c>
      <c r="C16716" s="1" t="s">
        <v>14716</v>
      </c>
      <c r="D16716" s="3">
        <v>100</v>
      </c>
    </row>
    <row r="16717" spans="1:57" s="9" customFormat="1" x14ac:dyDescent="0.2">
      <c r="A16717" s="2" t="s">
        <v>29646</v>
      </c>
      <c r="B16717" s="1" t="s">
        <v>29647</v>
      </c>
      <c r="C16717" s="1" t="s">
        <v>39</v>
      </c>
      <c r="D16717" s="3">
        <v>100</v>
      </c>
    </row>
    <row r="16718" spans="1:57" s="9" customFormat="1" x14ac:dyDescent="0.2">
      <c r="A16718" s="2" t="s">
        <v>29648</v>
      </c>
      <c r="B16718" s="1" t="s">
        <v>29649</v>
      </c>
      <c r="C16718" s="1" t="s">
        <v>39</v>
      </c>
      <c r="D16718" s="10" t="s">
        <v>5270</v>
      </c>
    </row>
    <row r="16719" spans="1:57" s="9" customFormat="1" x14ac:dyDescent="0.2">
      <c r="A16719" s="2" t="s">
        <v>29650</v>
      </c>
      <c r="B16719" s="1" t="s">
        <v>29651</v>
      </c>
      <c r="C16719" s="1" t="s">
        <v>29652</v>
      </c>
      <c r="D16719" s="3">
        <v>100</v>
      </c>
    </row>
    <row r="16720" spans="1:57" s="9" customFormat="1" x14ac:dyDescent="0.2">
      <c r="A16720" s="2" t="s">
        <v>29653</v>
      </c>
      <c r="B16720" s="1" t="s">
        <v>29654</v>
      </c>
      <c r="C16720" s="1" t="s">
        <v>39</v>
      </c>
      <c r="D16720" s="10" t="s">
        <v>5270</v>
      </c>
    </row>
    <row r="16721" spans="1:57" s="9" customFormat="1" x14ac:dyDescent="0.2">
      <c r="A16721" s="2" t="s">
        <v>29655</v>
      </c>
      <c r="B16721" s="1" t="s">
        <v>29656</v>
      </c>
      <c r="C16721" s="1" t="s">
        <v>39</v>
      </c>
      <c r="D16721" s="10" t="s">
        <v>5270</v>
      </c>
    </row>
    <row r="16722" spans="1:57" s="9" customFormat="1" x14ac:dyDescent="0.2">
      <c r="A16722" s="2" t="s">
        <v>29657</v>
      </c>
      <c r="B16722" s="1" t="s">
        <v>29658</v>
      </c>
      <c r="C16722" s="1" t="s">
        <v>14716</v>
      </c>
      <c r="D16722" s="3">
        <v>100</v>
      </c>
    </row>
    <row r="16723" spans="1:57" s="9" customFormat="1" x14ac:dyDescent="0.2">
      <c r="A16723" s="2" t="s">
        <v>29659</v>
      </c>
      <c r="B16723" s="1" t="s">
        <v>29660</v>
      </c>
      <c r="C16723" s="1" t="s">
        <v>39</v>
      </c>
      <c r="D16723" s="3">
        <v>100</v>
      </c>
    </row>
    <row r="16724" spans="1:57" s="9" customFormat="1" x14ac:dyDescent="0.2">
      <c r="A16724" s="2" t="s">
        <v>29661</v>
      </c>
      <c r="B16724" s="1" t="s">
        <v>29662</v>
      </c>
      <c r="C16724" s="1" t="s">
        <v>39</v>
      </c>
      <c r="D16724" s="10" t="s">
        <v>5270</v>
      </c>
    </row>
    <row r="16725" spans="1:57" s="9" customFormat="1" x14ac:dyDescent="0.2">
      <c r="A16725" s="2" t="s">
        <v>29663</v>
      </c>
      <c r="B16725" s="1" t="s">
        <v>29664</v>
      </c>
      <c r="C16725" s="1" t="s">
        <v>39</v>
      </c>
      <c r="D16725" s="3">
        <v>100</v>
      </c>
    </row>
    <row r="16726" spans="1:57" s="9" customFormat="1" x14ac:dyDescent="0.2">
      <c r="A16726" s="2" t="s">
        <v>29665</v>
      </c>
      <c r="B16726" s="1" t="s">
        <v>29666</v>
      </c>
      <c r="C16726" s="1" t="s">
        <v>14716</v>
      </c>
      <c r="D16726" s="3">
        <v>100</v>
      </c>
    </row>
    <row r="16727" spans="1:57" s="9" customFormat="1" x14ac:dyDescent="0.2">
      <c r="A16727" s="2" t="s">
        <v>29667</v>
      </c>
      <c r="B16727" s="1" t="s">
        <v>29668</v>
      </c>
      <c r="C16727" s="1" t="s">
        <v>39</v>
      </c>
      <c r="D16727" s="3">
        <v>100</v>
      </c>
    </row>
    <row r="16728" spans="1:57" s="9" customFormat="1" x14ac:dyDescent="0.2">
      <c r="A16728" s="2" t="s">
        <v>29669</v>
      </c>
      <c r="B16728" s="1" t="s">
        <v>29670</v>
      </c>
      <c r="C16728" s="1" t="s">
        <v>14716</v>
      </c>
      <c r="D16728" s="3">
        <v>100</v>
      </c>
    </row>
    <row r="16729" spans="1:57" s="9" customFormat="1" x14ac:dyDescent="0.2">
      <c r="A16729" s="2" t="s">
        <v>29671</v>
      </c>
      <c r="B16729" s="1" t="s">
        <v>29672</v>
      </c>
      <c r="C16729" s="1" t="s">
        <v>39</v>
      </c>
      <c r="D16729" s="3">
        <v>100</v>
      </c>
    </row>
    <row r="16730" spans="1:57" s="9" customFormat="1" x14ac:dyDescent="0.2">
      <c r="A16730" s="2" t="s">
        <v>29673</v>
      </c>
      <c r="B16730" s="1" t="s">
        <v>29674</v>
      </c>
      <c r="C16730" s="1" t="s">
        <v>39</v>
      </c>
      <c r="D16730" s="3">
        <v>100</v>
      </c>
    </row>
    <row r="16731" spans="1:57" s="9" customFormat="1" x14ac:dyDescent="0.2">
      <c r="A16731" s="2" t="s">
        <v>29675</v>
      </c>
      <c r="B16731" s="1" t="s">
        <v>29676</v>
      </c>
      <c r="C16731" s="1" t="s">
        <v>39</v>
      </c>
      <c r="D16731" s="10" t="s">
        <v>5270</v>
      </c>
    </row>
    <row r="16732" spans="1:57" s="11" customFormat="1" ht="18.75" x14ac:dyDescent="0.2">
      <c r="A16732" s="16" t="str">
        <f>HYPERLINK("#Indice","Voltar ao inicio")</f>
        <v>Voltar ao inicio</v>
      </c>
      <c r="B16732" s="17"/>
      <c r="C16732" s="17"/>
      <c r="D16732" s="17"/>
      <c r="E16732" s="9"/>
      <c r="F16732" s="9"/>
      <c r="G16732" s="9"/>
      <c r="H16732" s="9"/>
      <c r="I16732" s="9"/>
      <c r="J16732" s="9"/>
      <c r="K16732" s="9"/>
      <c r="L16732" s="9"/>
      <c r="M16732" s="9"/>
      <c r="N16732" s="9"/>
      <c r="O16732" s="9"/>
      <c r="P16732" s="9"/>
      <c r="Q16732" s="9"/>
      <c r="R16732" s="9"/>
      <c r="S16732" s="9"/>
      <c r="T16732" s="9"/>
      <c r="U16732" s="9"/>
      <c r="V16732" s="9"/>
      <c r="W16732" s="9"/>
      <c r="X16732" s="9"/>
      <c r="Y16732" s="9"/>
      <c r="Z16732" s="9"/>
      <c r="AA16732" s="9"/>
      <c r="AB16732" s="9"/>
      <c r="AC16732" s="9"/>
      <c r="AD16732" s="9"/>
      <c r="AE16732" s="9"/>
      <c r="AF16732" s="9"/>
      <c r="AG16732" s="9"/>
      <c r="AH16732" s="9"/>
      <c r="AI16732" s="9"/>
      <c r="AJ16732" s="9"/>
      <c r="AK16732" s="9"/>
      <c r="AL16732" s="9"/>
      <c r="AM16732" s="9"/>
      <c r="AN16732" s="9"/>
      <c r="AO16732" s="9"/>
      <c r="AP16732" s="9"/>
      <c r="AQ16732" s="9"/>
      <c r="AR16732" s="9"/>
      <c r="AS16732" s="9"/>
      <c r="AT16732" s="9"/>
      <c r="AU16732" s="9"/>
      <c r="AV16732" s="9"/>
      <c r="AW16732" s="9"/>
      <c r="AX16732" s="9"/>
      <c r="AY16732" s="9"/>
      <c r="AZ16732" s="9"/>
      <c r="BA16732" s="9"/>
      <c r="BB16732" s="9"/>
      <c r="BC16732" s="9"/>
      <c r="BD16732" s="9"/>
      <c r="BE16732" s="9"/>
    </row>
    <row r="16733" spans="1:57" s="11" customFormat="1" ht="10.5" customHeight="1" x14ac:dyDescent="0.2">
      <c r="A16733" s="12"/>
      <c r="B16733" s="13"/>
      <c r="C16733" s="13"/>
      <c r="D16733" s="13"/>
      <c r="E16733" s="9"/>
      <c r="F16733" s="9"/>
      <c r="G16733" s="9"/>
      <c r="H16733" s="9"/>
      <c r="I16733" s="9"/>
      <c r="J16733" s="9"/>
      <c r="K16733" s="9"/>
      <c r="L16733" s="9"/>
      <c r="M16733" s="9"/>
      <c r="N16733" s="9"/>
      <c r="O16733" s="9"/>
      <c r="P16733" s="9"/>
      <c r="Q16733" s="9"/>
      <c r="R16733" s="9"/>
      <c r="S16733" s="9"/>
      <c r="T16733" s="9"/>
      <c r="U16733" s="9"/>
      <c r="V16733" s="9"/>
      <c r="W16733" s="9"/>
      <c r="X16733" s="9"/>
      <c r="Y16733" s="9"/>
      <c r="Z16733" s="9"/>
      <c r="AA16733" s="9"/>
      <c r="AB16733" s="9"/>
      <c r="AC16733" s="9"/>
      <c r="AD16733" s="9"/>
      <c r="AE16733" s="9"/>
      <c r="AF16733" s="9"/>
      <c r="AG16733" s="9"/>
      <c r="AH16733" s="9"/>
      <c r="AI16733" s="9"/>
      <c r="AJ16733" s="9"/>
      <c r="AK16733" s="9"/>
      <c r="AL16733" s="9"/>
      <c r="AM16733" s="9"/>
      <c r="AN16733" s="9"/>
      <c r="AO16733" s="9"/>
      <c r="AP16733" s="9"/>
      <c r="AQ16733" s="9"/>
      <c r="AR16733" s="9"/>
      <c r="AS16733" s="9"/>
      <c r="AT16733" s="9"/>
      <c r="AU16733" s="9"/>
      <c r="AV16733" s="9"/>
      <c r="AW16733" s="9"/>
      <c r="AX16733" s="9"/>
      <c r="AY16733" s="9"/>
      <c r="AZ16733" s="9"/>
      <c r="BA16733" s="9"/>
      <c r="BB16733" s="9"/>
      <c r="BC16733" s="9"/>
      <c r="BD16733" s="9"/>
      <c r="BE16733" s="9"/>
    </row>
    <row r="16734" spans="1:57" s="9" customFormat="1" ht="26.25" x14ac:dyDescent="0.2">
      <c r="A16734" s="18" t="s">
        <v>29679</v>
      </c>
      <c r="B16734" s="19"/>
      <c r="C16734" s="19"/>
      <c r="D16734" s="19"/>
    </row>
    <row r="16735" spans="1:57" s="9" customFormat="1" ht="14.25" x14ac:dyDescent="0.2">
      <c r="A16735" s="20" t="s">
        <v>0</v>
      </c>
      <c r="B16735" s="21" t="s">
        <v>1</v>
      </c>
      <c r="C16735" s="21" t="s">
        <v>2</v>
      </c>
      <c r="D16735" s="22" t="s">
        <v>3</v>
      </c>
    </row>
    <row r="16736" spans="1:57" s="9" customFormat="1" ht="14.25" x14ac:dyDescent="0.2">
      <c r="A16736" s="20"/>
      <c r="B16736" s="21"/>
      <c r="C16736" s="21"/>
      <c r="D16736" s="22"/>
    </row>
    <row r="16737" spans="1:57" s="9" customFormat="1" x14ac:dyDescent="0.2">
      <c r="A16737" s="2" t="s">
        <v>29677</v>
      </c>
      <c r="B16737" s="1" t="s">
        <v>29678</v>
      </c>
      <c r="C16737" s="1" t="s">
        <v>39</v>
      </c>
      <c r="D16737" s="10" t="s">
        <v>5270</v>
      </c>
    </row>
    <row r="16738" spans="1:57" s="11" customFormat="1" ht="18.75" x14ac:dyDescent="0.2">
      <c r="A16738" s="16" t="str">
        <f>HYPERLINK("#Indice","Voltar ao inicio")</f>
        <v>Voltar ao inicio</v>
      </c>
      <c r="B16738" s="17"/>
      <c r="C16738" s="17"/>
      <c r="D16738" s="17"/>
      <c r="E16738" s="9"/>
      <c r="F16738" s="9"/>
      <c r="G16738" s="9"/>
      <c r="H16738" s="9"/>
      <c r="I16738" s="9"/>
      <c r="J16738" s="9"/>
      <c r="K16738" s="9"/>
      <c r="L16738" s="9"/>
      <c r="M16738" s="9"/>
      <c r="N16738" s="9"/>
      <c r="O16738" s="9"/>
      <c r="P16738" s="9"/>
      <c r="Q16738" s="9"/>
      <c r="R16738" s="9"/>
      <c r="S16738" s="9"/>
      <c r="T16738" s="9"/>
      <c r="U16738" s="9"/>
      <c r="V16738" s="9"/>
      <c r="W16738" s="9"/>
      <c r="X16738" s="9"/>
      <c r="Y16738" s="9"/>
      <c r="Z16738" s="9"/>
      <c r="AA16738" s="9"/>
      <c r="AB16738" s="9"/>
      <c r="AC16738" s="9"/>
      <c r="AD16738" s="9"/>
      <c r="AE16738" s="9"/>
      <c r="AF16738" s="9"/>
      <c r="AG16738" s="9"/>
      <c r="AH16738" s="9"/>
      <c r="AI16738" s="9"/>
      <c r="AJ16738" s="9"/>
      <c r="AK16738" s="9"/>
      <c r="AL16738" s="9"/>
      <c r="AM16738" s="9"/>
      <c r="AN16738" s="9"/>
      <c r="AO16738" s="9"/>
      <c r="AP16738" s="9"/>
      <c r="AQ16738" s="9"/>
      <c r="AR16738" s="9"/>
      <c r="AS16738" s="9"/>
      <c r="AT16738" s="9"/>
      <c r="AU16738" s="9"/>
      <c r="AV16738" s="9"/>
      <c r="AW16738" s="9"/>
      <c r="AX16738" s="9"/>
      <c r="AY16738" s="9"/>
      <c r="AZ16738" s="9"/>
      <c r="BA16738" s="9"/>
      <c r="BB16738" s="9"/>
      <c r="BC16738" s="9"/>
      <c r="BD16738" s="9"/>
      <c r="BE16738" s="9"/>
    </row>
    <row r="16739" spans="1:57" s="11" customFormat="1" ht="10.5" customHeight="1" x14ac:dyDescent="0.2">
      <c r="A16739" s="12"/>
      <c r="B16739" s="13"/>
      <c r="C16739" s="13"/>
      <c r="D16739" s="13"/>
      <c r="E16739" s="9"/>
      <c r="F16739" s="9"/>
      <c r="G16739" s="9"/>
      <c r="H16739" s="9"/>
      <c r="I16739" s="9"/>
      <c r="J16739" s="9"/>
      <c r="K16739" s="9"/>
      <c r="L16739" s="9"/>
      <c r="M16739" s="9"/>
      <c r="N16739" s="9"/>
      <c r="O16739" s="9"/>
      <c r="P16739" s="9"/>
      <c r="Q16739" s="9"/>
      <c r="R16739" s="9"/>
      <c r="S16739" s="9"/>
      <c r="T16739" s="9"/>
      <c r="U16739" s="9"/>
      <c r="V16739" s="9"/>
      <c r="W16739" s="9"/>
      <c r="X16739" s="9"/>
      <c r="Y16739" s="9"/>
      <c r="Z16739" s="9"/>
      <c r="AA16739" s="9"/>
      <c r="AB16739" s="9"/>
      <c r="AC16739" s="9"/>
      <c r="AD16739" s="9"/>
      <c r="AE16739" s="9"/>
      <c r="AF16739" s="9"/>
      <c r="AG16739" s="9"/>
      <c r="AH16739" s="9"/>
      <c r="AI16739" s="9"/>
      <c r="AJ16739" s="9"/>
      <c r="AK16739" s="9"/>
      <c r="AL16739" s="9"/>
      <c r="AM16739" s="9"/>
      <c r="AN16739" s="9"/>
      <c r="AO16739" s="9"/>
      <c r="AP16739" s="9"/>
      <c r="AQ16739" s="9"/>
      <c r="AR16739" s="9"/>
      <c r="AS16739" s="9"/>
      <c r="AT16739" s="9"/>
      <c r="AU16739" s="9"/>
      <c r="AV16739" s="9"/>
      <c r="AW16739" s="9"/>
      <c r="AX16739" s="9"/>
      <c r="AY16739" s="9"/>
      <c r="AZ16739" s="9"/>
      <c r="BA16739" s="9"/>
      <c r="BB16739" s="9"/>
      <c r="BC16739" s="9"/>
      <c r="BD16739" s="9"/>
      <c r="BE16739" s="9"/>
    </row>
    <row r="16740" spans="1:57" s="9" customFormat="1" ht="26.25" x14ac:dyDescent="0.2">
      <c r="A16740" s="18" t="s">
        <v>29690</v>
      </c>
      <c r="B16740" s="19"/>
      <c r="C16740" s="19"/>
      <c r="D16740" s="19"/>
    </row>
    <row r="16741" spans="1:57" s="9" customFormat="1" ht="14.25" x14ac:dyDescent="0.2">
      <c r="A16741" s="20" t="s">
        <v>0</v>
      </c>
      <c r="B16741" s="21" t="s">
        <v>1</v>
      </c>
      <c r="C16741" s="21" t="s">
        <v>2</v>
      </c>
      <c r="D16741" s="22" t="s">
        <v>3</v>
      </c>
    </row>
    <row r="16742" spans="1:57" s="9" customFormat="1" ht="14.25" x14ac:dyDescent="0.2">
      <c r="A16742" s="20"/>
      <c r="B16742" s="21"/>
      <c r="C16742" s="21"/>
      <c r="D16742" s="22"/>
    </row>
    <row r="16743" spans="1:57" s="9" customFormat="1" x14ac:dyDescent="0.2">
      <c r="A16743" s="2" t="s">
        <v>29680</v>
      </c>
      <c r="B16743" s="1" t="s">
        <v>29681</v>
      </c>
      <c r="C16743" s="1" t="s">
        <v>39</v>
      </c>
      <c r="D16743" s="10" t="s">
        <v>5270</v>
      </c>
    </row>
    <row r="16744" spans="1:57" s="9" customFormat="1" x14ac:dyDescent="0.2">
      <c r="A16744" s="2" t="s">
        <v>29682</v>
      </c>
      <c r="B16744" s="1" t="s">
        <v>29683</v>
      </c>
      <c r="C16744" s="1" t="s">
        <v>39</v>
      </c>
      <c r="D16744" s="10" t="s">
        <v>5270</v>
      </c>
    </row>
    <row r="16745" spans="1:57" s="9" customFormat="1" x14ac:dyDescent="0.2">
      <c r="A16745" s="2" t="s">
        <v>29684</v>
      </c>
      <c r="B16745" s="1" t="s">
        <v>29685</v>
      </c>
      <c r="C16745" s="1" t="s">
        <v>39</v>
      </c>
      <c r="D16745" s="10" t="s">
        <v>5270</v>
      </c>
    </row>
    <row r="16746" spans="1:57" s="9" customFormat="1" x14ac:dyDescent="0.2">
      <c r="A16746" s="2" t="s">
        <v>29686</v>
      </c>
      <c r="B16746" s="1" t="s">
        <v>29687</v>
      </c>
      <c r="C16746" s="1" t="s">
        <v>39</v>
      </c>
      <c r="D16746" s="10" t="s">
        <v>5270</v>
      </c>
    </row>
    <row r="16747" spans="1:57" s="9" customFormat="1" x14ac:dyDescent="0.2">
      <c r="A16747" s="2" t="s">
        <v>29688</v>
      </c>
      <c r="B16747" s="1" t="s">
        <v>29689</v>
      </c>
      <c r="C16747" s="1" t="s">
        <v>39</v>
      </c>
      <c r="D16747" s="3">
        <v>100</v>
      </c>
    </row>
    <row r="16748" spans="1:57" s="11" customFormat="1" ht="18.75" x14ac:dyDescent="0.2">
      <c r="A16748" s="16" t="str">
        <f>HYPERLINK("#Indice","Voltar ao inicio")</f>
        <v>Voltar ao inicio</v>
      </c>
      <c r="B16748" s="17"/>
      <c r="C16748" s="17"/>
      <c r="D16748" s="17"/>
      <c r="E16748" s="9"/>
      <c r="F16748" s="9"/>
      <c r="G16748" s="9"/>
      <c r="H16748" s="9"/>
      <c r="I16748" s="9"/>
      <c r="J16748" s="9"/>
      <c r="K16748" s="9"/>
      <c r="L16748" s="9"/>
      <c r="M16748" s="9"/>
      <c r="N16748" s="9"/>
      <c r="O16748" s="9"/>
      <c r="P16748" s="9"/>
      <c r="Q16748" s="9"/>
      <c r="R16748" s="9"/>
      <c r="S16748" s="9"/>
      <c r="T16748" s="9"/>
      <c r="U16748" s="9"/>
      <c r="V16748" s="9"/>
      <c r="W16748" s="9"/>
      <c r="X16748" s="9"/>
      <c r="Y16748" s="9"/>
      <c r="Z16748" s="9"/>
      <c r="AA16748" s="9"/>
      <c r="AB16748" s="9"/>
      <c r="AC16748" s="9"/>
      <c r="AD16748" s="9"/>
      <c r="AE16748" s="9"/>
      <c r="AF16748" s="9"/>
      <c r="AG16748" s="9"/>
      <c r="AH16748" s="9"/>
      <c r="AI16748" s="9"/>
      <c r="AJ16748" s="9"/>
      <c r="AK16748" s="9"/>
      <c r="AL16748" s="9"/>
      <c r="AM16748" s="9"/>
      <c r="AN16748" s="9"/>
      <c r="AO16748" s="9"/>
      <c r="AP16748" s="9"/>
      <c r="AQ16748" s="9"/>
      <c r="AR16748" s="9"/>
      <c r="AS16748" s="9"/>
      <c r="AT16748" s="9"/>
      <c r="AU16748" s="9"/>
      <c r="AV16748" s="9"/>
      <c r="AW16748" s="9"/>
      <c r="AX16748" s="9"/>
      <c r="AY16748" s="9"/>
      <c r="AZ16748" s="9"/>
      <c r="BA16748" s="9"/>
      <c r="BB16748" s="9"/>
      <c r="BC16748" s="9"/>
      <c r="BD16748" s="9"/>
      <c r="BE16748" s="9"/>
    </row>
    <row r="16749" spans="1:57" s="11" customFormat="1" ht="10.5" customHeight="1" x14ac:dyDescent="0.2">
      <c r="A16749" s="12"/>
      <c r="B16749" s="13"/>
      <c r="C16749" s="13"/>
      <c r="D16749" s="13"/>
      <c r="E16749" s="9"/>
      <c r="F16749" s="9"/>
      <c r="G16749" s="9"/>
      <c r="H16749" s="9"/>
      <c r="I16749" s="9"/>
      <c r="J16749" s="9"/>
      <c r="K16749" s="9"/>
      <c r="L16749" s="9"/>
      <c r="M16749" s="9"/>
      <c r="N16749" s="9"/>
      <c r="O16749" s="9"/>
      <c r="P16749" s="9"/>
      <c r="Q16749" s="9"/>
      <c r="R16749" s="9"/>
      <c r="S16749" s="9"/>
      <c r="T16749" s="9"/>
      <c r="U16749" s="9"/>
      <c r="V16749" s="9"/>
      <c r="W16749" s="9"/>
      <c r="X16749" s="9"/>
      <c r="Y16749" s="9"/>
      <c r="Z16749" s="9"/>
      <c r="AA16749" s="9"/>
      <c r="AB16749" s="9"/>
      <c r="AC16749" s="9"/>
      <c r="AD16749" s="9"/>
      <c r="AE16749" s="9"/>
      <c r="AF16749" s="9"/>
      <c r="AG16749" s="9"/>
      <c r="AH16749" s="9"/>
      <c r="AI16749" s="9"/>
      <c r="AJ16749" s="9"/>
      <c r="AK16749" s="9"/>
      <c r="AL16749" s="9"/>
      <c r="AM16749" s="9"/>
      <c r="AN16749" s="9"/>
      <c r="AO16749" s="9"/>
      <c r="AP16749" s="9"/>
      <c r="AQ16749" s="9"/>
      <c r="AR16749" s="9"/>
      <c r="AS16749" s="9"/>
      <c r="AT16749" s="9"/>
      <c r="AU16749" s="9"/>
      <c r="AV16749" s="9"/>
      <c r="AW16749" s="9"/>
      <c r="AX16749" s="9"/>
      <c r="AY16749" s="9"/>
      <c r="AZ16749" s="9"/>
      <c r="BA16749" s="9"/>
      <c r="BB16749" s="9"/>
      <c r="BC16749" s="9"/>
      <c r="BD16749" s="9"/>
      <c r="BE16749" s="9"/>
    </row>
    <row r="16750" spans="1:57" s="9" customFormat="1" ht="26.25" x14ac:dyDescent="0.2">
      <c r="A16750" s="18" t="s">
        <v>29691</v>
      </c>
      <c r="B16750" s="19"/>
      <c r="C16750" s="19"/>
      <c r="D16750" s="19"/>
    </row>
    <row r="16751" spans="1:57" s="9" customFormat="1" ht="14.25" x14ac:dyDescent="0.2">
      <c r="A16751" s="20" t="s">
        <v>0</v>
      </c>
      <c r="B16751" s="21" t="s">
        <v>1</v>
      </c>
      <c r="C16751" s="21" t="s">
        <v>2</v>
      </c>
      <c r="D16751" s="22" t="s">
        <v>3</v>
      </c>
    </row>
    <row r="16752" spans="1:57" s="9" customFormat="1" ht="14.25" x14ac:dyDescent="0.2">
      <c r="A16752" s="20"/>
      <c r="B16752" s="21"/>
      <c r="C16752" s="21"/>
      <c r="D16752" s="22"/>
    </row>
    <row r="16753" spans="1:57" s="9" customFormat="1" x14ac:dyDescent="0.2">
      <c r="A16753" s="2" t="s">
        <v>29692</v>
      </c>
      <c r="B16753" s="1" t="s">
        <v>29693</v>
      </c>
      <c r="C16753" s="1" t="s">
        <v>20112</v>
      </c>
      <c r="D16753" s="10" t="s">
        <v>5270</v>
      </c>
    </row>
    <row r="16754" spans="1:57" s="9" customFormat="1" x14ac:dyDescent="0.2">
      <c r="A16754" s="2" t="s">
        <v>29694</v>
      </c>
      <c r="B16754" s="1" t="s">
        <v>29695</v>
      </c>
      <c r="C16754" s="1" t="s">
        <v>39</v>
      </c>
      <c r="D16754" s="10" t="s">
        <v>5270</v>
      </c>
    </row>
    <row r="16755" spans="1:57" s="11" customFormat="1" ht="18.75" x14ac:dyDescent="0.2">
      <c r="A16755" s="16" t="str">
        <f>HYPERLINK("#Indice","Voltar ao inicio")</f>
        <v>Voltar ao inicio</v>
      </c>
      <c r="B16755" s="17"/>
      <c r="C16755" s="17"/>
      <c r="D16755" s="17"/>
      <c r="E16755" s="9"/>
      <c r="F16755" s="9"/>
      <c r="G16755" s="9"/>
      <c r="H16755" s="9"/>
      <c r="I16755" s="9"/>
      <c r="J16755" s="9"/>
      <c r="K16755" s="9"/>
      <c r="L16755" s="9"/>
      <c r="M16755" s="9"/>
      <c r="N16755" s="9"/>
      <c r="O16755" s="9"/>
      <c r="P16755" s="9"/>
      <c r="Q16755" s="9"/>
      <c r="R16755" s="9"/>
      <c r="S16755" s="9"/>
      <c r="T16755" s="9"/>
      <c r="U16755" s="9"/>
      <c r="V16755" s="9"/>
      <c r="W16755" s="9"/>
      <c r="X16755" s="9"/>
      <c r="Y16755" s="9"/>
      <c r="Z16755" s="9"/>
      <c r="AA16755" s="9"/>
      <c r="AB16755" s="9"/>
      <c r="AC16755" s="9"/>
      <c r="AD16755" s="9"/>
      <c r="AE16755" s="9"/>
      <c r="AF16755" s="9"/>
      <c r="AG16755" s="9"/>
      <c r="AH16755" s="9"/>
      <c r="AI16755" s="9"/>
      <c r="AJ16755" s="9"/>
      <c r="AK16755" s="9"/>
      <c r="AL16755" s="9"/>
      <c r="AM16755" s="9"/>
      <c r="AN16755" s="9"/>
      <c r="AO16755" s="9"/>
      <c r="AP16755" s="9"/>
      <c r="AQ16755" s="9"/>
      <c r="AR16755" s="9"/>
      <c r="AS16755" s="9"/>
      <c r="AT16755" s="9"/>
      <c r="AU16755" s="9"/>
      <c r="AV16755" s="9"/>
      <c r="AW16755" s="9"/>
      <c r="AX16755" s="9"/>
      <c r="AY16755" s="9"/>
      <c r="AZ16755" s="9"/>
      <c r="BA16755" s="9"/>
      <c r="BB16755" s="9"/>
      <c r="BC16755" s="9"/>
      <c r="BD16755" s="9"/>
      <c r="BE16755" s="9"/>
    </row>
    <row r="16756" spans="1:57" s="11" customFormat="1" ht="10.5" customHeight="1" x14ac:dyDescent="0.2">
      <c r="A16756" s="12"/>
      <c r="B16756" s="13"/>
      <c r="C16756" s="13"/>
      <c r="D16756" s="13"/>
      <c r="E16756" s="9"/>
      <c r="F16756" s="9"/>
      <c r="G16756" s="9"/>
      <c r="H16756" s="9"/>
      <c r="I16756" s="9"/>
      <c r="J16756" s="9"/>
      <c r="K16756" s="9"/>
      <c r="L16756" s="9"/>
      <c r="M16756" s="9"/>
      <c r="N16756" s="9"/>
      <c r="O16756" s="9"/>
      <c r="P16756" s="9"/>
      <c r="Q16756" s="9"/>
      <c r="R16756" s="9"/>
      <c r="S16756" s="9"/>
      <c r="T16756" s="9"/>
      <c r="U16756" s="9"/>
      <c r="V16756" s="9"/>
      <c r="W16756" s="9"/>
      <c r="X16756" s="9"/>
      <c r="Y16756" s="9"/>
      <c r="Z16756" s="9"/>
      <c r="AA16756" s="9"/>
      <c r="AB16756" s="9"/>
      <c r="AC16756" s="9"/>
      <c r="AD16756" s="9"/>
      <c r="AE16756" s="9"/>
      <c r="AF16756" s="9"/>
      <c r="AG16756" s="9"/>
      <c r="AH16756" s="9"/>
      <c r="AI16756" s="9"/>
      <c r="AJ16756" s="9"/>
      <c r="AK16756" s="9"/>
      <c r="AL16756" s="9"/>
      <c r="AM16756" s="9"/>
      <c r="AN16756" s="9"/>
      <c r="AO16756" s="9"/>
      <c r="AP16756" s="9"/>
      <c r="AQ16756" s="9"/>
      <c r="AR16756" s="9"/>
      <c r="AS16756" s="9"/>
      <c r="AT16756" s="9"/>
      <c r="AU16756" s="9"/>
      <c r="AV16756" s="9"/>
      <c r="AW16756" s="9"/>
      <c r="AX16756" s="9"/>
      <c r="AY16756" s="9"/>
      <c r="AZ16756" s="9"/>
      <c r="BA16756" s="9"/>
      <c r="BB16756" s="9"/>
      <c r="BC16756" s="9"/>
      <c r="BD16756" s="9"/>
      <c r="BE16756" s="9"/>
    </row>
    <row r="16757" spans="1:57" s="9" customFormat="1" ht="26.25" x14ac:dyDescent="0.2">
      <c r="A16757" s="18" t="s">
        <v>29698</v>
      </c>
      <c r="B16757" s="19"/>
      <c r="C16757" s="19"/>
      <c r="D16757" s="19"/>
    </row>
    <row r="16758" spans="1:57" s="9" customFormat="1" ht="14.25" x14ac:dyDescent="0.2">
      <c r="A16758" s="20" t="s">
        <v>0</v>
      </c>
      <c r="B16758" s="21" t="s">
        <v>1</v>
      </c>
      <c r="C16758" s="21" t="s">
        <v>2</v>
      </c>
      <c r="D16758" s="22" t="s">
        <v>3</v>
      </c>
    </row>
    <row r="16759" spans="1:57" s="9" customFormat="1" ht="14.25" x14ac:dyDescent="0.2">
      <c r="A16759" s="20"/>
      <c r="B16759" s="21"/>
      <c r="C16759" s="21"/>
      <c r="D16759" s="22"/>
    </row>
    <row r="16760" spans="1:57" s="9" customFormat="1" x14ac:dyDescent="0.2">
      <c r="A16760" s="2" t="s">
        <v>29699</v>
      </c>
      <c r="B16760" s="1" t="s">
        <v>29700</v>
      </c>
      <c r="C16760" s="1" t="s">
        <v>13731</v>
      </c>
      <c r="D16760" s="10" t="s">
        <v>5270</v>
      </c>
    </row>
    <row r="16761" spans="1:57" s="9" customFormat="1" x14ac:dyDescent="0.2">
      <c r="A16761" s="2" t="s">
        <v>29701</v>
      </c>
      <c r="B16761" s="1" t="s">
        <v>29702</v>
      </c>
      <c r="C16761" s="1" t="s">
        <v>13731</v>
      </c>
      <c r="D16761" s="10" t="s">
        <v>5270</v>
      </c>
    </row>
    <row r="16762" spans="1:57" s="9" customFormat="1" x14ac:dyDescent="0.2">
      <c r="A16762" s="2" t="s">
        <v>29703</v>
      </c>
      <c r="B16762" s="1" t="s">
        <v>29704</v>
      </c>
      <c r="C16762" s="1" t="s">
        <v>13731</v>
      </c>
      <c r="D16762" s="3">
        <v>200</v>
      </c>
    </row>
    <row r="16763" spans="1:57" s="9" customFormat="1" x14ac:dyDescent="0.2">
      <c r="A16763" s="2" t="s">
        <v>29705</v>
      </c>
      <c r="B16763" s="1" t="s">
        <v>29706</v>
      </c>
      <c r="C16763" s="1" t="s">
        <v>13731</v>
      </c>
      <c r="D16763" s="3">
        <v>200</v>
      </c>
    </row>
    <row r="16764" spans="1:57" s="9" customFormat="1" x14ac:dyDescent="0.2">
      <c r="A16764" s="2" t="s">
        <v>29707</v>
      </c>
      <c r="B16764" s="1" t="s">
        <v>29708</v>
      </c>
      <c r="C16764" s="1" t="s">
        <v>13731</v>
      </c>
      <c r="D16764" s="3">
        <v>200</v>
      </c>
    </row>
    <row r="16765" spans="1:57" s="9" customFormat="1" x14ac:dyDescent="0.2">
      <c r="A16765" s="2" t="s">
        <v>29709</v>
      </c>
      <c r="B16765" s="1" t="s">
        <v>29710</v>
      </c>
      <c r="C16765" s="1" t="s">
        <v>29711</v>
      </c>
      <c r="D16765" s="10" t="s">
        <v>5270</v>
      </c>
    </row>
    <row r="16766" spans="1:57" s="9" customFormat="1" x14ac:dyDescent="0.2">
      <c r="A16766" s="2" t="s">
        <v>29712</v>
      </c>
      <c r="B16766" s="1" t="s">
        <v>29713</v>
      </c>
      <c r="C16766" s="1" t="s">
        <v>13731</v>
      </c>
      <c r="D16766" s="3">
        <v>200</v>
      </c>
    </row>
    <row r="16767" spans="1:57" s="9" customFormat="1" x14ac:dyDescent="0.2">
      <c r="A16767" s="2" t="s">
        <v>29714</v>
      </c>
      <c r="B16767" s="1" t="s">
        <v>29715</v>
      </c>
      <c r="C16767" s="1" t="s">
        <v>13731</v>
      </c>
      <c r="D16767" s="3">
        <v>200</v>
      </c>
    </row>
    <row r="16768" spans="1:57" s="9" customFormat="1" x14ac:dyDescent="0.2">
      <c r="A16768" s="2" t="s">
        <v>29716</v>
      </c>
      <c r="B16768" s="1" t="s">
        <v>29717</v>
      </c>
      <c r="C16768" s="1" t="s">
        <v>13731</v>
      </c>
      <c r="D16768" s="3">
        <v>200</v>
      </c>
    </row>
    <row r="16769" spans="1:4" s="9" customFormat="1" x14ac:dyDescent="0.2">
      <c r="A16769" s="2" t="s">
        <v>29720</v>
      </c>
      <c r="B16769" s="1" t="s">
        <v>29719</v>
      </c>
      <c r="C16769" s="1" t="s">
        <v>13731</v>
      </c>
      <c r="D16769" s="3">
        <v>200</v>
      </c>
    </row>
    <row r="16770" spans="1:4" s="9" customFormat="1" x14ac:dyDescent="0.2">
      <c r="A16770" s="2" t="s">
        <v>29718</v>
      </c>
      <c r="B16770" s="1" t="s">
        <v>29719</v>
      </c>
      <c r="C16770" s="1" t="s">
        <v>13731</v>
      </c>
      <c r="D16770" s="10" t="s">
        <v>5270</v>
      </c>
    </row>
    <row r="16771" spans="1:4" s="9" customFormat="1" x14ac:dyDescent="0.2">
      <c r="A16771" s="2" t="s">
        <v>29721</v>
      </c>
      <c r="B16771" s="1" t="s">
        <v>29722</v>
      </c>
      <c r="C16771" s="1" t="s">
        <v>39</v>
      </c>
      <c r="D16771" s="3">
        <v>1500</v>
      </c>
    </row>
    <row r="16772" spans="1:4" s="9" customFormat="1" x14ac:dyDescent="0.2">
      <c r="A16772" s="2" t="s">
        <v>29723</v>
      </c>
      <c r="B16772" s="1" t="s">
        <v>29724</v>
      </c>
      <c r="C16772" s="1" t="s">
        <v>13731</v>
      </c>
      <c r="D16772" s="3">
        <v>200</v>
      </c>
    </row>
    <row r="16773" spans="1:4" s="9" customFormat="1" x14ac:dyDescent="0.2">
      <c r="A16773" s="2" t="s">
        <v>29725</v>
      </c>
      <c r="B16773" s="1" t="s">
        <v>29726</v>
      </c>
      <c r="C16773" s="1" t="s">
        <v>13731</v>
      </c>
      <c r="D16773" s="3">
        <v>200</v>
      </c>
    </row>
    <row r="16774" spans="1:4" s="9" customFormat="1" x14ac:dyDescent="0.2">
      <c r="A16774" s="2" t="s">
        <v>29727</v>
      </c>
      <c r="B16774" s="1" t="s">
        <v>29728</v>
      </c>
      <c r="C16774" s="1" t="s">
        <v>13731</v>
      </c>
      <c r="D16774" s="3">
        <v>200</v>
      </c>
    </row>
    <row r="16775" spans="1:4" s="9" customFormat="1" x14ac:dyDescent="0.2">
      <c r="A16775" s="2" t="s">
        <v>29729</v>
      </c>
      <c r="B16775" s="1" t="s">
        <v>29730</v>
      </c>
      <c r="C16775" s="1" t="s">
        <v>13731</v>
      </c>
      <c r="D16775" s="3">
        <v>200</v>
      </c>
    </row>
    <row r="16776" spans="1:4" s="9" customFormat="1" x14ac:dyDescent="0.2">
      <c r="A16776" s="2" t="s">
        <v>29731</v>
      </c>
      <c r="B16776" s="1" t="s">
        <v>29732</v>
      </c>
      <c r="C16776" s="1" t="s">
        <v>39</v>
      </c>
      <c r="D16776" s="10" t="s">
        <v>5270</v>
      </c>
    </row>
    <row r="16777" spans="1:4" s="9" customFormat="1" x14ac:dyDescent="0.2">
      <c r="A16777" s="2" t="s">
        <v>29733</v>
      </c>
      <c r="B16777" s="1" t="s">
        <v>29734</v>
      </c>
      <c r="C16777" s="1" t="s">
        <v>39</v>
      </c>
      <c r="D16777" s="10" t="s">
        <v>5270</v>
      </c>
    </row>
    <row r="16778" spans="1:4" s="9" customFormat="1" x14ac:dyDescent="0.2">
      <c r="A16778" s="2" t="s">
        <v>29735</v>
      </c>
      <c r="B16778" s="1" t="s">
        <v>29736</v>
      </c>
      <c r="C16778" s="1" t="s">
        <v>13731</v>
      </c>
      <c r="D16778" s="3">
        <v>200</v>
      </c>
    </row>
    <row r="16779" spans="1:4" s="9" customFormat="1" x14ac:dyDescent="0.2">
      <c r="A16779" s="2" t="s">
        <v>29737</v>
      </c>
      <c r="B16779" s="1" t="s">
        <v>29738</v>
      </c>
      <c r="C16779" s="1" t="s">
        <v>13731</v>
      </c>
      <c r="D16779" s="3">
        <v>200</v>
      </c>
    </row>
    <row r="16780" spans="1:4" s="9" customFormat="1" x14ac:dyDescent="0.2">
      <c r="A16780" s="2" t="s">
        <v>29739</v>
      </c>
      <c r="B16780" s="1" t="s">
        <v>29740</v>
      </c>
      <c r="C16780" s="1" t="s">
        <v>13731</v>
      </c>
      <c r="D16780" s="3">
        <v>200</v>
      </c>
    </row>
    <row r="16781" spans="1:4" s="9" customFormat="1" x14ac:dyDescent="0.2">
      <c r="A16781" s="2" t="s">
        <v>29741</v>
      </c>
      <c r="B16781" s="1" t="s">
        <v>29740</v>
      </c>
      <c r="C16781" s="1" t="s">
        <v>23924</v>
      </c>
      <c r="D16781" s="10" t="s">
        <v>5270</v>
      </c>
    </row>
    <row r="16782" spans="1:4" s="9" customFormat="1" x14ac:dyDescent="0.2">
      <c r="A16782" s="2" t="s">
        <v>29742</v>
      </c>
      <c r="B16782" s="1" t="s">
        <v>29743</v>
      </c>
      <c r="C16782" s="1" t="s">
        <v>39</v>
      </c>
      <c r="D16782" s="10" t="s">
        <v>5270</v>
      </c>
    </row>
    <row r="16783" spans="1:4" s="9" customFormat="1" x14ac:dyDescent="0.2">
      <c r="A16783" s="2" t="s">
        <v>29746</v>
      </c>
      <c r="B16783" s="1" t="s">
        <v>29745</v>
      </c>
      <c r="C16783" s="1" t="s">
        <v>13731</v>
      </c>
      <c r="D16783" s="3">
        <v>200</v>
      </c>
    </row>
    <row r="16784" spans="1:4" s="9" customFormat="1" x14ac:dyDescent="0.2">
      <c r="A16784" s="2" t="s">
        <v>29744</v>
      </c>
      <c r="B16784" s="1" t="s">
        <v>29745</v>
      </c>
      <c r="C16784" s="1" t="s">
        <v>39</v>
      </c>
      <c r="D16784" s="10" t="s">
        <v>5270</v>
      </c>
    </row>
    <row r="16785" spans="1:4" s="9" customFormat="1" x14ac:dyDescent="0.2">
      <c r="A16785" s="2" t="s">
        <v>29747</v>
      </c>
      <c r="B16785" s="1" t="s">
        <v>29748</v>
      </c>
      <c r="C16785" s="1" t="s">
        <v>13731</v>
      </c>
      <c r="D16785" s="3">
        <v>200</v>
      </c>
    </row>
    <row r="16786" spans="1:4" s="9" customFormat="1" x14ac:dyDescent="0.2">
      <c r="A16786" s="2" t="s">
        <v>29749</v>
      </c>
      <c r="B16786" s="1" t="s">
        <v>29750</v>
      </c>
      <c r="C16786" s="1" t="s">
        <v>13731</v>
      </c>
      <c r="D16786" s="3">
        <v>200</v>
      </c>
    </row>
    <row r="16787" spans="1:4" s="9" customFormat="1" x14ac:dyDescent="0.2">
      <c r="A16787" s="2" t="s">
        <v>29751</v>
      </c>
      <c r="B16787" s="1" t="s">
        <v>29752</v>
      </c>
      <c r="C16787" s="1" t="s">
        <v>13731</v>
      </c>
      <c r="D16787" s="10" t="s">
        <v>5270</v>
      </c>
    </row>
    <row r="16788" spans="1:4" s="9" customFormat="1" x14ac:dyDescent="0.2">
      <c r="A16788" s="2" t="s">
        <v>29753</v>
      </c>
      <c r="B16788" s="1" t="s">
        <v>29754</v>
      </c>
      <c r="C16788" s="1" t="s">
        <v>13731</v>
      </c>
      <c r="D16788" s="3">
        <v>200</v>
      </c>
    </row>
    <row r="16789" spans="1:4" s="9" customFormat="1" x14ac:dyDescent="0.2">
      <c r="A16789" s="2" t="s">
        <v>29755</v>
      </c>
      <c r="B16789" s="1" t="s">
        <v>29756</v>
      </c>
      <c r="C16789" s="1" t="s">
        <v>39</v>
      </c>
      <c r="D16789" s="10" t="s">
        <v>5270</v>
      </c>
    </row>
    <row r="16790" spans="1:4" s="9" customFormat="1" x14ac:dyDescent="0.2">
      <c r="A16790" s="2" t="s">
        <v>29757</v>
      </c>
      <c r="B16790" s="1" t="s">
        <v>29758</v>
      </c>
      <c r="C16790" s="1" t="s">
        <v>13731</v>
      </c>
      <c r="D16790" s="3">
        <v>200</v>
      </c>
    </row>
    <row r="16791" spans="1:4" s="9" customFormat="1" x14ac:dyDescent="0.2">
      <c r="A16791" s="2" t="s">
        <v>29759</v>
      </c>
      <c r="B16791" s="1" t="s">
        <v>29760</v>
      </c>
      <c r="C16791" s="1" t="s">
        <v>13731</v>
      </c>
      <c r="D16791" s="3">
        <v>200</v>
      </c>
    </row>
    <row r="16792" spans="1:4" s="9" customFormat="1" x14ac:dyDescent="0.2">
      <c r="A16792" s="2" t="s">
        <v>29761</v>
      </c>
      <c r="B16792" s="1" t="s">
        <v>29762</v>
      </c>
      <c r="C16792" s="1" t="s">
        <v>13731</v>
      </c>
      <c r="D16792" s="3">
        <v>200</v>
      </c>
    </row>
    <row r="16793" spans="1:4" s="9" customFormat="1" x14ac:dyDescent="0.2">
      <c r="A16793" s="2" t="s">
        <v>29763</v>
      </c>
      <c r="B16793" s="1" t="s">
        <v>29764</v>
      </c>
      <c r="C16793" s="1" t="s">
        <v>13731</v>
      </c>
      <c r="D16793" s="3">
        <v>200</v>
      </c>
    </row>
    <row r="16794" spans="1:4" s="9" customFormat="1" x14ac:dyDescent="0.2">
      <c r="A16794" s="2" t="s">
        <v>29765</v>
      </c>
      <c r="B16794" s="1" t="s">
        <v>29766</v>
      </c>
      <c r="C16794" s="1" t="s">
        <v>13731</v>
      </c>
      <c r="D16794" s="3">
        <v>200</v>
      </c>
    </row>
    <row r="16795" spans="1:4" s="9" customFormat="1" x14ac:dyDescent="0.2">
      <c r="A16795" s="2" t="s">
        <v>29767</v>
      </c>
      <c r="B16795" s="1" t="s">
        <v>29768</v>
      </c>
      <c r="C16795" s="1" t="s">
        <v>13731</v>
      </c>
      <c r="D16795" s="3">
        <v>200</v>
      </c>
    </row>
    <row r="16796" spans="1:4" s="9" customFormat="1" x14ac:dyDescent="0.2">
      <c r="A16796" s="2" t="s">
        <v>29769</v>
      </c>
      <c r="B16796" s="1" t="s">
        <v>29770</v>
      </c>
      <c r="C16796" s="1" t="s">
        <v>13731</v>
      </c>
      <c r="D16796" s="3">
        <v>200</v>
      </c>
    </row>
    <row r="16797" spans="1:4" s="9" customFormat="1" x14ac:dyDescent="0.2">
      <c r="A16797" s="2" t="s">
        <v>29771</v>
      </c>
      <c r="B16797" s="1" t="s">
        <v>29772</v>
      </c>
      <c r="C16797" s="1" t="s">
        <v>13731</v>
      </c>
      <c r="D16797" s="3">
        <v>200</v>
      </c>
    </row>
    <row r="16798" spans="1:4" s="9" customFormat="1" x14ac:dyDescent="0.2">
      <c r="A16798" s="2" t="s">
        <v>29773</v>
      </c>
      <c r="B16798" s="1" t="s">
        <v>29774</v>
      </c>
      <c r="C16798" s="1" t="s">
        <v>23924</v>
      </c>
      <c r="D16798" s="10" t="s">
        <v>5270</v>
      </c>
    </row>
    <row r="16799" spans="1:4" s="9" customFormat="1" x14ac:dyDescent="0.2">
      <c r="A16799" s="2" t="s">
        <v>29775</v>
      </c>
      <c r="B16799" s="1" t="s">
        <v>29776</v>
      </c>
      <c r="C16799" s="1" t="s">
        <v>13731</v>
      </c>
      <c r="D16799" s="3">
        <v>200</v>
      </c>
    </row>
    <row r="16800" spans="1:4" s="9" customFormat="1" x14ac:dyDescent="0.2">
      <c r="A16800" s="2" t="s">
        <v>29777</v>
      </c>
      <c r="B16800" s="1" t="s">
        <v>29778</v>
      </c>
      <c r="C16800" s="1" t="s">
        <v>13731</v>
      </c>
      <c r="D16800" s="3">
        <v>200</v>
      </c>
    </row>
    <row r="16801" spans="1:4" s="9" customFormat="1" x14ac:dyDescent="0.2">
      <c r="A16801" s="2" t="s">
        <v>29779</v>
      </c>
      <c r="B16801" s="1" t="s">
        <v>29780</v>
      </c>
      <c r="C16801" s="1" t="s">
        <v>13731</v>
      </c>
      <c r="D16801" s="3">
        <v>200</v>
      </c>
    </row>
    <row r="16802" spans="1:4" s="9" customFormat="1" x14ac:dyDescent="0.2">
      <c r="A16802" s="2" t="s">
        <v>29781</v>
      </c>
      <c r="B16802" s="1" t="s">
        <v>29782</v>
      </c>
      <c r="C16802" s="1" t="s">
        <v>13731</v>
      </c>
      <c r="D16802" s="3">
        <v>200</v>
      </c>
    </row>
    <row r="16803" spans="1:4" s="9" customFormat="1" x14ac:dyDescent="0.2">
      <c r="A16803" s="2" t="s">
        <v>29783</v>
      </c>
      <c r="B16803" s="1" t="s">
        <v>29784</v>
      </c>
      <c r="C16803" s="1" t="s">
        <v>13731</v>
      </c>
      <c r="D16803" s="3">
        <v>200</v>
      </c>
    </row>
    <row r="16804" spans="1:4" s="9" customFormat="1" x14ac:dyDescent="0.2">
      <c r="A16804" s="2" t="s">
        <v>29785</v>
      </c>
      <c r="B16804" s="1" t="s">
        <v>29786</v>
      </c>
      <c r="C16804" s="1" t="s">
        <v>13731</v>
      </c>
      <c r="D16804" s="3">
        <v>200</v>
      </c>
    </row>
    <row r="16805" spans="1:4" s="9" customFormat="1" x14ac:dyDescent="0.2">
      <c r="A16805" s="2" t="s">
        <v>29787</v>
      </c>
      <c r="B16805" s="1" t="s">
        <v>29788</v>
      </c>
      <c r="C16805" s="1" t="s">
        <v>13731</v>
      </c>
      <c r="D16805" s="10" t="s">
        <v>5270</v>
      </c>
    </row>
    <row r="16806" spans="1:4" s="9" customFormat="1" x14ac:dyDescent="0.2">
      <c r="A16806" s="2" t="s">
        <v>29789</v>
      </c>
      <c r="B16806" s="1" t="s">
        <v>29790</v>
      </c>
      <c r="C16806" s="1" t="s">
        <v>13731</v>
      </c>
      <c r="D16806" s="3">
        <v>200</v>
      </c>
    </row>
    <row r="16807" spans="1:4" s="9" customFormat="1" x14ac:dyDescent="0.2">
      <c r="A16807" s="2" t="s">
        <v>29791</v>
      </c>
      <c r="B16807" s="1" t="s">
        <v>29792</v>
      </c>
      <c r="C16807" s="1" t="s">
        <v>13731</v>
      </c>
      <c r="D16807" s="3">
        <v>200</v>
      </c>
    </row>
    <row r="16808" spans="1:4" s="9" customFormat="1" x14ac:dyDescent="0.2">
      <c r="A16808" s="2" t="s">
        <v>29793</v>
      </c>
      <c r="B16808" s="1" t="s">
        <v>29794</v>
      </c>
      <c r="C16808" s="1" t="s">
        <v>13731</v>
      </c>
      <c r="D16808" s="3">
        <v>200</v>
      </c>
    </row>
    <row r="16809" spans="1:4" s="9" customFormat="1" x14ac:dyDescent="0.2">
      <c r="A16809" s="2" t="s">
        <v>29795</v>
      </c>
      <c r="B16809" s="1" t="s">
        <v>29796</v>
      </c>
      <c r="C16809" s="1" t="s">
        <v>13731</v>
      </c>
      <c r="D16809" s="3">
        <v>200</v>
      </c>
    </row>
    <row r="16810" spans="1:4" s="9" customFormat="1" x14ac:dyDescent="0.2">
      <c r="A16810" s="2" t="s">
        <v>29797</v>
      </c>
      <c r="B16810" s="1" t="s">
        <v>29798</v>
      </c>
      <c r="C16810" s="1" t="s">
        <v>13731</v>
      </c>
      <c r="D16810" s="3">
        <v>200</v>
      </c>
    </row>
    <row r="16811" spans="1:4" s="9" customFormat="1" x14ac:dyDescent="0.2">
      <c r="A16811" s="2" t="s">
        <v>29799</v>
      </c>
      <c r="B16811" s="1" t="s">
        <v>29800</v>
      </c>
      <c r="C16811" s="1" t="s">
        <v>13731</v>
      </c>
      <c r="D16811" s="3">
        <v>200</v>
      </c>
    </row>
    <row r="16812" spans="1:4" s="9" customFormat="1" x14ac:dyDescent="0.2">
      <c r="A16812" s="2" t="s">
        <v>29801</v>
      </c>
      <c r="B16812" s="1" t="s">
        <v>29802</v>
      </c>
      <c r="C16812" s="1" t="s">
        <v>13731</v>
      </c>
      <c r="D16812" s="3">
        <v>200</v>
      </c>
    </row>
    <row r="16813" spans="1:4" s="9" customFormat="1" x14ac:dyDescent="0.2">
      <c r="A16813" s="2" t="s">
        <v>29803</v>
      </c>
      <c r="B16813" s="1" t="s">
        <v>29804</v>
      </c>
      <c r="C16813" s="1" t="s">
        <v>13731</v>
      </c>
      <c r="D16813" s="3">
        <v>200</v>
      </c>
    </row>
    <row r="16814" spans="1:4" s="9" customFormat="1" x14ac:dyDescent="0.2">
      <c r="A16814" s="2" t="s">
        <v>29805</v>
      </c>
      <c r="B16814" s="1" t="s">
        <v>29806</v>
      </c>
      <c r="C16814" s="1" t="s">
        <v>13731</v>
      </c>
      <c r="D16814" s="3">
        <v>200</v>
      </c>
    </row>
    <row r="16815" spans="1:4" s="9" customFormat="1" x14ac:dyDescent="0.2">
      <c r="A16815" s="2" t="s">
        <v>29807</v>
      </c>
      <c r="B16815" s="1" t="s">
        <v>29808</v>
      </c>
      <c r="C16815" s="1" t="s">
        <v>13731</v>
      </c>
      <c r="D16815" s="3">
        <v>200</v>
      </c>
    </row>
    <row r="16816" spans="1:4" s="9" customFormat="1" x14ac:dyDescent="0.2">
      <c r="A16816" s="2" t="s">
        <v>29809</v>
      </c>
      <c r="B16816" s="1" t="s">
        <v>29810</v>
      </c>
      <c r="C16816" s="1" t="s">
        <v>13731</v>
      </c>
      <c r="D16816" s="3">
        <v>200</v>
      </c>
    </row>
    <row r="16817" spans="1:57" s="9" customFormat="1" x14ac:dyDescent="0.2">
      <c r="A16817" s="2" t="s">
        <v>29811</v>
      </c>
      <c r="B16817" s="1" t="s">
        <v>29812</v>
      </c>
      <c r="C16817" s="1" t="s">
        <v>13731</v>
      </c>
      <c r="D16817" s="3">
        <v>200</v>
      </c>
    </row>
    <row r="16818" spans="1:57" s="9" customFormat="1" x14ac:dyDescent="0.2">
      <c r="A16818" s="2" t="s">
        <v>29813</v>
      </c>
      <c r="B16818" s="1" t="s">
        <v>29814</v>
      </c>
      <c r="C16818" s="1" t="s">
        <v>13731</v>
      </c>
      <c r="D16818" s="3">
        <v>200</v>
      </c>
    </row>
    <row r="16819" spans="1:57" s="9" customFormat="1" x14ac:dyDescent="0.2">
      <c r="A16819" s="2" t="s">
        <v>29815</v>
      </c>
      <c r="B16819" s="1" t="s">
        <v>29816</v>
      </c>
      <c r="C16819" s="1" t="s">
        <v>13731</v>
      </c>
      <c r="D16819" s="3">
        <v>200</v>
      </c>
    </row>
    <row r="16820" spans="1:57" s="9" customFormat="1" x14ac:dyDescent="0.2">
      <c r="A16820" s="2" t="s">
        <v>29817</v>
      </c>
      <c r="B16820" s="1" t="s">
        <v>29818</v>
      </c>
      <c r="C16820" s="1" t="s">
        <v>13731</v>
      </c>
      <c r="D16820" s="3">
        <v>200</v>
      </c>
    </row>
    <row r="16821" spans="1:57" s="11" customFormat="1" ht="18.75" x14ac:dyDescent="0.2">
      <c r="A16821" s="16" t="str">
        <f>HYPERLINK("#Indice","Voltar ao inicio")</f>
        <v>Voltar ao inicio</v>
      </c>
      <c r="B16821" s="17"/>
      <c r="C16821" s="17"/>
      <c r="D16821" s="17"/>
      <c r="E16821" s="9"/>
      <c r="F16821" s="9"/>
      <c r="G16821" s="9"/>
      <c r="H16821" s="9"/>
      <c r="I16821" s="9"/>
      <c r="J16821" s="9"/>
      <c r="K16821" s="9"/>
      <c r="L16821" s="9"/>
      <c r="M16821" s="9"/>
      <c r="N16821" s="9"/>
      <c r="O16821" s="9"/>
      <c r="P16821" s="9"/>
      <c r="Q16821" s="9"/>
      <c r="R16821" s="9"/>
      <c r="S16821" s="9"/>
      <c r="T16821" s="9"/>
      <c r="U16821" s="9"/>
      <c r="V16821" s="9"/>
      <c r="W16821" s="9"/>
      <c r="X16821" s="9"/>
      <c r="Y16821" s="9"/>
      <c r="Z16821" s="9"/>
      <c r="AA16821" s="9"/>
      <c r="AB16821" s="9"/>
      <c r="AC16821" s="9"/>
      <c r="AD16821" s="9"/>
      <c r="AE16821" s="9"/>
      <c r="AF16821" s="9"/>
      <c r="AG16821" s="9"/>
      <c r="AH16821" s="9"/>
      <c r="AI16821" s="9"/>
      <c r="AJ16821" s="9"/>
      <c r="AK16821" s="9"/>
      <c r="AL16821" s="9"/>
      <c r="AM16821" s="9"/>
      <c r="AN16821" s="9"/>
      <c r="AO16821" s="9"/>
      <c r="AP16821" s="9"/>
      <c r="AQ16821" s="9"/>
      <c r="AR16821" s="9"/>
      <c r="AS16821" s="9"/>
      <c r="AT16821" s="9"/>
      <c r="AU16821" s="9"/>
      <c r="AV16821" s="9"/>
      <c r="AW16821" s="9"/>
      <c r="AX16821" s="9"/>
      <c r="AY16821" s="9"/>
      <c r="AZ16821" s="9"/>
      <c r="BA16821" s="9"/>
      <c r="BB16821" s="9"/>
      <c r="BC16821" s="9"/>
      <c r="BD16821" s="9"/>
      <c r="BE16821" s="9"/>
    </row>
    <row r="16822" spans="1:57" s="11" customFormat="1" ht="10.5" customHeight="1" x14ac:dyDescent="0.2">
      <c r="A16822" s="12"/>
      <c r="B16822" s="13"/>
      <c r="C16822" s="13"/>
      <c r="D16822" s="13"/>
      <c r="E16822" s="9"/>
      <c r="F16822" s="9"/>
      <c r="G16822" s="9"/>
      <c r="H16822" s="9"/>
      <c r="I16822" s="9"/>
      <c r="J16822" s="9"/>
      <c r="K16822" s="9"/>
      <c r="L16822" s="9"/>
      <c r="M16822" s="9"/>
      <c r="N16822" s="9"/>
      <c r="O16822" s="9"/>
      <c r="P16822" s="9"/>
      <c r="Q16822" s="9"/>
      <c r="R16822" s="9"/>
      <c r="S16822" s="9"/>
      <c r="T16822" s="9"/>
      <c r="U16822" s="9"/>
      <c r="V16822" s="9"/>
      <c r="W16822" s="9"/>
      <c r="X16822" s="9"/>
      <c r="Y16822" s="9"/>
      <c r="Z16822" s="9"/>
      <c r="AA16822" s="9"/>
      <c r="AB16822" s="9"/>
      <c r="AC16822" s="9"/>
      <c r="AD16822" s="9"/>
      <c r="AE16822" s="9"/>
      <c r="AF16822" s="9"/>
      <c r="AG16822" s="9"/>
      <c r="AH16822" s="9"/>
      <c r="AI16822" s="9"/>
      <c r="AJ16822" s="9"/>
      <c r="AK16822" s="9"/>
      <c r="AL16822" s="9"/>
      <c r="AM16822" s="9"/>
      <c r="AN16822" s="9"/>
      <c r="AO16822" s="9"/>
      <c r="AP16822" s="9"/>
      <c r="AQ16822" s="9"/>
      <c r="AR16822" s="9"/>
      <c r="AS16822" s="9"/>
      <c r="AT16822" s="9"/>
      <c r="AU16822" s="9"/>
      <c r="AV16822" s="9"/>
      <c r="AW16822" s="9"/>
      <c r="AX16822" s="9"/>
      <c r="AY16822" s="9"/>
      <c r="AZ16822" s="9"/>
      <c r="BA16822" s="9"/>
      <c r="BB16822" s="9"/>
      <c r="BC16822" s="9"/>
      <c r="BD16822" s="9"/>
      <c r="BE16822" s="9"/>
    </row>
    <row r="16823" spans="1:57" s="9" customFormat="1" ht="26.25" x14ac:dyDescent="0.2">
      <c r="A16823" s="18" t="s">
        <v>29819</v>
      </c>
      <c r="B16823" s="19"/>
      <c r="C16823" s="19"/>
      <c r="D16823" s="19"/>
    </row>
    <row r="16824" spans="1:57" s="9" customFormat="1" ht="14.25" x14ac:dyDescent="0.2">
      <c r="A16824" s="20" t="s">
        <v>0</v>
      </c>
      <c r="B16824" s="21" t="s">
        <v>1</v>
      </c>
      <c r="C16824" s="21" t="s">
        <v>2</v>
      </c>
      <c r="D16824" s="22" t="s">
        <v>3</v>
      </c>
    </row>
    <row r="16825" spans="1:57" s="9" customFormat="1" ht="14.25" x14ac:dyDescent="0.2">
      <c r="A16825" s="20"/>
      <c r="B16825" s="21"/>
      <c r="C16825" s="21"/>
      <c r="D16825" s="22"/>
    </row>
    <row r="16826" spans="1:57" s="9" customFormat="1" x14ac:dyDescent="0.2">
      <c r="A16826" s="2" t="s">
        <v>29820</v>
      </c>
      <c r="B16826" s="1" t="s">
        <v>29821</v>
      </c>
      <c r="C16826" s="1" t="s">
        <v>89</v>
      </c>
      <c r="D16826" s="3">
        <v>5000</v>
      </c>
    </row>
    <row r="16827" spans="1:57" s="9" customFormat="1" x14ac:dyDescent="0.2">
      <c r="A16827" s="2" t="s">
        <v>29822</v>
      </c>
      <c r="B16827" s="1" t="s">
        <v>29821</v>
      </c>
      <c r="C16827" s="1" t="s">
        <v>13956</v>
      </c>
      <c r="D16827" s="3">
        <v>5000</v>
      </c>
    </row>
    <row r="16828" spans="1:57" s="9" customFormat="1" x14ac:dyDescent="0.2">
      <c r="A16828" s="2" t="s">
        <v>29823</v>
      </c>
      <c r="B16828" s="1" t="s">
        <v>29824</v>
      </c>
      <c r="C16828" s="1" t="s">
        <v>13884</v>
      </c>
      <c r="D16828" s="3">
        <v>5000</v>
      </c>
    </row>
    <row r="16829" spans="1:57" s="9" customFormat="1" x14ac:dyDescent="0.2">
      <c r="A16829" s="2" t="s">
        <v>29825</v>
      </c>
      <c r="B16829" s="1" t="s">
        <v>29826</v>
      </c>
      <c r="C16829" s="1" t="s">
        <v>13884</v>
      </c>
      <c r="D16829" s="3">
        <v>10000</v>
      </c>
    </row>
    <row r="16830" spans="1:57" s="9" customFormat="1" x14ac:dyDescent="0.2">
      <c r="A16830" s="2" t="s">
        <v>29827</v>
      </c>
      <c r="B16830" s="1" t="s">
        <v>29828</v>
      </c>
      <c r="C16830" s="1" t="s">
        <v>89</v>
      </c>
      <c r="D16830" s="3">
        <v>5000</v>
      </c>
    </row>
    <row r="16831" spans="1:57" s="9" customFormat="1" x14ac:dyDescent="0.2">
      <c r="A16831" s="2" t="s">
        <v>29829</v>
      </c>
      <c r="B16831" s="1" t="s">
        <v>29830</v>
      </c>
      <c r="C16831" s="1" t="s">
        <v>39</v>
      </c>
      <c r="D16831" s="3">
        <v>5000</v>
      </c>
    </row>
    <row r="16832" spans="1:57" s="9" customFormat="1" x14ac:dyDescent="0.2">
      <c r="A16832" s="2" t="s">
        <v>29831</v>
      </c>
      <c r="B16832" s="1" t="s">
        <v>29832</v>
      </c>
      <c r="C16832" s="1" t="s">
        <v>26798</v>
      </c>
      <c r="D16832" s="3">
        <v>5000</v>
      </c>
    </row>
    <row r="16833" spans="1:57" s="9" customFormat="1" x14ac:dyDescent="0.2">
      <c r="A16833" s="2" t="s">
        <v>29833</v>
      </c>
      <c r="B16833" s="1" t="s">
        <v>29834</v>
      </c>
      <c r="C16833" s="1" t="s">
        <v>29835</v>
      </c>
      <c r="D16833" s="3">
        <v>3000</v>
      </c>
    </row>
    <row r="16834" spans="1:57" s="11" customFormat="1" ht="18.75" x14ac:dyDescent="0.2">
      <c r="A16834" s="16" t="str">
        <f>HYPERLINK("#Indice","Voltar ao inicio")</f>
        <v>Voltar ao inicio</v>
      </c>
      <c r="B16834" s="17"/>
      <c r="C16834" s="17"/>
      <c r="D16834" s="17"/>
      <c r="E16834" s="9"/>
      <c r="F16834" s="9"/>
      <c r="G16834" s="9"/>
      <c r="H16834" s="9"/>
      <c r="I16834" s="9"/>
      <c r="J16834" s="9"/>
      <c r="K16834" s="9"/>
      <c r="L16834" s="9"/>
      <c r="M16834" s="9"/>
      <c r="N16834" s="9"/>
      <c r="O16834" s="9"/>
      <c r="P16834" s="9"/>
      <c r="Q16834" s="9"/>
      <c r="R16834" s="9"/>
      <c r="S16834" s="9"/>
      <c r="T16834" s="9"/>
      <c r="U16834" s="9"/>
      <c r="V16834" s="9"/>
      <c r="W16834" s="9"/>
      <c r="X16834" s="9"/>
      <c r="Y16834" s="9"/>
      <c r="Z16834" s="9"/>
      <c r="AA16834" s="9"/>
      <c r="AB16834" s="9"/>
      <c r="AC16834" s="9"/>
      <c r="AD16834" s="9"/>
      <c r="AE16834" s="9"/>
      <c r="AF16834" s="9"/>
      <c r="AG16834" s="9"/>
      <c r="AH16834" s="9"/>
      <c r="AI16834" s="9"/>
      <c r="AJ16834" s="9"/>
      <c r="AK16834" s="9"/>
      <c r="AL16834" s="9"/>
      <c r="AM16834" s="9"/>
      <c r="AN16834" s="9"/>
      <c r="AO16834" s="9"/>
      <c r="AP16834" s="9"/>
      <c r="AQ16834" s="9"/>
      <c r="AR16834" s="9"/>
      <c r="AS16834" s="9"/>
      <c r="AT16834" s="9"/>
      <c r="AU16834" s="9"/>
      <c r="AV16834" s="9"/>
      <c r="AW16834" s="9"/>
      <c r="AX16834" s="9"/>
      <c r="AY16834" s="9"/>
      <c r="AZ16834" s="9"/>
      <c r="BA16834" s="9"/>
      <c r="BB16834" s="9"/>
      <c r="BC16834" s="9"/>
      <c r="BD16834" s="9"/>
      <c r="BE16834" s="9"/>
    </row>
    <row r="16835" spans="1:57" s="11" customFormat="1" ht="10.5" customHeight="1" x14ac:dyDescent="0.2">
      <c r="A16835" s="12"/>
      <c r="B16835" s="13"/>
      <c r="C16835" s="13"/>
      <c r="D16835" s="13"/>
      <c r="E16835" s="9"/>
      <c r="F16835" s="9"/>
      <c r="G16835" s="9"/>
      <c r="H16835" s="9"/>
      <c r="I16835" s="9"/>
      <c r="J16835" s="9"/>
      <c r="K16835" s="9"/>
      <c r="L16835" s="9"/>
      <c r="M16835" s="9"/>
      <c r="N16835" s="9"/>
      <c r="O16835" s="9"/>
      <c r="P16835" s="9"/>
      <c r="Q16835" s="9"/>
      <c r="R16835" s="9"/>
      <c r="S16835" s="9"/>
      <c r="T16835" s="9"/>
      <c r="U16835" s="9"/>
      <c r="V16835" s="9"/>
      <c r="W16835" s="9"/>
      <c r="X16835" s="9"/>
      <c r="Y16835" s="9"/>
      <c r="Z16835" s="9"/>
      <c r="AA16835" s="9"/>
      <c r="AB16835" s="9"/>
      <c r="AC16835" s="9"/>
      <c r="AD16835" s="9"/>
      <c r="AE16835" s="9"/>
      <c r="AF16835" s="9"/>
      <c r="AG16835" s="9"/>
      <c r="AH16835" s="9"/>
      <c r="AI16835" s="9"/>
      <c r="AJ16835" s="9"/>
      <c r="AK16835" s="9"/>
      <c r="AL16835" s="9"/>
      <c r="AM16835" s="9"/>
      <c r="AN16835" s="9"/>
      <c r="AO16835" s="9"/>
      <c r="AP16835" s="9"/>
      <c r="AQ16835" s="9"/>
      <c r="AR16835" s="9"/>
      <c r="AS16835" s="9"/>
      <c r="AT16835" s="9"/>
      <c r="AU16835" s="9"/>
      <c r="AV16835" s="9"/>
      <c r="AW16835" s="9"/>
      <c r="AX16835" s="9"/>
      <c r="AY16835" s="9"/>
      <c r="AZ16835" s="9"/>
      <c r="BA16835" s="9"/>
      <c r="BB16835" s="9"/>
      <c r="BC16835" s="9"/>
      <c r="BD16835" s="9"/>
      <c r="BE16835" s="9"/>
    </row>
    <row r="16836" spans="1:57" s="9" customFormat="1" ht="26.25" x14ac:dyDescent="0.2">
      <c r="A16836" s="18" t="s">
        <v>29868</v>
      </c>
      <c r="B16836" s="19"/>
      <c r="C16836" s="19"/>
      <c r="D16836" s="19"/>
    </row>
    <row r="16837" spans="1:57" s="9" customFormat="1" ht="14.25" x14ac:dyDescent="0.2">
      <c r="A16837" s="20" t="s">
        <v>0</v>
      </c>
      <c r="B16837" s="21" t="s">
        <v>1</v>
      </c>
      <c r="C16837" s="21" t="s">
        <v>2</v>
      </c>
      <c r="D16837" s="22" t="s">
        <v>3</v>
      </c>
    </row>
    <row r="16838" spans="1:57" s="9" customFormat="1" ht="14.25" x14ac:dyDescent="0.2">
      <c r="A16838" s="20"/>
      <c r="B16838" s="21"/>
      <c r="C16838" s="21"/>
      <c r="D16838" s="22"/>
    </row>
    <row r="16839" spans="1:57" s="9" customFormat="1" x14ac:dyDescent="0.2">
      <c r="A16839" s="2" t="s">
        <v>29836</v>
      </c>
      <c r="B16839" s="1" t="s">
        <v>29837</v>
      </c>
      <c r="C16839" s="1" t="s">
        <v>29838</v>
      </c>
      <c r="D16839" s="10" t="s">
        <v>5270</v>
      </c>
    </row>
    <row r="16840" spans="1:57" s="9" customFormat="1" x14ac:dyDescent="0.2">
      <c r="A16840" s="2" t="s">
        <v>29839</v>
      </c>
      <c r="B16840" s="1" t="s">
        <v>29837</v>
      </c>
      <c r="C16840" s="1" t="s">
        <v>24666</v>
      </c>
      <c r="D16840" s="10" t="s">
        <v>5270</v>
      </c>
    </row>
    <row r="16841" spans="1:57" s="9" customFormat="1" x14ac:dyDescent="0.2">
      <c r="A16841" s="2" t="s">
        <v>29840</v>
      </c>
      <c r="B16841" s="1" t="s">
        <v>29841</v>
      </c>
      <c r="C16841" s="1" t="s">
        <v>39</v>
      </c>
      <c r="D16841" s="10" t="s">
        <v>5270</v>
      </c>
    </row>
    <row r="16842" spans="1:57" s="9" customFormat="1" x14ac:dyDescent="0.2">
      <c r="A16842" s="2" t="s">
        <v>29842</v>
      </c>
      <c r="B16842" s="1" t="s">
        <v>29843</v>
      </c>
      <c r="C16842" s="1" t="s">
        <v>26903</v>
      </c>
      <c r="D16842" s="10" t="s">
        <v>5270</v>
      </c>
    </row>
    <row r="16843" spans="1:57" s="9" customFormat="1" x14ac:dyDescent="0.2">
      <c r="A16843" s="2" t="s">
        <v>29844</v>
      </c>
      <c r="B16843" s="1" t="s">
        <v>29845</v>
      </c>
      <c r="C16843" s="1" t="s">
        <v>29846</v>
      </c>
      <c r="D16843" s="10" t="s">
        <v>5270</v>
      </c>
    </row>
    <row r="16844" spans="1:57" s="9" customFormat="1" x14ac:dyDescent="0.2">
      <c r="A16844" s="2" t="s">
        <v>29847</v>
      </c>
      <c r="B16844" s="1" t="s">
        <v>29848</v>
      </c>
      <c r="C16844" s="1" t="s">
        <v>29849</v>
      </c>
      <c r="D16844" s="3">
        <v>20</v>
      </c>
    </row>
    <row r="16845" spans="1:57" s="9" customFormat="1" x14ac:dyDescent="0.2">
      <c r="A16845" s="2" t="s">
        <v>29850</v>
      </c>
      <c r="B16845" s="1" t="s">
        <v>29851</v>
      </c>
      <c r="C16845" s="1" t="s">
        <v>24666</v>
      </c>
      <c r="D16845" s="10" t="s">
        <v>5270</v>
      </c>
    </row>
    <row r="16846" spans="1:57" s="9" customFormat="1" x14ac:dyDescent="0.2">
      <c r="A16846" s="2" t="s">
        <v>29852</v>
      </c>
      <c r="B16846" s="1" t="s">
        <v>29853</v>
      </c>
      <c r="C16846" s="1" t="s">
        <v>29854</v>
      </c>
      <c r="D16846" s="10" t="s">
        <v>5270</v>
      </c>
    </row>
    <row r="16847" spans="1:57" s="9" customFormat="1" x14ac:dyDescent="0.2">
      <c r="A16847" s="2" t="s">
        <v>29855</v>
      </c>
      <c r="B16847" s="1" t="s">
        <v>29856</v>
      </c>
      <c r="C16847" s="1" t="s">
        <v>29857</v>
      </c>
      <c r="D16847" s="10" t="s">
        <v>5270</v>
      </c>
    </row>
    <row r="16848" spans="1:57" s="9" customFormat="1" x14ac:dyDescent="0.2">
      <c r="A16848" s="2" t="s">
        <v>29858</v>
      </c>
      <c r="B16848" s="1" t="s">
        <v>29859</v>
      </c>
      <c r="C16848" s="1" t="s">
        <v>8062</v>
      </c>
      <c r="D16848" s="10" t="s">
        <v>5270</v>
      </c>
    </row>
    <row r="16849" spans="1:57" s="9" customFormat="1" x14ac:dyDescent="0.2">
      <c r="A16849" s="2" t="s">
        <v>29860</v>
      </c>
      <c r="B16849" s="1" t="s">
        <v>29861</v>
      </c>
      <c r="C16849" s="1" t="s">
        <v>8062</v>
      </c>
      <c r="D16849" s="10" t="s">
        <v>5270</v>
      </c>
    </row>
    <row r="16850" spans="1:57" s="9" customFormat="1" x14ac:dyDescent="0.2">
      <c r="A16850" s="2" t="s">
        <v>29862</v>
      </c>
      <c r="B16850" s="1" t="s">
        <v>29863</v>
      </c>
      <c r="C16850" s="1" t="s">
        <v>29857</v>
      </c>
      <c r="D16850" s="3">
        <v>50</v>
      </c>
    </row>
    <row r="16851" spans="1:57" s="9" customFormat="1" x14ac:dyDescent="0.2">
      <c r="A16851" s="2" t="s">
        <v>29864</v>
      </c>
      <c r="B16851" s="1" t="s">
        <v>29863</v>
      </c>
      <c r="C16851" s="1" t="s">
        <v>308</v>
      </c>
      <c r="D16851" s="3">
        <v>50</v>
      </c>
    </row>
    <row r="16852" spans="1:57" s="9" customFormat="1" x14ac:dyDescent="0.2">
      <c r="A16852" s="2" t="s">
        <v>29865</v>
      </c>
      <c r="B16852" s="1" t="s">
        <v>29866</v>
      </c>
      <c r="C16852" s="1" t="s">
        <v>29867</v>
      </c>
      <c r="D16852" s="3"/>
    </row>
    <row r="16853" spans="1:57" s="11" customFormat="1" ht="18.75" x14ac:dyDescent="0.2">
      <c r="A16853" s="16" t="str">
        <f>HYPERLINK("#Indice","Voltar ao inicio")</f>
        <v>Voltar ao inicio</v>
      </c>
      <c r="B16853" s="17"/>
      <c r="C16853" s="17"/>
      <c r="D16853" s="17"/>
      <c r="E16853" s="9"/>
      <c r="F16853" s="9"/>
      <c r="G16853" s="9"/>
      <c r="H16853" s="9"/>
      <c r="I16853" s="9"/>
      <c r="J16853" s="9"/>
      <c r="K16853" s="9"/>
      <c r="L16853" s="9"/>
      <c r="M16853" s="9"/>
      <c r="N16853" s="9"/>
      <c r="O16853" s="9"/>
      <c r="P16853" s="9"/>
      <c r="Q16853" s="9"/>
      <c r="R16853" s="9"/>
      <c r="S16853" s="9"/>
      <c r="T16853" s="9"/>
      <c r="U16853" s="9"/>
      <c r="V16853" s="9"/>
      <c r="W16853" s="9"/>
      <c r="X16853" s="9"/>
      <c r="Y16853" s="9"/>
      <c r="Z16853" s="9"/>
      <c r="AA16853" s="9"/>
      <c r="AB16853" s="9"/>
      <c r="AC16853" s="9"/>
      <c r="AD16853" s="9"/>
      <c r="AE16853" s="9"/>
      <c r="AF16853" s="9"/>
      <c r="AG16853" s="9"/>
      <c r="AH16853" s="9"/>
      <c r="AI16853" s="9"/>
      <c r="AJ16853" s="9"/>
      <c r="AK16853" s="9"/>
      <c r="AL16853" s="9"/>
      <c r="AM16853" s="9"/>
      <c r="AN16853" s="9"/>
      <c r="AO16853" s="9"/>
      <c r="AP16853" s="9"/>
      <c r="AQ16853" s="9"/>
      <c r="AR16853" s="9"/>
      <c r="AS16853" s="9"/>
      <c r="AT16853" s="9"/>
      <c r="AU16853" s="9"/>
      <c r="AV16853" s="9"/>
      <c r="AW16853" s="9"/>
      <c r="AX16853" s="9"/>
      <c r="AY16853" s="9"/>
      <c r="AZ16853" s="9"/>
      <c r="BA16853" s="9"/>
      <c r="BB16853" s="9"/>
      <c r="BC16853" s="9"/>
      <c r="BD16853" s="9"/>
      <c r="BE16853" s="9"/>
    </row>
    <row r="16854" spans="1:57" s="11" customFormat="1" ht="10.5" customHeight="1" x14ac:dyDescent="0.2">
      <c r="A16854" s="12"/>
      <c r="B16854" s="13"/>
      <c r="C16854" s="13"/>
      <c r="D16854" s="13"/>
      <c r="E16854" s="9"/>
      <c r="F16854" s="9"/>
      <c r="G16854" s="9"/>
      <c r="H16854" s="9"/>
      <c r="I16854" s="9"/>
      <c r="J16854" s="9"/>
      <c r="K16854" s="9"/>
      <c r="L16854" s="9"/>
      <c r="M16854" s="9"/>
      <c r="N16854" s="9"/>
      <c r="O16854" s="9"/>
      <c r="P16854" s="9"/>
      <c r="Q16854" s="9"/>
      <c r="R16854" s="9"/>
      <c r="S16854" s="9"/>
      <c r="T16854" s="9"/>
      <c r="U16854" s="9"/>
      <c r="V16854" s="9"/>
      <c r="W16854" s="9"/>
      <c r="X16854" s="9"/>
      <c r="Y16854" s="9"/>
      <c r="Z16854" s="9"/>
      <c r="AA16854" s="9"/>
      <c r="AB16854" s="9"/>
      <c r="AC16854" s="9"/>
      <c r="AD16854" s="9"/>
      <c r="AE16854" s="9"/>
      <c r="AF16854" s="9"/>
      <c r="AG16854" s="9"/>
      <c r="AH16854" s="9"/>
      <c r="AI16854" s="9"/>
      <c r="AJ16854" s="9"/>
      <c r="AK16854" s="9"/>
      <c r="AL16854" s="9"/>
      <c r="AM16854" s="9"/>
      <c r="AN16854" s="9"/>
      <c r="AO16854" s="9"/>
      <c r="AP16854" s="9"/>
      <c r="AQ16854" s="9"/>
      <c r="AR16854" s="9"/>
      <c r="AS16854" s="9"/>
      <c r="AT16854" s="9"/>
      <c r="AU16854" s="9"/>
      <c r="AV16854" s="9"/>
      <c r="AW16854" s="9"/>
      <c r="AX16854" s="9"/>
      <c r="AY16854" s="9"/>
      <c r="AZ16854" s="9"/>
      <c r="BA16854" s="9"/>
      <c r="BB16854" s="9"/>
      <c r="BC16854" s="9"/>
      <c r="BD16854" s="9"/>
      <c r="BE16854" s="9"/>
    </row>
    <row r="16855" spans="1:57" s="9" customFormat="1" ht="26.25" x14ac:dyDescent="0.2">
      <c r="A16855" s="18" t="s">
        <v>29869</v>
      </c>
      <c r="B16855" s="19"/>
      <c r="C16855" s="19"/>
      <c r="D16855" s="19"/>
    </row>
    <row r="16856" spans="1:57" s="9" customFormat="1" ht="14.25" x14ac:dyDescent="0.2">
      <c r="A16856" s="20" t="s">
        <v>0</v>
      </c>
      <c r="B16856" s="21" t="s">
        <v>1</v>
      </c>
      <c r="C16856" s="21" t="s">
        <v>2</v>
      </c>
      <c r="D16856" s="22" t="s">
        <v>3</v>
      </c>
    </row>
    <row r="16857" spans="1:57" s="9" customFormat="1" ht="14.25" x14ac:dyDescent="0.2">
      <c r="A16857" s="20"/>
      <c r="B16857" s="21"/>
      <c r="C16857" s="21"/>
      <c r="D16857" s="22"/>
    </row>
    <row r="16858" spans="1:57" s="9" customFormat="1" x14ac:dyDescent="0.2">
      <c r="A16858" s="2" t="s">
        <v>29870</v>
      </c>
      <c r="B16858" s="1" t="s">
        <v>29871</v>
      </c>
      <c r="C16858" s="1" t="s">
        <v>29872</v>
      </c>
      <c r="D16858" s="3">
        <v>25</v>
      </c>
    </row>
    <row r="16859" spans="1:57" s="9" customFormat="1" x14ac:dyDescent="0.2">
      <c r="A16859" s="2" t="s">
        <v>29873</v>
      </c>
      <c r="B16859" s="1" t="s">
        <v>29874</v>
      </c>
      <c r="C16859" s="1" t="s">
        <v>29875</v>
      </c>
      <c r="D16859" s="10" t="s">
        <v>5270</v>
      </c>
    </row>
    <row r="16860" spans="1:57" s="9" customFormat="1" x14ac:dyDescent="0.2">
      <c r="A16860" s="2" t="s">
        <v>29876</v>
      </c>
      <c r="B16860" s="1" t="s">
        <v>29877</v>
      </c>
      <c r="C16860" s="1" t="s">
        <v>29878</v>
      </c>
      <c r="D16860" s="10" t="s">
        <v>5270</v>
      </c>
    </row>
    <row r="16861" spans="1:57" s="9" customFormat="1" x14ac:dyDescent="0.2">
      <c r="A16861" s="2" t="s">
        <v>29879</v>
      </c>
      <c r="B16861" s="1" t="s">
        <v>29877</v>
      </c>
      <c r="C16861" s="1" t="s">
        <v>39</v>
      </c>
      <c r="D16861" s="10" t="s">
        <v>5270</v>
      </c>
    </row>
    <row r="16862" spans="1:57" s="9" customFormat="1" x14ac:dyDescent="0.2">
      <c r="A16862" s="2" t="s">
        <v>29880</v>
      </c>
      <c r="B16862" s="1" t="s">
        <v>29877</v>
      </c>
      <c r="C16862" s="1" t="s">
        <v>39</v>
      </c>
      <c r="D16862" s="10" t="s">
        <v>5270</v>
      </c>
    </row>
    <row r="16863" spans="1:57" s="9" customFormat="1" x14ac:dyDescent="0.2">
      <c r="A16863" s="2" t="s">
        <v>29881</v>
      </c>
      <c r="B16863" s="1" t="s">
        <v>29877</v>
      </c>
      <c r="C16863" s="1" t="s">
        <v>29882</v>
      </c>
      <c r="D16863" s="10" t="s">
        <v>5270</v>
      </c>
    </row>
    <row r="16864" spans="1:57" s="9" customFormat="1" x14ac:dyDescent="0.2">
      <c r="A16864" s="2" t="s">
        <v>29883</v>
      </c>
      <c r="B16864" s="1" t="s">
        <v>29877</v>
      </c>
      <c r="C16864" s="1" t="s">
        <v>29854</v>
      </c>
      <c r="D16864" s="10" t="s">
        <v>5270</v>
      </c>
    </row>
    <row r="16865" spans="1:4" s="9" customFormat="1" x14ac:dyDescent="0.2">
      <c r="A16865" s="2" t="s">
        <v>29884</v>
      </c>
      <c r="B16865" s="1" t="s">
        <v>29885</v>
      </c>
      <c r="C16865" s="1" t="s">
        <v>39</v>
      </c>
      <c r="D16865" s="10" t="s">
        <v>5270</v>
      </c>
    </row>
    <row r="16866" spans="1:4" s="9" customFormat="1" x14ac:dyDescent="0.2">
      <c r="A16866" s="2" t="s">
        <v>29886</v>
      </c>
      <c r="B16866" s="1" t="s">
        <v>29887</v>
      </c>
      <c r="C16866" s="1" t="s">
        <v>24666</v>
      </c>
      <c r="D16866" s="10" t="s">
        <v>5270</v>
      </c>
    </row>
    <row r="16867" spans="1:4" s="9" customFormat="1" x14ac:dyDescent="0.2">
      <c r="A16867" s="2" t="s">
        <v>29888</v>
      </c>
      <c r="B16867" s="1" t="s">
        <v>29889</v>
      </c>
      <c r="C16867" s="1" t="s">
        <v>29846</v>
      </c>
      <c r="D16867" s="10" t="s">
        <v>5270</v>
      </c>
    </row>
    <row r="16868" spans="1:4" s="9" customFormat="1" x14ac:dyDescent="0.2">
      <c r="A16868" s="2" t="s">
        <v>29890</v>
      </c>
      <c r="B16868" s="1" t="s">
        <v>29889</v>
      </c>
      <c r="C16868" s="1" t="s">
        <v>29872</v>
      </c>
      <c r="D16868" s="3">
        <v>25</v>
      </c>
    </row>
    <row r="16869" spans="1:4" s="9" customFormat="1" x14ac:dyDescent="0.2">
      <c r="A16869" s="2" t="s">
        <v>29891</v>
      </c>
      <c r="B16869" s="1" t="s">
        <v>29892</v>
      </c>
      <c r="C16869" s="1" t="s">
        <v>29875</v>
      </c>
      <c r="D16869" s="10" t="s">
        <v>5270</v>
      </c>
    </row>
    <row r="16870" spans="1:4" s="9" customFormat="1" x14ac:dyDescent="0.2">
      <c r="A16870" s="2" t="s">
        <v>29893</v>
      </c>
      <c r="B16870" s="1" t="s">
        <v>29894</v>
      </c>
      <c r="C16870" s="1" t="s">
        <v>308</v>
      </c>
      <c r="D16870" s="10" t="s">
        <v>5270</v>
      </c>
    </row>
    <row r="16871" spans="1:4" s="9" customFormat="1" x14ac:dyDescent="0.2">
      <c r="A16871" s="2" t="s">
        <v>29895</v>
      </c>
      <c r="B16871" s="1" t="s">
        <v>29896</v>
      </c>
      <c r="C16871" s="1" t="s">
        <v>29875</v>
      </c>
      <c r="D16871" s="10" t="s">
        <v>5270</v>
      </c>
    </row>
    <row r="16872" spans="1:4" s="9" customFormat="1" x14ac:dyDescent="0.2">
      <c r="A16872" s="2" t="s">
        <v>29897</v>
      </c>
      <c r="B16872" s="1" t="s">
        <v>29896</v>
      </c>
      <c r="C16872" s="1" t="s">
        <v>29898</v>
      </c>
      <c r="D16872" s="10" t="s">
        <v>5270</v>
      </c>
    </row>
    <row r="16873" spans="1:4" s="9" customFormat="1" x14ac:dyDescent="0.2">
      <c r="A16873" s="2" t="s">
        <v>29899</v>
      </c>
      <c r="B16873" s="1" t="s">
        <v>29900</v>
      </c>
      <c r="C16873" s="1" t="s">
        <v>8062</v>
      </c>
      <c r="D16873" s="3">
        <v>30</v>
      </c>
    </row>
    <row r="16874" spans="1:4" s="9" customFormat="1" x14ac:dyDescent="0.2">
      <c r="A16874" s="2" t="s">
        <v>29901</v>
      </c>
      <c r="B16874" s="1" t="s">
        <v>29902</v>
      </c>
      <c r="C16874" s="1" t="s">
        <v>8062</v>
      </c>
      <c r="D16874" s="3">
        <v>40</v>
      </c>
    </row>
    <row r="16875" spans="1:4" s="9" customFormat="1" x14ac:dyDescent="0.2">
      <c r="A16875" s="2" t="s">
        <v>29903</v>
      </c>
      <c r="B16875" s="1" t="s">
        <v>29902</v>
      </c>
      <c r="C16875" s="1" t="s">
        <v>8062</v>
      </c>
      <c r="D16875" s="3">
        <v>40</v>
      </c>
    </row>
    <row r="16876" spans="1:4" s="9" customFormat="1" x14ac:dyDescent="0.2">
      <c r="A16876" s="2" t="s">
        <v>29904</v>
      </c>
      <c r="B16876" s="1" t="s">
        <v>29905</v>
      </c>
      <c r="C16876" s="1" t="s">
        <v>8062</v>
      </c>
      <c r="D16876" s="3">
        <v>50</v>
      </c>
    </row>
    <row r="16877" spans="1:4" s="9" customFormat="1" x14ac:dyDescent="0.2">
      <c r="A16877" s="2" t="s">
        <v>29906</v>
      </c>
      <c r="B16877" s="1" t="s">
        <v>29905</v>
      </c>
      <c r="C16877" s="1" t="s">
        <v>8062</v>
      </c>
      <c r="D16877" s="3">
        <v>50</v>
      </c>
    </row>
    <row r="16878" spans="1:4" s="9" customFormat="1" x14ac:dyDescent="0.2">
      <c r="A16878" s="2" t="s">
        <v>29907</v>
      </c>
      <c r="B16878" s="1" t="s">
        <v>29908</v>
      </c>
      <c r="C16878" s="1" t="s">
        <v>15516</v>
      </c>
      <c r="D16878" s="3">
        <v>100</v>
      </c>
    </row>
    <row r="16879" spans="1:4" s="9" customFormat="1" x14ac:dyDescent="0.2">
      <c r="A16879" s="2" t="s">
        <v>29909</v>
      </c>
      <c r="B16879" s="1" t="s">
        <v>29908</v>
      </c>
      <c r="C16879" s="1" t="s">
        <v>2328</v>
      </c>
      <c r="D16879" s="3">
        <v>40</v>
      </c>
    </row>
    <row r="16880" spans="1:4" s="9" customFormat="1" x14ac:dyDescent="0.2">
      <c r="A16880" s="2" t="s">
        <v>29910</v>
      </c>
      <c r="B16880" s="1" t="s">
        <v>29908</v>
      </c>
      <c r="C16880" s="1" t="s">
        <v>24666</v>
      </c>
      <c r="D16880" s="10" t="s">
        <v>5270</v>
      </c>
    </row>
    <row r="16881" spans="1:4" s="9" customFormat="1" x14ac:dyDescent="0.2">
      <c r="A16881" s="2" t="s">
        <v>29911</v>
      </c>
      <c r="B16881" s="1" t="s">
        <v>29912</v>
      </c>
      <c r="C16881" s="1" t="s">
        <v>29846</v>
      </c>
      <c r="D16881" s="10" t="s">
        <v>5270</v>
      </c>
    </row>
    <row r="16882" spans="1:4" s="9" customFormat="1" x14ac:dyDescent="0.2">
      <c r="A16882" s="2" t="s">
        <v>29913</v>
      </c>
      <c r="B16882" s="1" t="s">
        <v>29914</v>
      </c>
      <c r="C16882" s="1" t="s">
        <v>29838</v>
      </c>
      <c r="D16882" s="3">
        <v>20</v>
      </c>
    </row>
    <row r="16883" spans="1:4" s="9" customFormat="1" x14ac:dyDescent="0.2">
      <c r="A16883" s="2" t="s">
        <v>29915</v>
      </c>
      <c r="B16883" s="1" t="s">
        <v>29916</v>
      </c>
      <c r="C16883" s="1" t="s">
        <v>29917</v>
      </c>
      <c r="D16883" s="10" t="s">
        <v>5270</v>
      </c>
    </row>
    <row r="16884" spans="1:4" s="9" customFormat="1" x14ac:dyDescent="0.2">
      <c r="A16884" s="2" t="s">
        <v>29918</v>
      </c>
      <c r="B16884" s="1" t="s">
        <v>29919</v>
      </c>
      <c r="C16884" s="1" t="s">
        <v>308</v>
      </c>
      <c r="D16884" s="10" t="s">
        <v>5270</v>
      </c>
    </row>
    <row r="16885" spans="1:4" s="9" customFormat="1" x14ac:dyDescent="0.2">
      <c r="A16885" s="2" t="s">
        <v>29920</v>
      </c>
      <c r="B16885" s="1" t="s">
        <v>29921</v>
      </c>
      <c r="C16885" s="1" t="s">
        <v>29846</v>
      </c>
      <c r="D16885" s="3">
        <v>25</v>
      </c>
    </row>
    <row r="16886" spans="1:4" s="9" customFormat="1" x14ac:dyDescent="0.2">
      <c r="A16886" s="2" t="s">
        <v>29922</v>
      </c>
      <c r="B16886" s="1" t="s">
        <v>29923</v>
      </c>
      <c r="C16886" s="1" t="s">
        <v>29849</v>
      </c>
      <c r="D16886" s="10" t="s">
        <v>5270</v>
      </c>
    </row>
    <row r="16887" spans="1:4" s="9" customFormat="1" x14ac:dyDescent="0.2">
      <c r="A16887" s="2" t="s">
        <v>29924</v>
      </c>
      <c r="B16887" s="1" t="s">
        <v>29925</v>
      </c>
      <c r="C16887" s="1" t="s">
        <v>39</v>
      </c>
      <c r="D16887" s="10" t="s">
        <v>5270</v>
      </c>
    </row>
    <row r="16888" spans="1:4" s="9" customFormat="1" x14ac:dyDescent="0.2">
      <c r="A16888" s="2" t="s">
        <v>29926</v>
      </c>
      <c r="B16888" s="1" t="s">
        <v>29925</v>
      </c>
      <c r="C16888" s="1" t="s">
        <v>26877</v>
      </c>
      <c r="D16888" s="10" t="s">
        <v>5270</v>
      </c>
    </row>
    <row r="16889" spans="1:4" s="9" customFormat="1" x14ac:dyDescent="0.2">
      <c r="A16889" s="2" t="s">
        <v>29927</v>
      </c>
      <c r="B16889" s="1" t="s">
        <v>29928</v>
      </c>
      <c r="C16889" s="1" t="s">
        <v>26877</v>
      </c>
      <c r="D16889" s="10" t="s">
        <v>5270</v>
      </c>
    </row>
    <row r="16890" spans="1:4" s="9" customFormat="1" x14ac:dyDescent="0.2">
      <c r="A16890" s="2" t="s">
        <v>29929</v>
      </c>
      <c r="B16890" s="1" t="s">
        <v>29930</v>
      </c>
      <c r="C16890" s="1" t="s">
        <v>26877</v>
      </c>
      <c r="D16890" s="3">
        <v>25</v>
      </c>
    </row>
    <row r="16891" spans="1:4" s="9" customFormat="1" x14ac:dyDescent="0.2">
      <c r="A16891" s="2" t="s">
        <v>29931</v>
      </c>
      <c r="B16891" s="1" t="s">
        <v>29932</v>
      </c>
      <c r="C16891" s="1" t="s">
        <v>26877</v>
      </c>
      <c r="D16891" s="10" t="s">
        <v>5270</v>
      </c>
    </row>
    <row r="16892" spans="1:4" s="9" customFormat="1" x14ac:dyDescent="0.2">
      <c r="A16892" s="2" t="s">
        <v>29933</v>
      </c>
      <c r="B16892" s="1" t="s">
        <v>29934</v>
      </c>
      <c r="C16892" s="1" t="s">
        <v>26877</v>
      </c>
      <c r="D16892" s="10" t="s">
        <v>5270</v>
      </c>
    </row>
    <row r="16893" spans="1:4" s="9" customFormat="1" x14ac:dyDescent="0.2">
      <c r="A16893" s="2" t="s">
        <v>29935</v>
      </c>
      <c r="B16893" s="1" t="s">
        <v>29936</v>
      </c>
      <c r="C16893" s="1" t="s">
        <v>29937</v>
      </c>
      <c r="D16893" s="10" t="s">
        <v>5270</v>
      </c>
    </row>
    <row r="16894" spans="1:4" s="9" customFormat="1" x14ac:dyDescent="0.2">
      <c r="A16894" s="2" t="s">
        <v>29938</v>
      </c>
      <c r="B16894" s="1" t="s">
        <v>29939</v>
      </c>
      <c r="C16894" s="1" t="s">
        <v>29867</v>
      </c>
      <c r="D16894" s="10" t="s">
        <v>5270</v>
      </c>
    </row>
    <row r="16895" spans="1:4" s="9" customFormat="1" x14ac:dyDescent="0.2">
      <c r="A16895" s="2" t="s">
        <v>29940</v>
      </c>
      <c r="B16895" s="1" t="s">
        <v>29941</v>
      </c>
      <c r="C16895" s="1" t="s">
        <v>24666</v>
      </c>
      <c r="D16895" s="10" t="s">
        <v>5270</v>
      </c>
    </row>
    <row r="16896" spans="1:4" s="9" customFormat="1" x14ac:dyDescent="0.2">
      <c r="A16896" s="2" t="s">
        <v>29942</v>
      </c>
      <c r="B16896" s="1" t="s">
        <v>29943</v>
      </c>
      <c r="C16896" s="1" t="s">
        <v>24666</v>
      </c>
      <c r="D16896" s="10" t="s">
        <v>5270</v>
      </c>
    </row>
    <row r="16897" spans="1:57" s="9" customFormat="1" x14ac:dyDescent="0.2">
      <c r="A16897" s="2" t="s">
        <v>29944</v>
      </c>
      <c r="B16897" s="1" t="s">
        <v>29945</v>
      </c>
      <c r="C16897" s="1" t="s">
        <v>29849</v>
      </c>
      <c r="D16897" s="10" t="s">
        <v>5270</v>
      </c>
    </row>
    <row r="16898" spans="1:57" s="9" customFormat="1" x14ac:dyDescent="0.2">
      <c r="A16898" s="2" t="s">
        <v>29946</v>
      </c>
      <c r="B16898" s="1" t="s">
        <v>29947</v>
      </c>
      <c r="C16898" s="1" t="s">
        <v>29854</v>
      </c>
      <c r="D16898" s="10" t="s">
        <v>5270</v>
      </c>
    </row>
    <row r="16899" spans="1:57" s="9" customFormat="1" x14ac:dyDescent="0.2">
      <c r="A16899" s="2" t="s">
        <v>29948</v>
      </c>
      <c r="B16899" s="1" t="s">
        <v>29949</v>
      </c>
      <c r="C16899" s="1" t="s">
        <v>8062</v>
      </c>
      <c r="D16899" s="10" t="s">
        <v>5270</v>
      </c>
    </row>
    <row r="16900" spans="1:57" s="9" customFormat="1" x14ac:dyDescent="0.2">
      <c r="A16900" s="2" t="s">
        <v>29950</v>
      </c>
      <c r="B16900" s="1" t="s">
        <v>29951</v>
      </c>
      <c r="C16900" s="1" t="s">
        <v>39</v>
      </c>
      <c r="D16900" s="10" t="s">
        <v>5270</v>
      </c>
    </row>
    <row r="16901" spans="1:57" s="11" customFormat="1" ht="18.75" x14ac:dyDescent="0.2">
      <c r="A16901" s="16" t="str">
        <f>HYPERLINK("#Indice","Voltar ao inicio")</f>
        <v>Voltar ao inicio</v>
      </c>
      <c r="B16901" s="17"/>
      <c r="C16901" s="17"/>
      <c r="D16901" s="17"/>
      <c r="E16901" s="9"/>
      <c r="F16901" s="9"/>
      <c r="G16901" s="9"/>
      <c r="H16901" s="9"/>
      <c r="I16901" s="9"/>
      <c r="J16901" s="9"/>
      <c r="K16901" s="9"/>
      <c r="L16901" s="9"/>
      <c r="M16901" s="9"/>
      <c r="N16901" s="9"/>
      <c r="O16901" s="9"/>
      <c r="P16901" s="9"/>
      <c r="Q16901" s="9"/>
      <c r="R16901" s="9"/>
      <c r="S16901" s="9"/>
      <c r="T16901" s="9"/>
      <c r="U16901" s="9"/>
      <c r="V16901" s="9"/>
      <c r="W16901" s="9"/>
      <c r="X16901" s="9"/>
      <c r="Y16901" s="9"/>
      <c r="Z16901" s="9"/>
      <c r="AA16901" s="9"/>
      <c r="AB16901" s="9"/>
      <c r="AC16901" s="9"/>
      <c r="AD16901" s="9"/>
      <c r="AE16901" s="9"/>
      <c r="AF16901" s="9"/>
      <c r="AG16901" s="9"/>
      <c r="AH16901" s="9"/>
      <c r="AI16901" s="9"/>
      <c r="AJ16901" s="9"/>
      <c r="AK16901" s="9"/>
      <c r="AL16901" s="9"/>
      <c r="AM16901" s="9"/>
      <c r="AN16901" s="9"/>
      <c r="AO16901" s="9"/>
      <c r="AP16901" s="9"/>
      <c r="AQ16901" s="9"/>
      <c r="AR16901" s="9"/>
      <c r="AS16901" s="9"/>
      <c r="AT16901" s="9"/>
      <c r="AU16901" s="9"/>
      <c r="AV16901" s="9"/>
      <c r="AW16901" s="9"/>
      <c r="AX16901" s="9"/>
      <c r="AY16901" s="9"/>
      <c r="AZ16901" s="9"/>
      <c r="BA16901" s="9"/>
      <c r="BB16901" s="9"/>
      <c r="BC16901" s="9"/>
      <c r="BD16901" s="9"/>
      <c r="BE16901" s="9"/>
    </row>
    <row r="16902" spans="1:57" s="11" customFormat="1" ht="10.5" customHeight="1" x14ac:dyDescent="0.2">
      <c r="A16902" s="12"/>
      <c r="B16902" s="13"/>
      <c r="C16902" s="13"/>
      <c r="D16902" s="13"/>
      <c r="E16902" s="9"/>
      <c r="F16902" s="9"/>
      <c r="G16902" s="9"/>
      <c r="H16902" s="9"/>
      <c r="I16902" s="9"/>
      <c r="J16902" s="9"/>
      <c r="K16902" s="9"/>
      <c r="L16902" s="9"/>
      <c r="M16902" s="9"/>
      <c r="N16902" s="9"/>
      <c r="O16902" s="9"/>
      <c r="P16902" s="9"/>
      <c r="Q16902" s="9"/>
      <c r="R16902" s="9"/>
      <c r="S16902" s="9"/>
      <c r="T16902" s="9"/>
      <c r="U16902" s="9"/>
      <c r="V16902" s="9"/>
      <c r="W16902" s="9"/>
      <c r="X16902" s="9"/>
      <c r="Y16902" s="9"/>
      <c r="Z16902" s="9"/>
      <c r="AA16902" s="9"/>
      <c r="AB16902" s="9"/>
      <c r="AC16902" s="9"/>
      <c r="AD16902" s="9"/>
      <c r="AE16902" s="9"/>
      <c r="AF16902" s="9"/>
      <c r="AG16902" s="9"/>
      <c r="AH16902" s="9"/>
      <c r="AI16902" s="9"/>
      <c r="AJ16902" s="9"/>
      <c r="AK16902" s="9"/>
      <c r="AL16902" s="9"/>
      <c r="AM16902" s="9"/>
      <c r="AN16902" s="9"/>
      <c r="AO16902" s="9"/>
      <c r="AP16902" s="9"/>
      <c r="AQ16902" s="9"/>
      <c r="AR16902" s="9"/>
      <c r="AS16902" s="9"/>
      <c r="AT16902" s="9"/>
      <c r="AU16902" s="9"/>
      <c r="AV16902" s="9"/>
      <c r="AW16902" s="9"/>
      <c r="AX16902" s="9"/>
      <c r="AY16902" s="9"/>
      <c r="AZ16902" s="9"/>
      <c r="BA16902" s="9"/>
      <c r="BB16902" s="9"/>
      <c r="BC16902" s="9"/>
      <c r="BD16902" s="9"/>
      <c r="BE16902" s="9"/>
    </row>
    <row r="16903" spans="1:57" s="9" customFormat="1" ht="26.25" x14ac:dyDescent="0.2">
      <c r="A16903" s="18" t="s">
        <v>29952</v>
      </c>
      <c r="B16903" s="19"/>
      <c r="C16903" s="19"/>
      <c r="D16903" s="19"/>
    </row>
    <row r="16904" spans="1:57" s="9" customFormat="1" ht="14.25" x14ac:dyDescent="0.2">
      <c r="A16904" s="20" t="s">
        <v>0</v>
      </c>
      <c r="B16904" s="21" t="s">
        <v>1</v>
      </c>
      <c r="C16904" s="21" t="s">
        <v>2</v>
      </c>
      <c r="D16904" s="22" t="s">
        <v>3</v>
      </c>
    </row>
    <row r="16905" spans="1:57" s="9" customFormat="1" ht="14.25" x14ac:dyDescent="0.2">
      <c r="A16905" s="20"/>
      <c r="B16905" s="21"/>
      <c r="C16905" s="21"/>
      <c r="D16905" s="22"/>
    </row>
    <row r="16906" spans="1:57" s="9" customFormat="1" x14ac:dyDescent="0.2">
      <c r="A16906" s="2" t="s">
        <v>29953</v>
      </c>
      <c r="B16906" s="1" t="s">
        <v>29954</v>
      </c>
      <c r="C16906" s="1" t="s">
        <v>29875</v>
      </c>
      <c r="D16906" s="10" t="s">
        <v>5270</v>
      </c>
    </row>
    <row r="16907" spans="1:57" s="9" customFormat="1" x14ac:dyDescent="0.2">
      <c r="A16907" s="2" t="s">
        <v>29955</v>
      </c>
      <c r="B16907" s="1" t="s">
        <v>29956</v>
      </c>
      <c r="C16907" s="1" t="s">
        <v>39</v>
      </c>
      <c r="D16907" s="10" t="s">
        <v>5270</v>
      </c>
    </row>
    <row r="16908" spans="1:57" s="9" customFormat="1" x14ac:dyDescent="0.2">
      <c r="A16908" s="2" t="s">
        <v>29957</v>
      </c>
      <c r="B16908" s="1" t="s">
        <v>29956</v>
      </c>
      <c r="C16908" s="1" t="s">
        <v>29882</v>
      </c>
      <c r="D16908" s="10" t="s">
        <v>5270</v>
      </c>
    </row>
    <row r="16909" spans="1:57" s="9" customFormat="1" x14ac:dyDescent="0.2">
      <c r="A16909" s="2" t="s">
        <v>29958</v>
      </c>
      <c r="B16909" s="1" t="s">
        <v>29956</v>
      </c>
      <c r="C16909" s="1" t="s">
        <v>29838</v>
      </c>
      <c r="D16909" s="10" t="s">
        <v>5270</v>
      </c>
    </row>
    <row r="16910" spans="1:57" s="9" customFormat="1" x14ac:dyDescent="0.2">
      <c r="A16910" s="2" t="s">
        <v>29959</v>
      </c>
      <c r="B16910" s="1" t="s">
        <v>29960</v>
      </c>
      <c r="C16910" s="1" t="s">
        <v>29961</v>
      </c>
      <c r="D16910" s="10" t="s">
        <v>5270</v>
      </c>
    </row>
    <row r="16911" spans="1:57" s="9" customFormat="1" x14ac:dyDescent="0.2">
      <c r="A16911" s="2" t="s">
        <v>29962</v>
      </c>
      <c r="B16911" s="1" t="s">
        <v>29963</v>
      </c>
      <c r="C16911" s="1" t="s">
        <v>29964</v>
      </c>
      <c r="D16911" s="10" t="s">
        <v>5270</v>
      </c>
    </row>
    <row r="16912" spans="1:57" s="9" customFormat="1" x14ac:dyDescent="0.2">
      <c r="A16912" s="2" t="s">
        <v>29965</v>
      </c>
      <c r="B16912" s="1" t="s">
        <v>29966</v>
      </c>
      <c r="C16912" s="1" t="s">
        <v>39</v>
      </c>
      <c r="D16912" s="10" t="s">
        <v>5270</v>
      </c>
    </row>
    <row r="16913" spans="1:57" s="9" customFormat="1" x14ac:dyDescent="0.2">
      <c r="A16913" s="2" t="s">
        <v>29967</v>
      </c>
      <c r="B16913" s="1" t="s">
        <v>29966</v>
      </c>
      <c r="C16913" s="1" t="s">
        <v>29937</v>
      </c>
      <c r="D16913" s="3">
        <v>25</v>
      </c>
    </row>
    <row r="16914" spans="1:57" s="9" customFormat="1" x14ac:dyDescent="0.2">
      <c r="A16914" s="2" t="s">
        <v>29968</v>
      </c>
      <c r="B16914" s="1" t="s">
        <v>29969</v>
      </c>
      <c r="C16914" s="1" t="s">
        <v>29849</v>
      </c>
      <c r="D16914" s="3">
        <v>20</v>
      </c>
    </row>
    <row r="16915" spans="1:57" s="9" customFormat="1" x14ac:dyDescent="0.2">
      <c r="A16915" s="2" t="s">
        <v>29970</v>
      </c>
      <c r="B16915" s="1" t="s">
        <v>29971</v>
      </c>
      <c r="C16915" s="1" t="s">
        <v>29846</v>
      </c>
      <c r="D16915" s="3">
        <v>20</v>
      </c>
    </row>
    <row r="16916" spans="1:57" s="9" customFormat="1" x14ac:dyDescent="0.2">
      <c r="A16916" s="2" t="s">
        <v>29972</v>
      </c>
      <c r="B16916" s="1" t="s">
        <v>29973</v>
      </c>
      <c r="C16916" s="1" t="s">
        <v>29838</v>
      </c>
      <c r="D16916" s="10" t="s">
        <v>5270</v>
      </c>
    </row>
    <row r="16917" spans="1:57" s="9" customFormat="1" x14ac:dyDescent="0.2">
      <c r="A16917" s="2" t="s">
        <v>29974</v>
      </c>
      <c r="B16917" s="1" t="s">
        <v>29975</v>
      </c>
      <c r="C16917" s="1" t="s">
        <v>3169</v>
      </c>
      <c r="D16917" s="10" t="s">
        <v>5270</v>
      </c>
    </row>
    <row r="16918" spans="1:57" s="9" customFormat="1" x14ac:dyDescent="0.2">
      <c r="A16918" s="2" t="s">
        <v>29976</v>
      </c>
      <c r="B16918" s="1" t="s">
        <v>29977</v>
      </c>
      <c r="C16918" s="1" t="s">
        <v>29854</v>
      </c>
      <c r="D16918" s="10" t="s">
        <v>5270</v>
      </c>
    </row>
    <row r="16919" spans="1:57" s="9" customFormat="1" x14ac:dyDescent="0.2">
      <c r="A16919" s="2" t="s">
        <v>29978</v>
      </c>
      <c r="B16919" s="1" t="s">
        <v>29979</v>
      </c>
      <c r="C16919" s="1" t="s">
        <v>29849</v>
      </c>
      <c r="D16919" s="10" t="s">
        <v>5270</v>
      </c>
    </row>
    <row r="16920" spans="1:57" s="9" customFormat="1" x14ac:dyDescent="0.2">
      <c r="A16920" s="2" t="s">
        <v>29980</v>
      </c>
      <c r="B16920" s="1" t="s">
        <v>29981</v>
      </c>
      <c r="C16920" s="1" t="s">
        <v>39</v>
      </c>
      <c r="D16920" s="10" t="s">
        <v>5270</v>
      </c>
    </row>
    <row r="16921" spans="1:57" s="9" customFormat="1" x14ac:dyDescent="0.2">
      <c r="A16921" s="2" t="s">
        <v>29982</v>
      </c>
      <c r="B16921" s="1" t="s">
        <v>29983</v>
      </c>
      <c r="C16921" s="1" t="s">
        <v>39</v>
      </c>
      <c r="D16921" s="10" t="s">
        <v>5270</v>
      </c>
    </row>
    <row r="16922" spans="1:57" s="9" customFormat="1" x14ac:dyDescent="0.2">
      <c r="A16922" s="2" t="s">
        <v>29984</v>
      </c>
      <c r="B16922" s="1" t="s">
        <v>29985</v>
      </c>
      <c r="C16922" s="1" t="s">
        <v>29854</v>
      </c>
      <c r="D16922" s="10" t="s">
        <v>5270</v>
      </c>
    </row>
    <row r="16923" spans="1:57" s="9" customFormat="1" x14ac:dyDescent="0.2">
      <c r="A16923" s="2" t="s">
        <v>29986</v>
      </c>
      <c r="B16923" s="1" t="s">
        <v>29987</v>
      </c>
      <c r="C16923" s="1" t="s">
        <v>308</v>
      </c>
      <c r="D16923" s="3">
        <v>28</v>
      </c>
    </row>
    <row r="16924" spans="1:57" s="9" customFormat="1" x14ac:dyDescent="0.2">
      <c r="A16924" s="2" t="s">
        <v>29988</v>
      </c>
      <c r="B16924" s="1" t="s">
        <v>29989</v>
      </c>
      <c r="C16924" s="1" t="s">
        <v>39</v>
      </c>
      <c r="D16924" s="10" t="s">
        <v>5270</v>
      </c>
    </row>
    <row r="16925" spans="1:57" s="9" customFormat="1" x14ac:dyDescent="0.2">
      <c r="A16925" s="2" t="s">
        <v>29990</v>
      </c>
      <c r="B16925" s="1" t="s">
        <v>29991</v>
      </c>
      <c r="C16925" s="1" t="s">
        <v>29838</v>
      </c>
      <c r="D16925" s="10" t="s">
        <v>5270</v>
      </c>
    </row>
    <row r="16926" spans="1:57" s="9" customFormat="1" x14ac:dyDescent="0.2">
      <c r="A16926" s="2" t="s">
        <v>29992</v>
      </c>
      <c r="B16926" s="1" t="s">
        <v>29993</v>
      </c>
      <c r="C16926" s="1" t="s">
        <v>29994</v>
      </c>
      <c r="D16926" s="10" t="s">
        <v>5270</v>
      </c>
    </row>
    <row r="16927" spans="1:57" s="11" customFormat="1" ht="18.75" x14ac:dyDescent="0.2">
      <c r="A16927" s="16" t="str">
        <f>HYPERLINK("#Indice","Voltar ao inicio")</f>
        <v>Voltar ao inicio</v>
      </c>
      <c r="B16927" s="17"/>
      <c r="C16927" s="17"/>
      <c r="D16927" s="17"/>
      <c r="E16927" s="9"/>
      <c r="F16927" s="9"/>
      <c r="G16927" s="9"/>
      <c r="H16927" s="9"/>
      <c r="I16927" s="9"/>
      <c r="J16927" s="9"/>
      <c r="K16927" s="9"/>
      <c r="L16927" s="9"/>
      <c r="M16927" s="9"/>
      <c r="N16927" s="9"/>
      <c r="O16927" s="9"/>
      <c r="P16927" s="9"/>
      <c r="Q16927" s="9"/>
      <c r="R16927" s="9"/>
      <c r="S16927" s="9"/>
      <c r="T16927" s="9"/>
      <c r="U16927" s="9"/>
      <c r="V16927" s="9"/>
      <c r="W16927" s="9"/>
      <c r="X16927" s="9"/>
      <c r="Y16927" s="9"/>
      <c r="Z16927" s="9"/>
      <c r="AA16927" s="9"/>
      <c r="AB16927" s="9"/>
      <c r="AC16927" s="9"/>
      <c r="AD16927" s="9"/>
      <c r="AE16927" s="9"/>
      <c r="AF16927" s="9"/>
      <c r="AG16927" s="9"/>
      <c r="AH16927" s="9"/>
      <c r="AI16927" s="9"/>
      <c r="AJ16927" s="9"/>
      <c r="AK16927" s="9"/>
      <c r="AL16927" s="9"/>
      <c r="AM16927" s="9"/>
      <c r="AN16927" s="9"/>
      <c r="AO16927" s="9"/>
      <c r="AP16927" s="9"/>
      <c r="AQ16927" s="9"/>
      <c r="AR16927" s="9"/>
      <c r="AS16927" s="9"/>
      <c r="AT16927" s="9"/>
      <c r="AU16927" s="9"/>
      <c r="AV16927" s="9"/>
      <c r="AW16927" s="9"/>
      <c r="AX16927" s="9"/>
      <c r="AY16927" s="9"/>
      <c r="AZ16927" s="9"/>
      <c r="BA16927" s="9"/>
      <c r="BB16927" s="9"/>
      <c r="BC16927" s="9"/>
      <c r="BD16927" s="9"/>
      <c r="BE16927" s="9"/>
    </row>
    <row r="16928" spans="1:57" s="11" customFormat="1" ht="10.5" customHeight="1" x14ac:dyDescent="0.2">
      <c r="A16928" s="12"/>
      <c r="B16928" s="13"/>
      <c r="C16928" s="13"/>
      <c r="D16928" s="13"/>
      <c r="E16928" s="9"/>
      <c r="F16928" s="9"/>
      <c r="G16928" s="9"/>
      <c r="H16928" s="9"/>
      <c r="I16928" s="9"/>
      <c r="J16928" s="9"/>
      <c r="K16928" s="9"/>
      <c r="L16928" s="9"/>
      <c r="M16928" s="9"/>
      <c r="N16928" s="9"/>
      <c r="O16928" s="9"/>
      <c r="P16928" s="9"/>
      <c r="Q16928" s="9"/>
      <c r="R16928" s="9"/>
      <c r="S16928" s="9"/>
      <c r="T16928" s="9"/>
      <c r="U16928" s="9"/>
      <c r="V16928" s="9"/>
      <c r="W16928" s="9"/>
      <c r="X16928" s="9"/>
      <c r="Y16928" s="9"/>
      <c r="Z16928" s="9"/>
      <c r="AA16928" s="9"/>
      <c r="AB16928" s="9"/>
      <c r="AC16928" s="9"/>
      <c r="AD16928" s="9"/>
      <c r="AE16928" s="9"/>
      <c r="AF16928" s="9"/>
      <c r="AG16928" s="9"/>
      <c r="AH16928" s="9"/>
      <c r="AI16928" s="9"/>
      <c r="AJ16928" s="9"/>
      <c r="AK16928" s="9"/>
      <c r="AL16928" s="9"/>
      <c r="AM16928" s="9"/>
      <c r="AN16928" s="9"/>
      <c r="AO16928" s="9"/>
      <c r="AP16928" s="9"/>
      <c r="AQ16928" s="9"/>
      <c r="AR16928" s="9"/>
      <c r="AS16928" s="9"/>
      <c r="AT16928" s="9"/>
      <c r="AU16928" s="9"/>
      <c r="AV16928" s="9"/>
      <c r="AW16928" s="9"/>
      <c r="AX16928" s="9"/>
      <c r="AY16928" s="9"/>
      <c r="AZ16928" s="9"/>
      <c r="BA16928" s="9"/>
      <c r="BB16928" s="9"/>
      <c r="BC16928" s="9"/>
      <c r="BD16928" s="9"/>
      <c r="BE16928" s="9"/>
    </row>
    <row r="16929" spans="1:57" s="9" customFormat="1" ht="26.25" x14ac:dyDescent="0.2">
      <c r="A16929" s="18" t="s">
        <v>29995</v>
      </c>
      <c r="B16929" s="19"/>
      <c r="C16929" s="19"/>
      <c r="D16929" s="19"/>
    </row>
    <row r="16930" spans="1:57" s="9" customFormat="1" ht="14.25" x14ac:dyDescent="0.2">
      <c r="A16930" s="20" t="s">
        <v>0</v>
      </c>
      <c r="B16930" s="21" t="s">
        <v>1</v>
      </c>
      <c r="C16930" s="21" t="s">
        <v>2</v>
      </c>
      <c r="D16930" s="22" t="s">
        <v>3</v>
      </c>
    </row>
    <row r="16931" spans="1:57" s="9" customFormat="1" ht="14.25" x14ac:dyDescent="0.2">
      <c r="A16931" s="20"/>
      <c r="B16931" s="21"/>
      <c r="C16931" s="21"/>
      <c r="D16931" s="22"/>
    </row>
    <row r="16932" spans="1:57" s="9" customFormat="1" x14ac:dyDescent="0.2">
      <c r="A16932" s="2" t="s">
        <v>29996</v>
      </c>
      <c r="B16932" s="1" t="s">
        <v>29997</v>
      </c>
      <c r="C16932" s="1" t="s">
        <v>2345</v>
      </c>
      <c r="D16932" s="10" t="s">
        <v>5270</v>
      </c>
    </row>
    <row r="16933" spans="1:57" s="9" customFormat="1" x14ac:dyDescent="0.2">
      <c r="A16933" s="2" t="s">
        <v>29998</v>
      </c>
      <c r="B16933" s="1" t="s">
        <v>29999</v>
      </c>
      <c r="C16933" s="1" t="s">
        <v>29878</v>
      </c>
      <c r="D16933" s="10" t="s">
        <v>5270</v>
      </c>
    </row>
    <row r="16934" spans="1:57" s="9" customFormat="1" x14ac:dyDescent="0.2">
      <c r="A16934" s="2" t="s">
        <v>30000</v>
      </c>
      <c r="B16934" s="1" t="s">
        <v>30001</v>
      </c>
      <c r="C16934" s="1" t="s">
        <v>26877</v>
      </c>
      <c r="D16934" s="3">
        <v>25</v>
      </c>
    </row>
    <row r="16935" spans="1:57" s="9" customFormat="1" x14ac:dyDescent="0.2">
      <c r="A16935" s="2" t="s">
        <v>30002</v>
      </c>
      <c r="B16935" s="1" t="s">
        <v>30003</v>
      </c>
      <c r="C16935" s="1" t="s">
        <v>29994</v>
      </c>
      <c r="D16935" s="3">
        <v>20</v>
      </c>
    </row>
    <row r="16936" spans="1:57" s="9" customFormat="1" x14ac:dyDescent="0.2">
      <c r="A16936" s="2" t="s">
        <v>30004</v>
      </c>
      <c r="B16936" s="1" t="s">
        <v>30005</v>
      </c>
      <c r="C16936" s="1" t="s">
        <v>30006</v>
      </c>
      <c r="D16936" s="10" t="s">
        <v>5270</v>
      </c>
    </row>
    <row r="16937" spans="1:57" s="11" customFormat="1" ht="18.75" x14ac:dyDescent="0.2">
      <c r="A16937" s="16" t="str">
        <f>HYPERLINK("#Indice","Voltar ao inicio")</f>
        <v>Voltar ao inicio</v>
      </c>
      <c r="B16937" s="17"/>
      <c r="C16937" s="17"/>
      <c r="D16937" s="17"/>
      <c r="E16937" s="9"/>
      <c r="F16937" s="9"/>
      <c r="G16937" s="9"/>
      <c r="H16937" s="9"/>
      <c r="I16937" s="9"/>
      <c r="J16937" s="9"/>
      <c r="K16937" s="9"/>
      <c r="L16937" s="9"/>
      <c r="M16937" s="9"/>
      <c r="N16937" s="9"/>
      <c r="O16937" s="9"/>
      <c r="P16937" s="9"/>
      <c r="Q16937" s="9"/>
      <c r="R16937" s="9"/>
      <c r="S16937" s="9"/>
      <c r="T16937" s="9"/>
      <c r="U16937" s="9"/>
      <c r="V16937" s="9"/>
      <c r="W16937" s="9"/>
      <c r="X16937" s="9"/>
      <c r="Y16937" s="9"/>
      <c r="Z16937" s="9"/>
      <c r="AA16937" s="9"/>
      <c r="AB16937" s="9"/>
      <c r="AC16937" s="9"/>
      <c r="AD16937" s="9"/>
      <c r="AE16937" s="9"/>
      <c r="AF16937" s="9"/>
      <c r="AG16937" s="9"/>
      <c r="AH16937" s="9"/>
      <c r="AI16937" s="9"/>
      <c r="AJ16937" s="9"/>
      <c r="AK16937" s="9"/>
      <c r="AL16937" s="9"/>
      <c r="AM16937" s="9"/>
      <c r="AN16937" s="9"/>
      <c r="AO16937" s="9"/>
      <c r="AP16937" s="9"/>
      <c r="AQ16937" s="9"/>
      <c r="AR16937" s="9"/>
      <c r="AS16937" s="9"/>
      <c r="AT16937" s="9"/>
      <c r="AU16937" s="9"/>
      <c r="AV16937" s="9"/>
      <c r="AW16937" s="9"/>
      <c r="AX16937" s="9"/>
      <c r="AY16937" s="9"/>
      <c r="AZ16937" s="9"/>
      <c r="BA16937" s="9"/>
      <c r="BB16937" s="9"/>
      <c r="BC16937" s="9"/>
      <c r="BD16937" s="9"/>
      <c r="BE16937" s="9"/>
    </row>
    <row r="16938" spans="1:57" s="11" customFormat="1" ht="10.5" customHeight="1" x14ac:dyDescent="0.2">
      <c r="A16938" s="12"/>
      <c r="B16938" s="13"/>
      <c r="C16938" s="13"/>
      <c r="D16938" s="13"/>
      <c r="E16938" s="9"/>
      <c r="F16938" s="9"/>
      <c r="G16938" s="9"/>
      <c r="H16938" s="9"/>
      <c r="I16938" s="9"/>
      <c r="J16938" s="9"/>
      <c r="K16938" s="9"/>
      <c r="L16938" s="9"/>
      <c r="M16938" s="9"/>
      <c r="N16938" s="9"/>
      <c r="O16938" s="9"/>
      <c r="P16938" s="9"/>
      <c r="Q16938" s="9"/>
      <c r="R16938" s="9"/>
      <c r="S16938" s="9"/>
      <c r="T16938" s="9"/>
      <c r="U16938" s="9"/>
      <c r="V16938" s="9"/>
      <c r="W16938" s="9"/>
      <c r="X16938" s="9"/>
      <c r="Y16938" s="9"/>
      <c r="Z16938" s="9"/>
      <c r="AA16938" s="9"/>
      <c r="AB16938" s="9"/>
      <c r="AC16938" s="9"/>
      <c r="AD16938" s="9"/>
      <c r="AE16938" s="9"/>
      <c r="AF16938" s="9"/>
      <c r="AG16938" s="9"/>
      <c r="AH16938" s="9"/>
      <c r="AI16938" s="9"/>
      <c r="AJ16938" s="9"/>
      <c r="AK16938" s="9"/>
      <c r="AL16938" s="9"/>
      <c r="AM16938" s="9"/>
      <c r="AN16938" s="9"/>
      <c r="AO16938" s="9"/>
      <c r="AP16938" s="9"/>
      <c r="AQ16938" s="9"/>
      <c r="AR16938" s="9"/>
      <c r="AS16938" s="9"/>
      <c r="AT16938" s="9"/>
      <c r="AU16938" s="9"/>
      <c r="AV16938" s="9"/>
      <c r="AW16938" s="9"/>
      <c r="AX16938" s="9"/>
      <c r="AY16938" s="9"/>
      <c r="AZ16938" s="9"/>
      <c r="BA16938" s="9"/>
      <c r="BB16938" s="9"/>
      <c r="BC16938" s="9"/>
      <c r="BD16938" s="9"/>
      <c r="BE16938" s="9"/>
    </row>
    <row r="16939" spans="1:57" s="9" customFormat="1" ht="26.25" x14ac:dyDescent="0.2">
      <c r="A16939" s="18" t="s">
        <v>30036</v>
      </c>
      <c r="B16939" s="19"/>
      <c r="C16939" s="19"/>
      <c r="D16939" s="19"/>
    </row>
    <row r="16940" spans="1:57" s="9" customFormat="1" ht="14.25" x14ac:dyDescent="0.2">
      <c r="A16940" s="20" t="s">
        <v>0</v>
      </c>
      <c r="B16940" s="21" t="s">
        <v>1</v>
      </c>
      <c r="C16940" s="21" t="s">
        <v>2</v>
      </c>
      <c r="D16940" s="22" t="s">
        <v>3</v>
      </c>
    </row>
    <row r="16941" spans="1:57" s="9" customFormat="1" ht="14.25" x14ac:dyDescent="0.2">
      <c r="A16941" s="20"/>
      <c r="B16941" s="21"/>
      <c r="C16941" s="21"/>
      <c r="D16941" s="22"/>
    </row>
    <row r="16942" spans="1:57" s="9" customFormat="1" x14ac:dyDescent="0.2">
      <c r="A16942" s="2" t="s">
        <v>30007</v>
      </c>
      <c r="B16942" s="1" t="s">
        <v>30008</v>
      </c>
      <c r="C16942" s="1" t="s">
        <v>30009</v>
      </c>
      <c r="D16942" s="10" t="s">
        <v>5270</v>
      </c>
    </row>
    <row r="16943" spans="1:57" s="9" customFormat="1" x14ac:dyDescent="0.2">
      <c r="A16943" s="2" t="s">
        <v>30010</v>
      </c>
      <c r="B16943" s="1" t="s">
        <v>30008</v>
      </c>
      <c r="C16943" s="1" t="s">
        <v>30011</v>
      </c>
      <c r="D16943" s="10" t="s">
        <v>5270</v>
      </c>
    </row>
    <row r="16944" spans="1:57" s="9" customFormat="1" x14ac:dyDescent="0.2">
      <c r="A16944" s="2" t="s">
        <v>30012</v>
      </c>
      <c r="B16944" s="1" t="s">
        <v>30013</v>
      </c>
      <c r="C16944" s="1" t="s">
        <v>30011</v>
      </c>
      <c r="D16944" s="10" t="s">
        <v>5270</v>
      </c>
    </row>
    <row r="16945" spans="1:57" s="9" customFormat="1" x14ac:dyDescent="0.2">
      <c r="A16945" s="2" t="s">
        <v>30014</v>
      </c>
      <c r="B16945" s="1" t="s">
        <v>30015</v>
      </c>
      <c r="C16945" s="1" t="s">
        <v>30009</v>
      </c>
      <c r="D16945" s="10" t="s">
        <v>5270</v>
      </c>
    </row>
    <row r="16946" spans="1:57" s="9" customFormat="1" x14ac:dyDescent="0.2">
      <c r="A16946" s="2" t="s">
        <v>30016</v>
      </c>
      <c r="B16946" s="1" t="s">
        <v>30017</v>
      </c>
      <c r="C16946" s="1" t="s">
        <v>39</v>
      </c>
      <c r="D16946" s="10" t="s">
        <v>5270</v>
      </c>
    </row>
    <row r="16947" spans="1:57" s="9" customFormat="1" x14ac:dyDescent="0.2">
      <c r="A16947" s="2" t="s">
        <v>30018</v>
      </c>
      <c r="B16947" s="1" t="s">
        <v>30019</v>
      </c>
      <c r="C16947" s="1" t="s">
        <v>29857</v>
      </c>
      <c r="D16947" s="3">
        <v>500</v>
      </c>
    </row>
    <row r="16948" spans="1:57" s="9" customFormat="1" x14ac:dyDescent="0.2">
      <c r="A16948" s="2" t="s">
        <v>30020</v>
      </c>
      <c r="B16948" s="1" t="s">
        <v>30021</v>
      </c>
      <c r="C16948" s="1" t="s">
        <v>8062</v>
      </c>
      <c r="D16948" s="10" t="s">
        <v>5270</v>
      </c>
    </row>
    <row r="16949" spans="1:57" s="9" customFormat="1" x14ac:dyDescent="0.2">
      <c r="A16949" s="2" t="s">
        <v>30022</v>
      </c>
      <c r="B16949" s="1" t="s">
        <v>30023</v>
      </c>
      <c r="C16949" s="1" t="s">
        <v>29867</v>
      </c>
      <c r="D16949" s="10" t="s">
        <v>5270</v>
      </c>
    </row>
    <row r="16950" spans="1:57" s="9" customFormat="1" x14ac:dyDescent="0.2">
      <c r="A16950" s="2" t="s">
        <v>30024</v>
      </c>
      <c r="B16950" s="1" t="s">
        <v>30025</v>
      </c>
      <c r="C16950" s="1" t="s">
        <v>29937</v>
      </c>
      <c r="D16950" s="3">
        <v>20</v>
      </c>
    </row>
    <row r="16951" spans="1:57" s="9" customFormat="1" x14ac:dyDescent="0.2">
      <c r="A16951" s="2" t="s">
        <v>30026</v>
      </c>
      <c r="B16951" s="1" t="s">
        <v>30027</v>
      </c>
      <c r="C16951" s="1" t="s">
        <v>29867</v>
      </c>
      <c r="D16951" s="10" t="s">
        <v>5270</v>
      </c>
    </row>
    <row r="16952" spans="1:57" s="9" customFormat="1" x14ac:dyDescent="0.2">
      <c r="A16952" s="2" t="s">
        <v>30028</v>
      </c>
      <c r="B16952" s="1" t="s">
        <v>30029</v>
      </c>
      <c r="C16952" s="1" t="s">
        <v>29846</v>
      </c>
      <c r="D16952" s="10" t="s">
        <v>5270</v>
      </c>
    </row>
    <row r="16953" spans="1:57" s="9" customFormat="1" x14ac:dyDescent="0.2">
      <c r="A16953" s="2" t="s">
        <v>30030</v>
      </c>
      <c r="B16953" s="1" t="s">
        <v>30031</v>
      </c>
      <c r="C16953" s="1" t="s">
        <v>2345</v>
      </c>
      <c r="D16953" s="10" t="s">
        <v>5270</v>
      </c>
    </row>
    <row r="16954" spans="1:57" s="9" customFormat="1" x14ac:dyDescent="0.2">
      <c r="A16954" s="2" t="s">
        <v>30032</v>
      </c>
      <c r="B16954" s="1" t="s">
        <v>30033</v>
      </c>
      <c r="C16954" s="1" t="s">
        <v>24666</v>
      </c>
      <c r="D16954" s="10" t="s">
        <v>5270</v>
      </c>
    </row>
    <row r="16955" spans="1:57" s="9" customFormat="1" x14ac:dyDescent="0.2">
      <c r="A16955" s="2" t="s">
        <v>30034</v>
      </c>
      <c r="B16955" s="1" t="s">
        <v>30035</v>
      </c>
      <c r="C16955" s="1" t="s">
        <v>2483</v>
      </c>
      <c r="D16955" s="3">
        <v>1000</v>
      </c>
    </row>
    <row r="16956" spans="1:57" s="11" customFormat="1" ht="18.75" x14ac:dyDescent="0.2">
      <c r="A16956" s="16" t="str">
        <f>HYPERLINK("#Indice","Voltar ao inicio")</f>
        <v>Voltar ao inicio</v>
      </c>
      <c r="B16956" s="17"/>
      <c r="C16956" s="17"/>
      <c r="D16956" s="17"/>
      <c r="E16956" s="9"/>
      <c r="F16956" s="9"/>
      <c r="G16956" s="9"/>
      <c r="H16956" s="9"/>
      <c r="I16956" s="9"/>
      <c r="J16956" s="9"/>
      <c r="K16956" s="9"/>
      <c r="L16956" s="9"/>
      <c r="M16956" s="9"/>
      <c r="N16956" s="9"/>
      <c r="O16956" s="9"/>
      <c r="P16956" s="9"/>
      <c r="Q16956" s="9"/>
      <c r="R16956" s="9"/>
      <c r="S16956" s="9"/>
      <c r="T16956" s="9"/>
      <c r="U16956" s="9"/>
      <c r="V16956" s="9"/>
      <c r="W16956" s="9"/>
      <c r="X16956" s="9"/>
      <c r="Y16956" s="9"/>
      <c r="Z16956" s="9"/>
      <c r="AA16956" s="9"/>
      <c r="AB16956" s="9"/>
      <c r="AC16956" s="9"/>
      <c r="AD16956" s="9"/>
      <c r="AE16956" s="9"/>
      <c r="AF16956" s="9"/>
      <c r="AG16956" s="9"/>
      <c r="AH16956" s="9"/>
      <c r="AI16956" s="9"/>
      <c r="AJ16956" s="9"/>
      <c r="AK16956" s="9"/>
      <c r="AL16956" s="9"/>
      <c r="AM16956" s="9"/>
      <c r="AN16956" s="9"/>
      <c r="AO16956" s="9"/>
      <c r="AP16956" s="9"/>
      <c r="AQ16956" s="9"/>
      <c r="AR16956" s="9"/>
      <c r="AS16956" s="9"/>
      <c r="AT16956" s="9"/>
      <c r="AU16956" s="9"/>
      <c r="AV16956" s="9"/>
      <c r="AW16956" s="9"/>
      <c r="AX16956" s="9"/>
      <c r="AY16956" s="9"/>
      <c r="AZ16956" s="9"/>
      <c r="BA16956" s="9"/>
      <c r="BB16956" s="9"/>
      <c r="BC16956" s="9"/>
      <c r="BD16956" s="9"/>
      <c r="BE16956" s="9"/>
    </row>
    <row r="16957" spans="1:57" s="11" customFormat="1" ht="10.5" customHeight="1" x14ac:dyDescent="0.2">
      <c r="A16957" s="12"/>
      <c r="B16957" s="13"/>
      <c r="C16957" s="13"/>
      <c r="D16957" s="13"/>
      <c r="E16957" s="9"/>
      <c r="F16957" s="9"/>
      <c r="G16957" s="9"/>
      <c r="H16957" s="9"/>
      <c r="I16957" s="9"/>
      <c r="J16957" s="9"/>
      <c r="K16957" s="9"/>
      <c r="L16957" s="9"/>
      <c r="M16957" s="9"/>
      <c r="N16957" s="9"/>
      <c r="O16957" s="9"/>
      <c r="P16957" s="9"/>
      <c r="Q16957" s="9"/>
      <c r="R16957" s="9"/>
      <c r="S16957" s="9"/>
      <c r="T16957" s="9"/>
      <c r="U16957" s="9"/>
      <c r="V16957" s="9"/>
      <c r="W16957" s="9"/>
      <c r="X16957" s="9"/>
      <c r="Y16957" s="9"/>
      <c r="Z16957" s="9"/>
      <c r="AA16957" s="9"/>
      <c r="AB16957" s="9"/>
      <c r="AC16957" s="9"/>
      <c r="AD16957" s="9"/>
      <c r="AE16957" s="9"/>
      <c r="AF16957" s="9"/>
      <c r="AG16957" s="9"/>
      <c r="AH16957" s="9"/>
      <c r="AI16957" s="9"/>
      <c r="AJ16957" s="9"/>
      <c r="AK16957" s="9"/>
      <c r="AL16957" s="9"/>
      <c r="AM16957" s="9"/>
      <c r="AN16957" s="9"/>
      <c r="AO16957" s="9"/>
      <c r="AP16957" s="9"/>
      <c r="AQ16957" s="9"/>
      <c r="AR16957" s="9"/>
      <c r="AS16957" s="9"/>
      <c r="AT16957" s="9"/>
      <c r="AU16957" s="9"/>
      <c r="AV16957" s="9"/>
      <c r="AW16957" s="9"/>
      <c r="AX16957" s="9"/>
      <c r="AY16957" s="9"/>
      <c r="AZ16957" s="9"/>
      <c r="BA16957" s="9"/>
      <c r="BB16957" s="9"/>
      <c r="BC16957" s="9"/>
      <c r="BD16957" s="9"/>
      <c r="BE16957" s="9"/>
    </row>
    <row r="16958" spans="1:57" s="9" customFormat="1" ht="26.25" x14ac:dyDescent="0.2">
      <c r="A16958" s="18" t="s">
        <v>30037</v>
      </c>
      <c r="B16958" s="19"/>
      <c r="C16958" s="19"/>
      <c r="D16958" s="19"/>
    </row>
    <row r="16959" spans="1:57" s="9" customFormat="1" ht="14.25" x14ac:dyDescent="0.2">
      <c r="A16959" s="20" t="s">
        <v>0</v>
      </c>
      <c r="B16959" s="21" t="s">
        <v>1</v>
      </c>
      <c r="C16959" s="21" t="s">
        <v>2</v>
      </c>
      <c r="D16959" s="22" t="s">
        <v>3</v>
      </c>
    </row>
    <row r="16960" spans="1:57" s="9" customFormat="1" ht="14.25" x14ac:dyDescent="0.2">
      <c r="A16960" s="20"/>
      <c r="B16960" s="21"/>
      <c r="C16960" s="21"/>
      <c r="D16960" s="22"/>
    </row>
    <row r="16961" spans="1:4" s="9" customFormat="1" x14ac:dyDescent="0.2">
      <c r="A16961" s="2" t="s">
        <v>30039</v>
      </c>
      <c r="B16961" s="1" t="s">
        <v>30040</v>
      </c>
      <c r="C16961" s="1" t="s">
        <v>15469</v>
      </c>
      <c r="D16961" s="3">
        <v>250</v>
      </c>
    </row>
    <row r="16962" spans="1:4" s="9" customFormat="1" x14ac:dyDescent="0.2">
      <c r="A16962" s="2" t="s">
        <v>30041</v>
      </c>
      <c r="B16962" s="1" t="s">
        <v>30042</v>
      </c>
      <c r="C16962" s="1" t="s">
        <v>15469</v>
      </c>
      <c r="D16962" s="3">
        <v>250</v>
      </c>
    </row>
    <row r="16963" spans="1:4" s="9" customFormat="1" x14ac:dyDescent="0.2">
      <c r="A16963" s="2" t="s">
        <v>30043</v>
      </c>
      <c r="B16963" s="1" t="s">
        <v>30044</v>
      </c>
      <c r="C16963" s="1" t="s">
        <v>39</v>
      </c>
      <c r="D16963" s="10" t="s">
        <v>5270</v>
      </c>
    </row>
    <row r="16964" spans="1:4" s="9" customFormat="1" x14ac:dyDescent="0.2">
      <c r="A16964" s="2" t="s">
        <v>30045</v>
      </c>
      <c r="B16964" s="1" t="s">
        <v>30044</v>
      </c>
      <c r="C16964" s="1" t="s">
        <v>13619</v>
      </c>
      <c r="D16964" s="10" t="s">
        <v>5270</v>
      </c>
    </row>
    <row r="16965" spans="1:4" s="9" customFormat="1" x14ac:dyDescent="0.2">
      <c r="A16965" s="2" t="s">
        <v>30046</v>
      </c>
      <c r="B16965" s="1" t="s">
        <v>30044</v>
      </c>
      <c r="C16965" s="1" t="s">
        <v>13619</v>
      </c>
      <c r="D16965" s="10" t="s">
        <v>5270</v>
      </c>
    </row>
    <row r="16966" spans="1:4" s="9" customFormat="1" x14ac:dyDescent="0.2">
      <c r="A16966" s="2" t="s">
        <v>30047</v>
      </c>
      <c r="B16966" s="1" t="s">
        <v>30044</v>
      </c>
      <c r="C16966" s="1" t="s">
        <v>13619</v>
      </c>
      <c r="D16966" s="10" t="s">
        <v>5270</v>
      </c>
    </row>
    <row r="16967" spans="1:4" s="9" customFormat="1" x14ac:dyDescent="0.2">
      <c r="A16967" s="2" t="s">
        <v>30048</v>
      </c>
      <c r="B16967" s="1" t="s">
        <v>30049</v>
      </c>
      <c r="C16967" s="1" t="s">
        <v>39</v>
      </c>
      <c r="D16967" s="3">
        <v>500</v>
      </c>
    </row>
    <row r="16968" spans="1:4" s="9" customFormat="1" x14ac:dyDescent="0.2">
      <c r="A16968" s="2" t="s">
        <v>30050</v>
      </c>
      <c r="B16968" s="1" t="s">
        <v>30051</v>
      </c>
      <c r="C16968" s="1" t="s">
        <v>13619</v>
      </c>
      <c r="D16968" s="10" t="s">
        <v>5270</v>
      </c>
    </row>
    <row r="16969" spans="1:4" s="9" customFormat="1" x14ac:dyDescent="0.2">
      <c r="A16969" s="2" t="s">
        <v>30052</v>
      </c>
      <c r="B16969" s="1" t="s">
        <v>30053</v>
      </c>
      <c r="C16969" s="1" t="s">
        <v>13619</v>
      </c>
      <c r="D16969" s="3">
        <v>500</v>
      </c>
    </row>
    <row r="16970" spans="1:4" s="9" customFormat="1" x14ac:dyDescent="0.2">
      <c r="A16970" s="2" t="s">
        <v>30054</v>
      </c>
      <c r="B16970" s="1" t="s">
        <v>30055</v>
      </c>
      <c r="C16970" s="1" t="s">
        <v>39</v>
      </c>
      <c r="D16970" s="3">
        <v>500</v>
      </c>
    </row>
    <row r="16971" spans="1:4" s="9" customFormat="1" x14ac:dyDescent="0.2">
      <c r="A16971" s="2" t="s">
        <v>30056</v>
      </c>
      <c r="B16971" s="1" t="s">
        <v>30057</v>
      </c>
      <c r="C16971" s="1" t="s">
        <v>39</v>
      </c>
      <c r="D16971" s="10" t="s">
        <v>5270</v>
      </c>
    </row>
    <row r="16972" spans="1:4" s="9" customFormat="1" x14ac:dyDescent="0.2">
      <c r="A16972" s="2" t="s">
        <v>30058</v>
      </c>
      <c r="B16972" s="1" t="s">
        <v>30059</v>
      </c>
      <c r="C16972" s="1" t="s">
        <v>39</v>
      </c>
      <c r="D16972" s="10" t="s">
        <v>5270</v>
      </c>
    </row>
    <row r="16973" spans="1:4" s="9" customFormat="1" x14ac:dyDescent="0.2">
      <c r="A16973" s="2" t="s">
        <v>30060</v>
      </c>
      <c r="B16973" s="1" t="s">
        <v>30061</v>
      </c>
      <c r="C16973" s="1" t="s">
        <v>13619</v>
      </c>
      <c r="D16973" s="10" t="s">
        <v>5270</v>
      </c>
    </row>
    <row r="16974" spans="1:4" s="9" customFormat="1" x14ac:dyDescent="0.2">
      <c r="A16974" s="2" t="s">
        <v>30062</v>
      </c>
      <c r="B16974" s="1" t="s">
        <v>30063</v>
      </c>
      <c r="C16974" s="1" t="s">
        <v>15469</v>
      </c>
      <c r="D16974" s="3">
        <v>250</v>
      </c>
    </row>
    <row r="16975" spans="1:4" s="9" customFormat="1" x14ac:dyDescent="0.2">
      <c r="A16975" s="2" t="s">
        <v>30064</v>
      </c>
      <c r="B16975" s="1" t="s">
        <v>30065</v>
      </c>
      <c r="C16975" s="1" t="s">
        <v>39</v>
      </c>
      <c r="D16975" s="10" t="s">
        <v>5270</v>
      </c>
    </row>
    <row r="16976" spans="1:4" s="9" customFormat="1" x14ac:dyDescent="0.2">
      <c r="A16976" s="2" t="s">
        <v>30066</v>
      </c>
      <c r="B16976" s="1" t="s">
        <v>30067</v>
      </c>
      <c r="C16976" s="1" t="s">
        <v>39</v>
      </c>
      <c r="D16976" s="3">
        <v>500</v>
      </c>
    </row>
    <row r="16977" spans="1:57" s="9" customFormat="1" x14ac:dyDescent="0.2">
      <c r="A16977" s="2" t="s">
        <v>30068</v>
      </c>
      <c r="B16977" s="1" t="s">
        <v>30069</v>
      </c>
      <c r="C16977" s="1" t="s">
        <v>39</v>
      </c>
      <c r="D16977" s="3">
        <v>500</v>
      </c>
    </row>
    <row r="16978" spans="1:57" s="9" customFormat="1" x14ac:dyDescent="0.2">
      <c r="A16978" s="2" t="s">
        <v>30070</v>
      </c>
      <c r="B16978" s="1" t="s">
        <v>30071</v>
      </c>
      <c r="C16978" s="1" t="s">
        <v>39</v>
      </c>
      <c r="D16978" s="3">
        <v>500</v>
      </c>
    </row>
    <row r="16979" spans="1:57" s="9" customFormat="1" x14ac:dyDescent="0.2">
      <c r="A16979" s="2" t="s">
        <v>30072</v>
      </c>
      <c r="B16979" s="1" t="s">
        <v>30073</v>
      </c>
      <c r="C16979" s="1" t="s">
        <v>39</v>
      </c>
      <c r="D16979" s="3">
        <v>100</v>
      </c>
    </row>
    <row r="16980" spans="1:57" s="9" customFormat="1" x14ac:dyDescent="0.2">
      <c r="A16980" s="2" t="s">
        <v>30074</v>
      </c>
      <c r="B16980" s="1" t="s">
        <v>30075</v>
      </c>
      <c r="C16980" s="1" t="s">
        <v>39</v>
      </c>
      <c r="D16980" s="10" t="s">
        <v>5270</v>
      </c>
    </row>
    <row r="16981" spans="1:57" s="9" customFormat="1" x14ac:dyDescent="0.2">
      <c r="A16981" s="2" t="s">
        <v>30076</v>
      </c>
      <c r="B16981" s="1" t="s">
        <v>30077</v>
      </c>
      <c r="C16981" s="1" t="s">
        <v>13372</v>
      </c>
      <c r="D16981" s="3">
        <v>500</v>
      </c>
    </row>
    <row r="16982" spans="1:57" s="9" customFormat="1" x14ac:dyDescent="0.2">
      <c r="A16982" s="2" t="s">
        <v>30078</v>
      </c>
      <c r="B16982" s="1" t="s">
        <v>30079</v>
      </c>
      <c r="C16982" s="1" t="s">
        <v>39</v>
      </c>
      <c r="D16982" s="10" t="s">
        <v>5270</v>
      </c>
    </row>
    <row r="16983" spans="1:57" s="9" customFormat="1" x14ac:dyDescent="0.2">
      <c r="A16983" s="2" t="s">
        <v>30080</v>
      </c>
      <c r="B16983" s="1" t="s">
        <v>30081</v>
      </c>
      <c r="C16983" s="1" t="s">
        <v>30082</v>
      </c>
      <c r="D16983" s="10" t="s">
        <v>5270</v>
      </c>
    </row>
    <row r="16984" spans="1:57" s="9" customFormat="1" x14ac:dyDescent="0.2">
      <c r="A16984" s="2" t="s">
        <v>30083</v>
      </c>
      <c r="B16984" s="1" t="s">
        <v>30084</v>
      </c>
      <c r="C16984" s="1" t="s">
        <v>13619</v>
      </c>
      <c r="D16984" s="10" t="s">
        <v>5270</v>
      </c>
    </row>
    <row r="16985" spans="1:57" s="9" customFormat="1" x14ac:dyDescent="0.2">
      <c r="A16985" s="2" t="s">
        <v>30085</v>
      </c>
      <c r="B16985" s="1" t="s">
        <v>30086</v>
      </c>
      <c r="C16985" s="1" t="s">
        <v>39</v>
      </c>
      <c r="D16985" s="3">
        <v>500</v>
      </c>
    </row>
    <row r="16986" spans="1:57" s="9" customFormat="1" x14ac:dyDescent="0.2">
      <c r="A16986" s="2" t="s">
        <v>30087</v>
      </c>
      <c r="B16986" s="1" t="s">
        <v>30088</v>
      </c>
      <c r="C16986" s="1" t="s">
        <v>39</v>
      </c>
      <c r="D16986" s="3">
        <v>1000</v>
      </c>
    </row>
    <row r="16987" spans="1:57" s="9" customFormat="1" x14ac:dyDescent="0.2">
      <c r="A16987" s="2" t="s">
        <v>30089</v>
      </c>
      <c r="B16987" s="1" t="s">
        <v>30088</v>
      </c>
      <c r="C16987" s="1" t="s">
        <v>30090</v>
      </c>
      <c r="D16987" s="3">
        <v>500</v>
      </c>
    </row>
    <row r="16988" spans="1:57" s="9" customFormat="1" x14ac:dyDescent="0.2">
      <c r="A16988" s="2" t="s">
        <v>30091</v>
      </c>
      <c r="B16988" s="1" t="s">
        <v>30088</v>
      </c>
      <c r="C16988" s="1" t="s">
        <v>30090</v>
      </c>
      <c r="D16988" s="10" t="s">
        <v>5270</v>
      </c>
    </row>
    <row r="16989" spans="1:57" s="9" customFormat="1" x14ac:dyDescent="0.2">
      <c r="A16989" s="2" t="s">
        <v>30092</v>
      </c>
      <c r="B16989" s="1" t="s">
        <v>30093</v>
      </c>
      <c r="C16989" s="1" t="s">
        <v>39</v>
      </c>
      <c r="D16989" s="10" t="s">
        <v>5270</v>
      </c>
    </row>
    <row r="16990" spans="1:57" s="9" customFormat="1" x14ac:dyDescent="0.2">
      <c r="A16990" s="2" t="s">
        <v>30094</v>
      </c>
      <c r="B16990" s="1" t="s">
        <v>30093</v>
      </c>
      <c r="C16990" s="1" t="s">
        <v>39</v>
      </c>
      <c r="D16990" s="10" t="s">
        <v>5270</v>
      </c>
    </row>
    <row r="16991" spans="1:57" s="9" customFormat="1" x14ac:dyDescent="0.2">
      <c r="A16991" s="2" t="s">
        <v>30095</v>
      </c>
      <c r="B16991" s="1" t="s">
        <v>30096</v>
      </c>
      <c r="C16991" s="1" t="s">
        <v>39</v>
      </c>
      <c r="D16991" s="10" t="s">
        <v>5270</v>
      </c>
    </row>
    <row r="16992" spans="1:57" s="11" customFormat="1" ht="18.75" x14ac:dyDescent="0.2">
      <c r="A16992" s="16" t="str">
        <f>HYPERLINK("#Indice","Voltar ao inicio")</f>
        <v>Voltar ao inicio</v>
      </c>
      <c r="B16992" s="17"/>
      <c r="C16992" s="17"/>
      <c r="D16992" s="17"/>
      <c r="E16992" s="9"/>
      <c r="F16992" s="9"/>
      <c r="G16992" s="9"/>
      <c r="H16992" s="9"/>
      <c r="I16992" s="9"/>
      <c r="J16992" s="9"/>
      <c r="K16992" s="9"/>
      <c r="L16992" s="9"/>
      <c r="M16992" s="9"/>
      <c r="N16992" s="9"/>
      <c r="O16992" s="9"/>
      <c r="P16992" s="9"/>
      <c r="Q16992" s="9"/>
      <c r="R16992" s="9"/>
      <c r="S16992" s="9"/>
      <c r="T16992" s="9"/>
      <c r="U16992" s="9"/>
      <c r="V16992" s="9"/>
      <c r="W16992" s="9"/>
      <c r="X16992" s="9"/>
      <c r="Y16992" s="9"/>
      <c r="Z16992" s="9"/>
      <c r="AA16992" s="9"/>
      <c r="AB16992" s="9"/>
      <c r="AC16992" s="9"/>
      <c r="AD16992" s="9"/>
      <c r="AE16992" s="9"/>
      <c r="AF16992" s="9"/>
      <c r="AG16992" s="9"/>
      <c r="AH16992" s="9"/>
      <c r="AI16992" s="9"/>
      <c r="AJ16992" s="9"/>
      <c r="AK16992" s="9"/>
      <c r="AL16992" s="9"/>
      <c r="AM16992" s="9"/>
      <c r="AN16992" s="9"/>
      <c r="AO16992" s="9"/>
      <c r="AP16992" s="9"/>
      <c r="AQ16992" s="9"/>
      <c r="AR16992" s="9"/>
      <c r="AS16992" s="9"/>
      <c r="AT16992" s="9"/>
      <c r="AU16992" s="9"/>
      <c r="AV16992" s="9"/>
      <c r="AW16992" s="9"/>
      <c r="AX16992" s="9"/>
      <c r="AY16992" s="9"/>
      <c r="AZ16992" s="9"/>
      <c r="BA16992" s="9"/>
      <c r="BB16992" s="9"/>
      <c r="BC16992" s="9"/>
      <c r="BD16992" s="9"/>
      <c r="BE16992" s="9"/>
    </row>
    <row r="16993" spans="1:57" s="11" customFormat="1" ht="10.5" customHeight="1" x14ac:dyDescent="0.2">
      <c r="A16993" s="12"/>
      <c r="B16993" s="13"/>
      <c r="C16993" s="13"/>
      <c r="D16993" s="13"/>
      <c r="E16993" s="9"/>
      <c r="F16993" s="9"/>
      <c r="G16993" s="9"/>
      <c r="H16993" s="9"/>
      <c r="I16993" s="9"/>
      <c r="J16993" s="9"/>
      <c r="K16993" s="9"/>
      <c r="L16993" s="9"/>
      <c r="M16993" s="9"/>
      <c r="N16993" s="9"/>
      <c r="O16993" s="9"/>
      <c r="P16993" s="9"/>
      <c r="Q16993" s="9"/>
      <c r="R16993" s="9"/>
      <c r="S16993" s="9"/>
      <c r="T16993" s="9"/>
      <c r="U16993" s="9"/>
      <c r="V16993" s="9"/>
      <c r="W16993" s="9"/>
      <c r="X16993" s="9"/>
      <c r="Y16993" s="9"/>
      <c r="Z16993" s="9"/>
      <c r="AA16993" s="9"/>
      <c r="AB16993" s="9"/>
      <c r="AC16993" s="9"/>
      <c r="AD16993" s="9"/>
      <c r="AE16993" s="9"/>
      <c r="AF16993" s="9"/>
      <c r="AG16993" s="9"/>
      <c r="AH16993" s="9"/>
      <c r="AI16993" s="9"/>
      <c r="AJ16993" s="9"/>
      <c r="AK16993" s="9"/>
      <c r="AL16993" s="9"/>
      <c r="AM16993" s="9"/>
      <c r="AN16993" s="9"/>
      <c r="AO16993" s="9"/>
      <c r="AP16993" s="9"/>
      <c r="AQ16993" s="9"/>
      <c r="AR16993" s="9"/>
      <c r="AS16993" s="9"/>
      <c r="AT16993" s="9"/>
      <c r="AU16993" s="9"/>
      <c r="AV16993" s="9"/>
      <c r="AW16993" s="9"/>
      <c r="AX16993" s="9"/>
      <c r="AY16993" s="9"/>
      <c r="AZ16993" s="9"/>
      <c r="BA16993" s="9"/>
      <c r="BB16993" s="9"/>
      <c r="BC16993" s="9"/>
      <c r="BD16993" s="9"/>
      <c r="BE16993" s="9"/>
    </row>
    <row r="16994" spans="1:57" s="9" customFormat="1" ht="26.25" x14ac:dyDescent="0.2">
      <c r="A16994" s="18" t="s">
        <v>30099</v>
      </c>
      <c r="B16994" s="19"/>
      <c r="C16994" s="19"/>
      <c r="D16994" s="19"/>
    </row>
    <row r="16995" spans="1:57" s="9" customFormat="1" ht="14.25" x14ac:dyDescent="0.2">
      <c r="A16995" s="20" t="s">
        <v>0</v>
      </c>
      <c r="B16995" s="21" t="s">
        <v>1</v>
      </c>
      <c r="C16995" s="21" t="s">
        <v>2</v>
      </c>
      <c r="D16995" s="22" t="s">
        <v>3</v>
      </c>
    </row>
    <row r="16996" spans="1:57" s="9" customFormat="1" ht="14.25" x14ac:dyDescent="0.2">
      <c r="A16996" s="20"/>
      <c r="B16996" s="21"/>
      <c r="C16996" s="21"/>
      <c r="D16996" s="22"/>
    </row>
    <row r="16997" spans="1:57" s="9" customFormat="1" x14ac:dyDescent="0.2">
      <c r="A16997" s="2" t="s">
        <v>30097</v>
      </c>
      <c r="B16997" s="1" t="s">
        <v>30098</v>
      </c>
      <c r="C16997" s="1" t="s">
        <v>10405</v>
      </c>
      <c r="D16997" s="3">
        <v>4000</v>
      </c>
    </row>
    <row r="16998" spans="1:57" s="11" customFormat="1" ht="18.75" x14ac:dyDescent="0.2">
      <c r="A16998" s="16" t="str">
        <f>HYPERLINK("#Indice","Voltar ao inicio")</f>
        <v>Voltar ao inicio</v>
      </c>
      <c r="B16998" s="17"/>
      <c r="C16998" s="17"/>
      <c r="D16998" s="17"/>
      <c r="E16998" s="9"/>
      <c r="F16998" s="9"/>
      <c r="G16998" s="9"/>
      <c r="H16998" s="9"/>
      <c r="I16998" s="9"/>
      <c r="J16998" s="9"/>
      <c r="K16998" s="9"/>
      <c r="L16998" s="9"/>
      <c r="M16998" s="9"/>
      <c r="N16998" s="9"/>
      <c r="O16998" s="9"/>
      <c r="P16998" s="9"/>
      <c r="Q16998" s="9"/>
      <c r="R16998" s="9"/>
      <c r="S16998" s="9"/>
      <c r="T16998" s="9"/>
      <c r="U16998" s="9"/>
      <c r="V16998" s="9"/>
      <c r="W16998" s="9"/>
      <c r="X16998" s="9"/>
      <c r="Y16998" s="9"/>
      <c r="Z16998" s="9"/>
      <c r="AA16998" s="9"/>
      <c r="AB16998" s="9"/>
      <c r="AC16998" s="9"/>
      <c r="AD16998" s="9"/>
      <c r="AE16998" s="9"/>
      <c r="AF16998" s="9"/>
      <c r="AG16998" s="9"/>
      <c r="AH16998" s="9"/>
      <c r="AI16998" s="9"/>
      <c r="AJ16998" s="9"/>
      <c r="AK16998" s="9"/>
      <c r="AL16998" s="9"/>
      <c r="AM16998" s="9"/>
      <c r="AN16998" s="9"/>
      <c r="AO16998" s="9"/>
      <c r="AP16998" s="9"/>
      <c r="AQ16998" s="9"/>
      <c r="AR16998" s="9"/>
      <c r="AS16998" s="9"/>
      <c r="AT16998" s="9"/>
      <c r="AU16998" s="9"/>
      <c r="AV16998" s="9"/>
      <c r="AW16998" s="9"/>
      <c r="AX16998" s="9"/>
      <c r="AY16998" s="9"/>
      <c r="AZ16998" s="9"/>
      <c r="BA16998" s="9"/>
      <c r="BB16998" s="9"/>
      <c r="BC16998" s="9"/>
      <c r="BD16998" s="9"/>
      <c r="BE16998" s="9"/>
    </row>
    <row r="16999" spans="1:57" s="11" customFormat="1" ht="10.5" customHeight="1" x14ac:dyDescent="0.2">
      <c r="A16999" s="12"/>
      <c r="B16999" s="13"/>
      <c r="C16999" s="13"/>
      <c r="D16999" s="13"/>
      <c r="E16999" s="9"/>
      <c r="F16999" s="9"/>
      <c r="G16999" s="9"/>
      <c r="H16999" s="9"/>
      <c r="I16999" s="9"/>
      <c r="J16999" s="9"/>
      <c r="K16999" s="9"/>
      <c r="L16999" s="9"/>
      <c r="M16999" s="9"/>
      <c r="N16999" s="9"/>
      <c r="O16999" s="9"/>
      <c r="P16999" s="9"/>
      <c r="Q16999" s="9"/>
      <c r="R16999" s="9"/>
      <c r="S16999" s="9"/>
      <c r="T16999" s="9"/>
      <c r="U16999" s="9"/>
      <c r="V16999" s="9"/>
      <c r="W16999" s="9"/>
      <c r="X16999" s="9"/>
      <c r="Y16999" s="9"/>
      <c r="Z16999" s="9"/>
      <c r="AA16999" s="9"/>
      <c r="AB16999" s="9"/>
      <c r="AC16999" s="9"/>
      <c r="AD16999" s="9"/>
      <c r="AE16999" s="9"/>
      <c r="AF16999" s="9"/>
      <c r="AG16999" s="9"/>
      <c r="AH16999" s="9"/>
      <c r="AI16999" s="9"/>
      <c r="AJ16999" s="9"/>
      <c r="AK16999" s="9"/>
      <c r="AL16999" s="9"/>
      <c r="AM16999" s="9"/>
      <c r="AN16999" s="9"/>
      <c r="AO16999" s="9"/>
      <c r="AP16999" s="9"/>
      <c r="AQ16999" s="9"/>
      <c r="AR16999" s="9"/>
      <c r="AS16999" s="9"/>
      <c r="AT16999" s="9"/>
      <c r="AU16999" s="9"/>
      <c r="AV16999" s="9"/>
      <c r="AW16999" s="9"/>
      <c r="AX16999" s="9"/>
      <c r="AY16999" s="9"/>
      <c r="AZ16999" s="9"/>
      <c r="BA16999" s="9"/>
      <c r="BB16999" s="9"/>
      <c r="BC16999" s="9"/>
      <c r="BD16999" s="9"/>
      <c r="BE16999" s="9"/>
    </row>
    <row r="17000" spans="1:57" s="9" customFormat="1" ht="26.25" x14ac:dyDescent="0.2">
      <c r="A17000" s="18" t="s">
        <v>30100</v>
      </c>
      <c r="B17000" s="19"/>
      <c r="C17000" s="19"/>
      <c r="D17000" s="19"/>
    </row>
    <row r="17001" spans="1:57" s="9" customFormat="1" ht="14.25" x14ac:dyDescent="0.2">
      <c r="A17001" s="20" t="s">
        <v>0</v>
      </c>
      <c r="B17001" s="21" t="s">
        <v>1</v>
      </c>
      <c r="C17001" s="21" t="s">
        <v>2</v>
      </c>
      <c r="D17001" s="22" t="s">
        <v>3</v>
      </c>
    </row>
    <row r="17002" spans="1:57" s="9" customFormat="1" ht="14.25" x14ac:dyDescent="0.2">
      <c r="A17002" s="20"/>
      <c r="B17002" s="21"/>
      <c r="C17002" s="21"/>
      <c r="D17002" s="22"/>
    </row>
    <row r="17003" spans="1:57" s="9" customFormat="1" x14ac:dyDescent="0.2">
      <c r="A17003" s="2" t="s">
        <v>30101</v>
      </c>
      <c r="B17003" s="1" t="s">
        <v>30102</v>
      </c>
      <c r="C17003" s="1" t="s">
        <v>18289</v>
      </c>
      <c r="D17003" s="10" t="s">
        <v>5270</v>
      </c>
    </row>
    <row r="17004" spans="1:57" s="9" customFormat="1" x14ac:dyDescent="0.2">
      <c r="A17004" s="2" t="s">
        <v>30103</v>
      </c>
      <c r="B17004" s="1" t="s">
        <v>30104</v>
      </c>
      <c r="C17004" s="1" t="s">
        <v>2328</v>
      </c>
      <c r="D17004" s="10" t="s">
        <v>5270</v>
      </c>
    </row>
    <row r="17005" spans="1:57" s="9" customFormat="1" x14ac:dyDescent="0.2">
      <c r="A17005" s="2" t="s">
        <v>30105</v>
      </c>
      <c r="B17005" s="1" t="s">
        <v>30106</v>
      </c>
      <c r="C17005" s="1" t="s">
        <v>30107</v>
      </c>
      <c r="D17005" s="3">
        <v>500</v>
      </c>
    </row>
    <row r="17006" spans="1:57" s="9" customFormat="1" x14ac:dyDescent="0.2">
      <c r="A17006" s="2" t="s">
        <v>30108</v>
      </c>
      <c r="B17006" s="1" t="s">
        <v>30109</v>
      </c>
      <c r="C17006" s="1" t="s">
        <v>30107</v>
      </c>
      <c r="D17006" s="3">
        <v>3000</v>
      </c>
    </row>
    <row r="17007" spans="1:57" s="9" customFormat="1" x14ac:dyDescent="0.2">
      <c r="A17007" s="2" t="s">
        <v>30110</v>
      </c>
      <c r="B17007" s="1" t="s">
        <v>30109</v>
      </c>
      <c r="C17007" s="1" t="s">
        <v>30107</v>
      </c>
      <c r="D17007" s="3">
        <v>500</v>
      </c>
    </row>
    <row r="17008" spans="1:57" s="9" customFormat="1" x14ac:dyDescent="0.2">
      <c r="A17008" s="2" t="s">
        <v>30111</v>
      </c>
      <c r="B17008" s="1" t="s">
        <v>30112</v>
      </c>
      <c r="C17008" s="1" t="s">
        <v>30107</v>
      </c>
      <c r="D17008" s="10" t="s">
        <v>5270</v>
      </c>
    </row>
    <row r="17009" spans="1:4" s="9" customFormat="1" x14ac:dyDescent="0.2">
      <c r="A17009" s="2" t="s">
        <v>30113</v>
      </c>
      <c r="B17009" s="1" t="s">
        <v>30114</v>
      </c>
      <c r="C17009" s="1" t="s">
        <v>28911</v>
      </c>
      <c r="D17009" s="3">
        <v>1000</v>
      </c>
    </row>
    <row r="17010" spans="1:4" s="9" customFormat="1" x14ac:dyDescent="0.2">
      <c r="A17010" s="2" t="s">
        <v>30115</v>
      </c>
      <c r="B17010" s="1" t="s">
        <v>30116</v>
      </c>
      <c r="C17010" s="1" t="s">
        <v>28911</v>
      </c>
      <c r="D17010" s="10" t="s">
        <v>5270</v>
      </c>
    </row>
    <row r="17011" spans="1:4" s="9" customFormat="1" x14ac:dyDescent="0.2">
      <c r="A17011" s="2" t="s">
        <v>30117</v>
      </c>
      <c r="B17011" s="1" t="s">
        <v>30118</v>
      </c>
      <c r="C17011" s="1" t="s">
        <v>28911</v>
      </c>
      <c r="D17011" s="3">
        <v>1000</v>
      </c>
    </row>
    <row r="17012" spans="1:4" s="9" customFormat="1" x14ac:dyDescent="0.2">
      <c r="A17012" s="2" t="s">
        <v>30119</v>
      </c>
      <c r="B17012" s="1" t="s">
        <v>30120</v>
      </c>
      <c r="C17012" s="1" t="s">
        <v>39</v>
      </c>
      <c r="D17012" s="10" t="s">
        <v>5270</v>
      </c>
    </row>
    <row r="17013" spans="1:4" s="9" customFormat="1" x14ac:dyDescent="0.2">
      <c r="A17013" s="2" t="s">
        <v>30121</v>
      </c>
      <c r="B17013" s="1" t="s">
        <v>30122</v>
      </c>
      <c r="C17013" s="1" t="s">
        <v>28911</v>
      </c>
      <c r="D17013" s="3">
        <v>500</v>
      </c>
    </row>
    <row r="17014" spans="1:4" s="9" customFormat="1" x14ac:dyDescent="0.2">
      <c r="A17014" s="2" t="s">
        <v>30123</v>
      </c>
      <c r="B17014" s="1" t="s">
        <v>30124</v>
      </c>
      <c r="C17014" s="1" t="s">
        <v>28911</v>
      </c>
      <c r="D17014" s="3">
        <v>500</v>
      </c>
    </row>
    <row r="17015" spans="1:4" s="9" customFormat="1" x14ac:dyDescent="0.2">
      <c r="A17015" s="2" t="s">
        <v>30125</v>
      </c>
      <c r="B17015" s="1" t="s">
        <v>30126</v>
      </c>
      <c r="C17015" s="1" t="s">
        <v>39</v>
      </c>
      <c r="D17015" s="10" t="s">
        <v>5270</v>
      </c>
    </row>
    <row r="17016" spans="1:4" s="9" customFormat="1" x14ac:dyDescent="0.2">
      <c r="A17016" s="2" t="s">
        <v>30127</v>
      </c>
      <c r="B17016" s="1" t="s">
        <v>30128</v>
      </c>
      <c r="C17016" s="1" t="s">
        <v>39</v>
      </c>
      <c r="D17016" s="10" t="s">
        <v>5270</v>
      </c>
    </row>
    <row r="17017" spans="1:4" s="9" customFormat="1" x14ac:dyDescent="0.2">
      <c r="A17017" s="2" t="s">
        <v>30129</v>
      </c>
      <c r="B17017" s="1" t="s">
        <v>30130</v>
      </c>
      <c r="C17017" s="1" t="s">
        <v>13619</v>
      </c>
      <c r="D17017" s="3">
        <v>1600</v>
      </c>
    </row>
    <row r="17018" spans="1:4" s="9" customFormat="1" x14ac:dyDescent="0.2">
      <c r="A17018" s="2" t="s">
        <v>30131</v>
      </c>
      <c r="B17018" s="1" t="s">
        <v>30132</v>
      </c>
      <c r="C17018" s="1" t="s">
        <v>18289</v>
      </c>
      <c r="D17018" s="3">
        <v>500</v>
      </c>
    </row>
    <row r="17019" spans="1:4" s="9" customFormat="1" x14ac:dyDescent="0.2">
      <c r="A17019" s="2" t="s">
        <v>30133</v>
      </c>
      <c r="B17019" s="1" t="s">
        <v>30134</v>
      </c>
      <c r="C17019" s="1" t="s">
        <v>18289</v>
      </c>
      <c r="D17019" s="3">
        <v>100</v>
      </c>
    </row>
    <row r="17020" spans="1:4" s="9" customFormat="1" x14ac:dyDescent="0.2">
      <c r="A17020" s="2" t="s">
        <v>30135</v>
      </c>
      <c r="B17020" s="1" t="s">
        <v>30136</v>
      </c>
      <c r="C17020" s="1" t="s">
        <v>13619</v>
      </c>
      <c r="D17020" s="10" t="s">
        <v>5270</v>
      </c>
    </row>
    <row r="17021" spans="1:4" s="9" customFormat="1" x14ac:dyDescent="0.2">
      <c r="A17021" s="2" t="s">
        <v>30137</v>
      </c>
      <c r="B17021" s="1" t="s">
        <v>30138</v>
      </c>
      <c r="C17021" s="1" t="s">
        <v>13619</v>
      </c>
      <c r="D17021" s="10" t="s">
        <v>5270</v>
      </c>
    </row>
    <row r="17022" spans="1:4" s="9" customFormat="1" x14ac:dyDescent="0.2">
      <c r="A17022" s="2" t="s">
        <v>30139</v>
      </c>
      <c r="B17022" s="1" t="s">
        <v>30140</v>
      </c>
      <c r="C17022" s="1" t="s">
        <v>39</v>
      </c>
      <c r="D17022" s="10" t="s">
        <v>5270</v>
      </c>
    </row>
    <row r="17023" spans="1:4" s="9" customFormat="1" x14ac:dyDescent="0.2">
      <c r="A17023" s="2" t="s">
        <v>30141</v>
      </c>
      <c r="B17023" s="1" t="s">
        <v>30142</v>
      </c>
      <c r="C17023" s="1" t="s">
        <v>30143</v>
      </c>
      <c r="D17023" s="3">
        <v>1000</v>
      </c>
    </row>
    <row r="17024" spans="1:4" s="9" customFormat="1" x14ac:dyDescent="0.2">
      <c r="A17024" s="2" t="s">
        <v>30144</v>
      </c>
      <c r="B17024" s="1" t="s">
        <v>30145</v>
      </c>
      <c r="C17024" s="1" t="s">
        <v>13619</v>
      </c>
      <c r="D17024" s="10" t="s">
        <v>5270</v>
      </c>
    </row>
    <row r="17025" spans="1:4" s="9" customFormat="1" x14ac:dyDescent="0.2">
      <c r="A17025" s="2" t="s">
        <v>30146</v>
      </c>
      <c r="B17025" s="1" t="s">
        <v>30147</v>
      </c>
      <c r="C17025" s="1" t="s">
        <v>66</v>
      </c>
      <c r="D17025" s="10" t="s">
        <v>5270</v>
      </c>
    </row>
    <row r="17026" spans="1:4" s="9" customFormat="1" x14ac:dyDescent="0.2">
      <c r="A17026" s="2" t="s">
        <v>30148</v>
      </c>
      <c r="B17026" s="1" t="s">
        <v>30149</v>
      </c>
      <c r="C17026" s="1" t="s">
        <v>13619</v>
      </c>
      <c r="D17026" s="3">
        <v>1500</v>
      </c>
    </row>
    <row r="17027" spans="1:4" s="9" customFormat="1" x14ac:dyDescent="0.2">
      <c r="A17027" s="2" t="s">
        <v>30150</v>
      </c>
      <c r="B17027" s="1" t="s">
        <v>30151</v>
      </c>
      <c r="C17027" s="1" t="s">
        <v>39</v>
      </c>
      <c r="D17027" s="10" t="s">
        <v>5270</v>
      </c>
    </row>
    <row r="17028" spans="1:4" s="9" customFormat="1" x14ac:dyDescent="0.2">
      <c r="A17028" s="2" t="s">
        <v>30152</v>
      </c>
      <c r="B17028" s="1" t="s">
        <v>30153</v>
      </c>
      <c r="C17028" s="1" t="s">
        <v>39</v>
      </c>
      <c r="D17028" s="10" t="s">
        <v>5270</v>
      </c>
    </row>
    <row r="17029" spans="1:4" s="9" customFormat="1" x14ac:dyDescent="0.2">
      <c r="A17029" s="2" t="s">
        <v>30154</v>
      </c>
      <c r="B17029" s="1" t="s">
        <v>30155</v>
      </c>
      <c r="C17029" s="1" t="s">
        <v>39</v>
      </c>
      <c r="D17029" s="10" t="s">
        <v>5270</v>
      </c>
    </row>
    <row r="17030" spans="1:4" s="9" customFormat="1" x14ac:dyDescent="0.2">
      <c r="A17030" s="2" t="s">
        <v>30156</v>
      </c>
      <c r="B17030" s="1" t="s">
        <v>30157</v>
      </c>
      <c r="C17030" s="1" t="s">
        <v>26903</v>
      </c>
      <c r="D17030" s="3">
        <v>3000</v>
      </c>
    </row>
    <row r="17031" spans="1:4" s="9" customFormat="1" x14ac:dyDescent="0.2">
      <c r="A17031" s="2" t="s">
        <v>30158</v>
      </c>
      <c r="B17031" s="1" t="s">
        <v>30159</v>
      </c>
      <c r="C17031" s="1" t="s">
        <v>39</v>
      </c>
      <c r="D17031" s="10" t="s">
        <v>5270</v>
      </c>
    </row>
    <row r="17032" spans="1:4" s="9" customFormat="1" x14ac:dyDescent="0.2">
      <c r="A17032" s="2" t="s">
        <v>30160</v>
      </c>
      <c r="B17032" s="1" t="s">
        <v>30161</v>
      </c>
      <c r="C17032" s="1" t="s">
        <v>14837</v>
      </c>
      <c r="D17032" s="10" t="s">
        <v>5270</v>
      </c>
    </row>
    <row r="17033" spans="1:4" s="9" customFormat="1" x14ac:dyDescent="0.2">
      <c r="A17033" s="2" t="s">
        <v>30162</v>
      </c>
      <c r="B17033" s="1" t="s">
        <v>30163</v>
      </c>
      <c r="C17033" s="1" t="s">
        <v>26903</v>
      </c>
      <c r="D17033" s="3">
        <v>2000</v>
      </c>
    </row>
    <row r="17034" spans="1:4" s="9" customFormat="1" x14ac:dyDescent="0.2">
      <c r="A17034" s="2" t="s">
        <v>30164</v>
      </c>
      <c r="B17034" s="1" t="s">
        <v>30165</v>
      </c>
      <c r="C17034" s="1" t="s">
        <v>26903</v>
      </c>
      <c r="D17034" s="10" t="s">
        <v>5270</v>
      </c>
    </row>
    <row r="17035" spans="1:4" s="9" customFormat="1" x14ac:dyDescent="0.2">
      <c r="A17035" s="2" t="s">
        <v>30166</v>
      </c>
      <c r="B17035" s="1" t="s">
        <v>30167</v>
      </c>
      <c r="C17035" s="1" t="s">
        <v>26903</v>
      </c>
      <c r="D17035" s="10" t="s">
        <v>5270</v>
      </c>
    </row>
    <row r="17036" spans="1:4" s="9" customFormat="1" x14ac:dyDescent="0.2">
      <c r="A17036" s="2" t="s">
        <v>30168</v>
      </c>
      <c r="B17036" s="1" t="s">
        <v>30169</v>
      </c>
      <c r="C17036" s="1" t="s">
        <v>30170</v>
      </c>
      <c r="D17036" s="3">
        <v>500</v>
      </c>
    </row>
    <row r="17037" spans="1:4" s="9" customFormat="1" x14ac:dyDescent="0.2">
      <c r="A17037" s="2" t="s">
        <v>30171</v>
      </c>
      <c r="B17037" s="1" t="s">
        <v>30172</v>
      </c>
      <c r="C17037" s="1" t="s">
        <v>30170</v>
      </c>
      <c r="D17037" s="10" t="s">
        <v>5270</v>
      </c>
    </row>
    <row r="17038" spans="1:4" s="9" customFormat="1" x14ac:dyDescent="0.2">
      <c r="A17038" s="2" t="s">
        <v>30173</v>
      </c>
      <c r="B17038" s="1" t="s">
        <v>30174</v>
      </c>
      <c r="C17038" s="1" t="s">
        <v>30170</v>
      </c>
      <c r="D17038" s="3">
        <v>500</v>
      </c>
    </row>
    <row r="17039" spans="1:4" s="9" customFormat="1" x14ac:dyDescent="0.2">
      <c r="A17039" s="2" t="s">
        <v>30175</v>
      </c>
      <c r="B17039" s="1" t="s">
        <v>30176</v>
      </c>
      <c r="C17039" s="1" t="s">
        <v>30170</v>
      </c>
      <c r="D17039" s="10" t="s">
        <v>5270</v>
      </c>
    </row>
    <row r="17040" spans="1:4" s="9" customFormat="1" x14ac:dyDescent="0.2">
      <c r="A17040" s="2" t="s">
        <v>30177</v>
      </c>
      <c r="B17040" s="1" t="s">
        <v>30178</v>
      </c>
      <c r="C17040" s="1" t="s">
        <v>26903</v>
      </c>
      <c r="D17040" s="10" t="s">
        <v>5270</v>
      </c>
    </row>
    <row r="17041" spans="1:57" s="11" customFormat="1" ht="18.75" x14ac:dyDescent="0.2">
      <c r="A17041" s="16" t="str">
        <f>HYPERLINK("#Indice","Voltar ao inicio")</f>
        <v>Voltar ao inicio</v>
      </c>
      <c r="B17041" s="17"/>
      <c r="C17041" s="17"/>
      <c r="D17041" s="17"/>
      <c r="E17041" s="9"/>
      <c r="F17041" s="9"/>
      <c r="G17041" s="9"/>
      <c r="H17041" s="9"/>
      <c r="I17041" s="9"/>
      <c r="J17041" s="9"/>
      <c r="K17041" s="9"/>
      <c r="L17041" s="9"/>
      <c r="M17041" s="9"/>
      <c r="N17041" s="9"/>
      <c r="O17041" s="9"/>
      <c r="P17041" s="9"/>
      <c r="Q17041" s="9"/>
      <c r="R17041" s="9"/>
      <c r="S17041" s="9"/>
      <c r="T17041" s="9"/>
      <c r="U17041" s="9"/>
      <c r="V17041" s="9"/>
      <c r="W17041" s="9"/>
      <c r="X17041" s="9"/>
      <c r="Y17041" s="9"/>
      <c r="Z17041" s="9"/>
      <c r="AA17041" s="9"/>
      <c r="AB17041" s="9"/>
      <c r="AC17041" s="9"/>
      <c r="AD17041" s="9"/>
      <c r="AE17041" s="9"/>
      <c r="AF17041" s="9"/>
      <c r="AG17041" s="9"/>
      <c r="AH17041" s="9"/>
      <c r="AI17041" s="9"/>
      <c r="AJ17041" s="9"/>
      <c r="AK17041" s="9"/>
      <c r="AL17041" s="9"/>
      <c r="AM17041" s="9"/>
      <c r="AN17041" s="9"/>
      <c r="AO17041" s="9"/>
      <c r="AP17041" s="9"/>
      <c r="AQ17041" s="9"/>
      <c r="AR17041" s="9"/>
      <c r="AS17041" s="9"/>
      <c r="AT17041" s="9"/>
      <c r="AU17041" s="9"/>
      <c r="AV17041" s="9"/>
      <c r="AW17041" s="9"/>
      <c r="AX17041" s="9"/>
      <c r="AY17041" s="9"/>
      <c r="AZ17041" s="9"/>
      <c r="BA17041" s="9"/>
      <c r="BB17041" s="9"/>
      <c r="BC17041" s="9"/>
      <c r="BD17041" s="9"/>
      <c r="BE17041" s="9"/>
    </row>
    <row r="17042" spans="1:57" s="11" customFormat="1" ht="10.5" customHeight="1" x14ac:dyDescent="0.2">
      <c r="A17042" s="12"/>
      <c r="B17042" s="13"/>
      <c r="C17042" s="13"/>
      <c r="D17042" s="13"/>
      <c r="E17042" s="9"/>
      <c r="F17042" s="9"/>
      <c r="G17042" s="9"/>
      <c r="H17042" s="9"/>
      <c r="I17042" s="9"/>
      <c r="J17042" s="9"/>
      <c r="K17042" s="9"/>
      <c r="L17042" s="9"/>
      <c r="M17042" s="9"/>
      <c r="N17042" s="9"/>
      <c r="O17042" s="9"/>
      <c r="P17042" s="9"/>
      <c r="Q17042" s="9"/>
      <c r="R17042" s="9"/>
      <c r="S17042" s="9"/>
      <c r="T17042" s="9"/>
      <c r="U17042" s="9"/>
      <c r="V17042" s="9"/>
      <c r="W17042" s="9"/>
      <c r="X17042" s="9"/>
      <c r="Y17042" s="9"/>
      <c r="Z17042" s="9"/>
      <c r="AA17042" s="9"/>
      <c r="AB17042" s="9"/>
      <c r="AC17042" s="9"/>
      <c r="AD17042" s="9"/>
      <c r="AE17042" s="9"/>
      <c r="AF17042" s="9"/>
      <c r="AG17042" s="9"/>
      <c r="AH17042" s="9"/>
      <c r="AI17042" s="9"/>
      <c r="AJ17042" s="9"/>
      <c r="AK17042" s="9"/>
      <c r="AL17042" s="9"/>
      <c r="AM17042" s="9"/>
      <c r="AN17042" s="9"/>
      <c r="AO17042" s="9"/>
      <c r="AP17042" s="9"/>
      <c r="AQ17042" s="9"/>
      <c r="AR17042" s="9"/>
      <c r="AS17042" s="9"/>
      <c r="AT17042" s="9"/>
      <c r="AU17042" s="9"/>
      <c r="AV17042" s="9"/>
      <c r="AW17042" s="9"/>
      <c r="AX17042" s="9"/>
      <c r="AY17042" s="9"/>
      <c r="AZ17042" s="9"/>
      <c r="BA17042" s="9"/>
      <c r="BB17042" s="9"/>
      <c r="BC17042" s="9"/>
      <c r="BD17042" s="9"/>
      <c r="BE17042" s="9"/>
    </row>
    <row r="17043" spans="1:57" s="9" customFormat="1" ht="26.25" x14ac:dyDescent="0.2">
      <c r="A17043" s="18" t="s">
        <v>30218</v>
      </c>
      <c r="B17043" s="19"/>
      <c r="C17043" s="19"/>
      <c r="D17043" s="19"/>
    </row>
    <row r="17044" spans="1:57" s="9" customFormat="1" ht="14.25" x14ac:dyDescent="0.2">
      <c r="A17044" s="20" t="s">
        <v>0</v>
      </c>
      <c r="B17044" s="21" t="s">
        <v>1</v>
      </c>
      <c r="C17044" s="21" t="s">
        <v>2</v>
      </c>
      <c r="D17044" s="22" t="s">
        <v>3</v>
      </c>
    </row>
    <row r="17045" spans="1:57" s="9" customFormat="1" ht="14.25" x14ac:dyDescent="0.2">
      <c r="A17045" s="20"/>
      <c r="B17045" s="21"/>
      <c r="C17045" s="21"/>
      <c r="D17045" s="22"/>
    </row>
    <row r="17046" spans="1:57" s="9" customFormat="1" x14ac:dyDescent="0.2">
      <c r="A17046" s="2" t="s">
        <v>30179</v>
      </c>
      <c r="B17046" s="1" t="s">
        <v>30180</v>
      </c>
      <c r="C17046" s="1" t="s">
        <v>18289</v>
      </c>
      <c r="D17046" s="10" t="s">
        <v>5270</v>
      </c>
    </row>
    <row r="17047" spans="1:57" s="9" customFormat="1" x14ac:dyDescent="0.2">
      <c r="A17047" s="2" t="s">
        <v>30181</v>
      </c>
      <c r="B17047" s="1" t="s">
        <v>30182</v>
      </c>
      <c r="C17047" s="1" t="s">
        <v>14837</v>
      </c>
      <c r="D17047" s="10" t="s">
        <v>5270</v>
      </c>
    </row>
    <row r="17048" spans="1:57" s="9" customFormat="1" x14ac:dyDescent="0.2">
      <c r="A17048" s="2" t="s">
        <v>30183</v>
      </c>
      <c r="B17048" s="1" t="s">
        <v>30184</v>
      </c>
      <c r="C17048" s="1" t="s">
        <v>14837</v>
      </c>
      <c r="D17048" s="10" t="s">
        <v>5270</v>
      </c>
    </row>
    <row r="17049" spans="1:57" s="9" customFormat="1" x14ac:dyDescent="0.2">
      <c r="A17049" s="2" t="s">
        <v>30185</v>
      </c>
      <c r="B17049" s="1" t="s">
        <v>30186</v>
      </c>
      <c r="C17049" s="1" t="s">
        <v>30170</v>
      </c>
      <c r="D17049" s="10" t="s">
        <v>5270</v>
      </c>
    </row>
    <row r="17050" spans="1:57" s="9" customFormat="1" x14ac:dyDescent="0.2">
      <c r="A17050" s="2" t="s">
        <v>30187</v>
      </c>
      <c r="B17050" s="1" t="s">
        <v>30188</v>
      </c>
      <c r="C17050" s="1" t="s">
        <v>30189</v>
      </c>
      <c r="D17050" s="3">
        <v>2000</v>
      </c>
    </row>
    <row r="17051" spans="1:57" s="9" customFormat="1" x14ac:dyDescent="0.2">
      <c r="A17051" s="2" t="s">
        <v>30190</v>
      </c>
      <c r="B17051" s="1" t="s">
        <v>30191</v>
      </c>
      <c r="C17051" s="1" t="s">
        <v>39</v>
      </c>
      <c r="D17051" s="10" t="s">
        <v>5270</v>
      </c>
    </row>
    <row r="17052" spans="1:57" s="9" customFormat="1" x14ac:dyDescent="0.2">
      <c r="A17052" s="2" t="s">
        <v>30192</v>
      </c>
      <c r="B17052" s="1" t="s">
        <v>30193</v>
      </c>
      <c r="C17052" s="1" t="s">
        <v>13619</v>
      </c>
      <c r="D17052" s="10" t="s">
        <v>5270</v>
      </c>
    </row>
    <row r="17053" spans="1:57" s="9" customFormat="1" x14ac:dyDescent="0.2">
      <c r="A17053" s="2" t="s">
        <v>30194</v>
      </c>
      <c r="B17053" s="1" t="s">
        <v>30195</v>
      </c>
      <c r="C17053" s="1" t="s">
        <v>30170</v>
      </c>
      <c r="D17053" s="10" t="s">
        <v>5270</v>
      </c>
    </row>
    <row r="17054" spans="1:57" s="9" customFormat="1" x14ac:dyDescent="0.2">
      <c r="A17054" s="2" t="s">
        <v>30196</v>
      </c>
      <c r="B17054" s="1" t="s">
        <v>30197</v>
      </c>
      <c r="C17054" s="1" t="s">
        <v>11790</v>
      </c>
      <c r="D17054" s="10" t="s">
        <v>5270</v>
      </c>
    </row>
    <row r="17055" spans="1:57" s="9" customFormat="1" x14ac:dyDescent="0.2">
      <c r="A17055" s="2" t="s">
        <v>30198</v>
      </c>
      <c r="B17055" s="1" t="s">
        <v>30199</v>
      </c>
      <c r="C17055" s="1" t="s">
        <v>30200</v>
      </c>
      <c r="D17055" s="10" t="s">
        <v>5270</v>
      </c>
    </row>
    <row r="17056" spans="1:57" s="9" customFormat="1" x14ac:dyDescent="0.2">
      <c r="A17056" s="2" t="s">
        <v>30201</v>
      </c>
      <c r="B17056" s="1" t="s">
        <v>30202</v>
      </c>
      <c r="C17056" s="1" t="s">
        <v>11790</v>
      </c>
      <c r="D17056" s="10" t="s">
        <v>5270</v>
      </c>
    </row>
    <row r="17057" spans="1:57" s="9" customFormat="1" x14ac:dyDescent="0.2">
      <c r="A17057" s="2" t="s">
        <v>30203</v>
      </c>
      <c r="B17057" s="1" t="s">
        <v>30204</v>
      </c>
      <c r="C17057" s="1" t="s">
        <v>39</v>
      </c>
      <c r="D17057" s="10" t="s">
        <v>5270</v>
      </c>
    </row>
    <row r="17058" spans="1:57" s="9" customFormat="1" x14ac:dyDescent="0.2">
      <c r="A17058" s="2" t="s">
        <v>30205</v>
      </c>
      <c r="B17058" s="1" t="s">
        <v>30206</v>
      </c>
      <c r="C17058" s="1" t="s">
        <v>30170</v>
      </c>
      <c r="D17058" s="10" t="s">
        <v>5270</v>
      </c>
    </row>
    <row r="17059" spans="1:57" s="9" customFormat="1" x14ac:dyDescent="0.2">
      <c r="A17059" s="2" t="s">
        <v>30207</v>
      </c>
      <c r="B17059" s="1" t="s">
        <v>30208</v>
      </c>
      <c r="C17059" s="1" t="s">
        <v>26903</v>
      </c>
      <c r="D17059" s="10" t="s">
        <v>5270</v>
      </c>
    </row>
    <row r="17060" spans="1:57" s="9" customFormat="1" x14ac:dyDescent="0.2">
      <c r="A17060" s="2" t="s">
        <v>30209</v>
      </c>
      <c r="B17060" s="1" t="s">
        <v>30210</v>
      </c>
      <c r="C17060" s="1" t="s">
        <v>30170</v>
      </c>
      <c r="D17060" s="3">
        <v>1500</v>
      </c>
    </row>
    <row r="17061" spans="1:57" s="9" customFormat="1" x14ac:dyDescent="0.2">
      <c r="A17061" s="2" t="s">
        <v>30211</v>
      </c>
      <c r="B17061" s="1" t="s">
        <v>30212</v>
      </c>
      <c r="C17061" s="1" t="s">
        <v>30213</v>
      </c>
      <c r="D17061" s="3">
        <v>2000</v>
      </c>
    </row>
    <row r="17062" spans="1:57" s="9" customFormat="1" x14ac:dyDescent="0.2">
      <c r="A17062" s="2" t="s">
        <v>30214</v>
      </c>
      <c r="B17062" s="1" t="s">
        <v>30215</v>
      </c>
      <c r="C17062" s="1" t="s">
        <v>30213</v>
      </c>
      <c r="D17062" s="3">
        <v>2000</v>
      </c>
    </row>
    <row r="17063" spans="1:57" s="9" customFormat="1" x14ac:dyDescent="0.2">
      <c r="A17063" s="2" t="s">
        <v>30216</v>
      </c>
      <c r="B17063" s="1" t="s">
        <v>30217</v>
      </c>
      <c r="C17063" s="1" t="s">
        <v>14837</v>
      </c>
      <c r="D17063" s="10" t="s">
        <v>5270</v>
      </c>
    </row>
    <row r="17064" spans="1:57" s="11" customFormat="1" ht="18.75" x14ac:dyDescent="0.2">
      <c r="A17064" s="16" t="str">
        <f>HYPERLINK("#Indice","Voltar ao inicio")</f>
        <v>Voltar ao inicio</v>
      </c>
      <c r="B17064" s="17"/>
      <c r="C17064" s="17"/>
      <c r="D17064" s="17"/>
      <c r="E17064" s="9"/>
      <c r="F17064" s="9"/>
      <c r="G17064" s="9"/>
      <c r="H17064" s="9"/>
      <c r="I17064" s="9"/>
      <c r="J17064" s="9"/>
      <c r="K17064" s="9"/>
      <c r="L17064" s="9"/>
      <c r="M17064" s="9"/>
      <c r="N17064" s="9"/>
      <c r="O17064" s="9"/>
      <c r="P17064" s="9"/>
      <c r="Q17064" s="9"/>
      <c r="R17064" s="9"/>
      <c r="S17064" s="9"/>
      <c r="T17064" s="9"/>
      <c r="U17064" s="9"/>
      <c r="V17064" s="9"/>
      <c r="W17064" s="9"/>
      <c r="X17064" s="9"/>
      <c r="Y17064" s="9"/>
      <c r="Z17064" s="9"/>
      <c r="AA17064" s="9"/>
      <c r="AB17064" s="9"/>
      <c r="AC17064" s="9"/>
      <c r="AD17064" s="9"/>
      <c r="AE17064" s="9"/>
      <c r="AF17064" s="9"/>
      <c r="AG17064" s="9"/>
      <c r="AH17064" s="9"/>
      <c r="AI17064" s="9"/>
      <c r="AJ17064" s="9"/>
      <c r="AK17064" s="9"/>
      <c r="AL17064" s="9"/>
      <c r="AM17064" s="9"/>
      <c r="AN17064" s="9"/>
      <c r="AO17064" s="9"/>
      <c r="AP17064" s="9"/>
      <c r="AQ17064" s="9"/>
      <c r="AR17064" s="9"/>
      <c r="AS17064" s="9"/>
      <c r="AT17064" s="9"/>
      <c r="AU17064" s="9"/>
      <c r="AV17064" s="9"/>
      <c r="AW17064" s="9"/>
      <c r="AX17064" s="9"/>
      <c r="AY17064" s="9"/>
      <c r="AZ17064" s="9"/>
      <c r="BA17064" s="9"/>
      <c r="BB17064" s="9"/>
      <c r="BC17064" s="9"/>
      <c r="BD17064" s="9"/>
      <c r="BE17064" s="9"/>
    </row>
    <row r="17065" spans="1:57" s="11" customFormat="1" ht="10.5" customHeight="1" x14ac:dyDescent="0.2">
      <c r="A17065" s="12"/>
      <c r="B17065" s="13"/>
      <c r="C17065" s="13"/>
      <c r="D17065" s="13"/>
      <c r="E17065" s="9"/>
      <c r="F17065" s="9"/>
      <c r="G17065" s="9"/>
      <c r="H17065" s="9"/>
      <c r="I17065" s="9"/>
      <c r="J17065" s="9"/>
      <c r="K17065" s="9"/>
      <c r="L17065" s="9"/>
      <c r="M17065" s="9"/>
      <c r="N17065" s="9"/>
      <c r="O17065" s="9"/>
      <c r="P17065" s="9"/>
      <c r="Q17065" s="9"/>
      <c r="R17065" s="9"/>
      <c r="S17065" s="9"/>
      <c r="T17065" s="9"/>
      <c r="U17065" s="9"/>
      <c r="V17065" s="9"/>
      <c r="W17065" s="9"/>
      <c r="X17065" s="9"/>
      <c r="Y17065" s="9"/>
      <c r="Z17065" s="9"/>
      <c r="AA17065" s="9"/>
      <c r="AB17065" s="9"/>
      <c r="AC17065" s="9"/>
      <c r="AD17065" s="9"/>
      <c r="AE17065" s="9"/>
      <c r="AF17065" s="9"/>
      <c r="AG17065" s="9"/>
      <c r="AH17065" s="9"/>
      <c r="AI17065" s="9"/>
      <c r="AJ17065" s="9"/>
      <c r="AK17065" s="9"/>
      <c r="AL17065" s="9"/>
      <c r="AM17065" s="9"/>
      <c r="AN17065" s="9"/>
      <c r="AO17065" s="9"/>
      <c r="AP17065" s="9"/>
      <c r="AQ17065" s="9"/>
      <c r="AR17065" s="9"/>
      <c r="AS17065" s="9"/>
      <c r="AT17065" s="9"/>
      <c r="AU17065" s="9"/>
      <c r="AV17065" s="9"/>
      <c r="AW17065" s="9"/>
      <c r="AX17065" s="9"/>
      <c r="AY17065" s="9"/>
      <c r="AZ17065" s="9"/>
      <c r="BA17065" s="9"/>
      <c r="BB17065" s="9"/>
      <c r="BC17065" s="9"/>
      <c r="BD17065" s="9"/>
      <c r="BE17065" s="9"/>
    </row>
    <row r="17066" spans="1:57" s="9" customFormat="1" ht="26.25" x14ac:dyDescent="0.2">
      <c r="A17066" s="18" t="s">
        <v>30249</v>
      </c>
      <c r="B17066" s="19"/>
      <c r="C17066" s="19"/>
      <c r="D17066" s="19"/>
    </row>
    <row r="17067" spans="1:57" s="9" customFormat="1" ht="14.25" x14ac:dyDescent="0.2">
      <c r="A17067" s="20" t="s">
        <v>0</v>
      </c>
      <c r="B17067" s="21" t="s">
        <v>1</v>
      </c>
      <c r="C17067" s="21" t="s">
        <v>2</v>
      </c>
      <c r="D17067" s="22" t="s">
        <v>3</v>
      </c>
    </row>
    <row r="17068" spans="1:57" s="9" customFormat="1" ht="14.25" x14ac:dyDescent="0.2">
      <c r="A17068" s="20"/>
      <c r="B17068" s="21"/>
      <c r="C17068" s="21"/>
      <c r="D17068" s="22"/>
    </row>
    <row r="17069" spans="1:57" s="9" customFormat="1" x14ac:dyDescent="0.2">
      <c r="A17069" s="2" t="s">
        <v>30219</v>
      </c>
      <c r="B17069" s="1" t="s">
        <v>30220</v>
      </c>
      <c r="C17069" s="1" t="s">
        <v>39</v>
      </c>
      <c r="D17069" s="3">
        <v>25</v>
      </c>
    </row>
    <row r="17070" spans="1:57" s="9" customFormat="1" x14ac:dyDescent="0.2">
      <c r="A17070" s="2" t="s">
        <v>30221</v>
      </c>
      <c r="B17070" s="1" t="s">
        <v>30222</v>
      </c>
      <c r="C17070" s="1" t="s">
        <v>30223</v>
      </c>
      <c r="D17070" s="10" t="s">
        <v>5270</v>
      </c>
    </row>
    <row r="17071" spans="1:57" s="9" customFormat="1" x14ac:dyDescent="0.2">
      <c r="A17071" s="2" t="s">
        <v>30224</v>
      </c>
      <c r="B17071" s="1" t="s">
        <v>30222</v>
      </c>
      <c r="C17071" s="1" t="s">
        <v>13749</v>
      </c>
      <c r="D17071" s="3">
        <v>25</v>
      </c>
    </row>
    <row r="17072" spans="1:57" s="9" customFormat="1" x14ac:dyDescent="0.2">
      <c r="A17072" s="2" t="s">
        <v>30225</v>
      </c>
      <c r="B17072" s="1" t="s">
        <v>30222</v>
      </c>
      <c r="C17072" s="1" t="s">
        <v>30226</v>
      </c>
      <c r="D17072" s="10" t="s">
        <v>5270</v>
      </c>
    </row>
    <row r="17073" spans="1:57" s="9" customFormat="1" x14ac:dyDescent="0.2">
      <c r="A17073" s="2" t="s">
        <v>30227</v>
      </c>
      <c r="B17073" s="1" t="s">
        <v>30222</v>
      </c>
      <c r="C17073" s="1" t="s">
        <v>30228</v>
      </c>
      <c r="D17073" s="3">
        <v>25</v>
      </c>
    </row>
    <row r="17074" spans="1:57" s="9" customFormat="1" x14ac:dyDescent="0.2">
      <c r="A17074" s="2" t="s">
        <v>30229</v>
      </c>
      <c r="B17074" s="1" t="s">
        <v>30230</v>
      </c>
      <c r="C17074" s="1" t="s">
        <v>39</v>
      </c>
      <c r="D17074" s="3">
        <v>25</v>
      </c>
    </row>
    <row r="17075" spans="1:57" s="9" customFormat="1" x14ac:dyDescent="0.2">
      <c r="A17075" s="2" t="s">
        <v>30231</v>
      </c>
      <c r="B17075" s="1" t="s">
        <v>30232</v>
      </c>
      <c r="C17075" s="1" t="s">
        <v>39</v>
      </c>
      <c r="D17075" s="3">
        <v>25</v>
      </c>
    </row>
    <row r="17076" spans="1:57" s="9" customFormat="1" x14ac:dyDescent="0.2">
      <c r="A17076" s="2" t="s">
        <v>30233</v>
      </c>
      <c r="B17076" s="1" t="s">
        <v>30232</v>
      </c>
      <c r="C17076" s="1" t="s">
        <v>13749</v>
      </c>
      <c r="D17076" s="3">
        <v>25</v>
      </c>
    </row>
    <row r="17077" spans="1:57" s="9" customFormat="1" x14ac:dyDescent="0.2">
      <c r="A17077" s="2" t="s">
        <v>30234</v>
      </c>
      <c r="B17077" s="1" t="s">
        <v>30235</v>
      </c>
      <c r="C17077" s="1" t="s">
        <v>39</v>
      </c>
      <c r="D17077" s="3">
        <v>25</v>
      </c>
    </row>
    <row r="17078" spans="1:57" s="9" customFormat="1" x14ac:dyDescent="0.2">
      <c r="A17078" s="2" t="s">
        <v>30236</v>
      </c>
      <c r="B17078" s="1" t="s">
        <v>30235</v>
      </c>
      <c r="C17078" s="1" t="s">
        <v>13749</v>
      </c>
      <c r="D17078" s="3">
        <v>25</v>
      </c>
    </row>
    <row r="17079" spans="1:57" s="9" customFormat="1" x14ac:dyDescent="0.2">
      <c r="A17079" s="2" t="s">
        <v>30237</v>
      </c>
      <c r="B17079" s="1" t="s">
        <v>30235</v>
      </c>
      <c r="C17079" s="1" t="s">
        <v>30226</v>
      </c>
      <c r="D17079" s="3">
        <v>25</v>
      </c>
    </row>
    <row r="17080" spans="1:57" s="9" customFormat="1" x14ac:dyDescent="0.2">
      <c r="A17080" s="2" t="s">
        <v>30238</v>
      </c>
      <c r="B17080" s="1" t="s">
        <v>30239</v>
      </c>
      <c r="C17080" s="1" t="s">
        <v>30223</v>
      </c>
      <c r="D17080" s="3">
        <v>100</v>
      </c>
    </row>
    <row r="17081" spans="1:57" s="9" customFormat="1" x14ac:dyDescent="0.2">
      <c r="A17081" s="2" t="s">
        <v>30240</v>
      </c>
      <c r="B17081" s="1" t="s">
        <v>30239</v>
      </c>
      <c r="C17081" s="1" t="s">
        <v>13749</v>
      </c>
      <c r="D17081" s="3">
        <v>25</v>
      </c>
    </row>
    <row r="17082" spans="1:57" s="9" customFormat="1" x14ac:dyDescent="0.2">
      <c r="A17082" s="2" t="s">
        <v>30241</v>
      </c>
      <c r="B17082" s="1" t="s">
        <v>30242</v>
      </c>
      <c r="C17082" s="1" t="s">
        <v>13749</v>
      </c>
      <c r="D17082" s="3">
        <v>25</v>
      </c>
    </row>
    <row r="17083" spans="1:57" s="9" customFormat="1" x14ac:dyDescent="0.2">
      <c r="A17083" s="2" t="s">
        <v>30243</v>
      </c>
      <c r="B17083" s="1" t="s">
        <v>30244</v>
      </c>
      <c r="C17083" s="1" t="s">
        <v>13749</v>
      </c>
      <c r="D17083" s="3">
        <v>25</v>
      </c>
    </row>
    <row r="17084" spans="1:57" s="9" customFormat="1" x14ac:dyDescent="0.2">
      <c r="A17084" s="2" t="s">
        <v>30245</v>
      </c>
      <c r="B17084" s="1" t="s">
        <v>30246</v>
      </c>
      <c r="C17084" s="1" t="s">
        <v>39</v>
      </c>
      <c r="D17084" s="10" t="s">
        <v>5270</v>
      </c>
    </row>
    <row r="17085" spans="1:57" s="9" customFormat="1" x14ac:dyDescent="0.2">
      <c r="A17085" s="2" t="s">
        <v>30247</v>
      </c>
      <c r="B17085" s="1" t="s">
        <v>30248</v>
      </c>
      <c r="C17085" s="1" t="s">
        <v>13749</v>
      </c>
      <c r="D17085" s="3">
        <v>25</v>
      </c>
    </row>
    <row r="17086" spans="1:57" s="11" customFormat="1" ht="18.75" x14ac:dyDescent="0.2">
      <c r="A17086" s="16" t="str">
        <f>HYPERLINK("#Indice","Voltar ao inicio")</f>
        <v>Voltar ao inicio</v>
      </c>
      <c r="B17086" s="17"/>
      <c r="C17086" s="17"/>
      <c r="D17086" s="17"/>
      <c r="E17086" s="9"/>
      <c r="F17086" s="9"/>
      <c r="G17086" s="9"/>
      <c r="H17086" s="9"/>
      <c r="I17086" s="9"/>
      <c r="J17086" s="9"/>
      <c r="K17086" s="9"/>
      <c r="L17086" s="9"/>
      <c r="M17086" s="9"/>
      <c r="N17086" s="9"/>
      <c r="O17086" s="9"/>
      <c r="P17086" s="9"/>
      <c r="Q17086" s="9"/>
      <c r="R17086" s="9"/>
      <c r="S17086" s="9"/>
      <c r="T17086" s="9"/>
      <c r="U17086" s="9"/>
      <c r="V17086" s="9"/>
      <c r="W17086" s="9"/>
      <c r="X17086" s="9"/>
      <c r="Y17086" s="9"/>
      <c r="Z17086" s="9"/>
      <c r="AA17086" s="9"/>
      <c r="AB17086" s="9"/>
      <c r="AC17086" s="9"/>
      <c r="AD17086" s="9"/>
      <c r="AE17086" s="9"/>
      <c r="AF17086" s="9"/>
      <c r="AG17086" s="9"/>
      <c r="AH17086" s="9"/>
      <c r="AI17086" s="9"/>
      <c r="AJ17086" s="9"/>
      <c r="AK17086" s="9"/>
      <c r="AL17086" s="9"/>
      <c r="AM17086" s="9"/>
      <c r="AN17086" s="9"/>
      <c r="AO17086" s="9"/>
      <c r="AP17086" s="9"/>
      <c r="AQ17086" s="9"/>
      <c r="AR17086" s="9"/>
      <c r="AS17086" s="9"/>
      <c r="AT17086" s="9"/>
      <c r="AU17086" s="9"/>
      <c r="AV17086" s="9"/>
      <c r="AW17086" s="9"/>
      <c r="AX17086" s="9"/>
      <c r="AY17086" s="9"/>
      <c r="AZ17086" s="9"/>
      <c r="BA17086" s="9"/>
      <c r="BB17086" s="9"/>
      <c r="BC17086" s="9"/>
      <c r="BD17086" s="9"/>
      <c r="BE17086" s="9"/>
    </row>
    <row r="17087" spans="1:57" s="11" customFormat="1" ht="10.5" customHeight="1" x14ac:dyDescent="0.2">
      <c r="A17087" s="12"/>
      <c r="B17087" s="13"/>
      <c r="C17087" s="13"/>
      <c r="D17087" s="13"/>
      <c r="E17087" s="9"/>
      <c r="F17087" s="9"/>
      <c r="G17087" s="9"/>
      <c r="H17087" s="9"/>
      <c r="I17087" s="9"/>
      <c r="J17087" s="9"/>
      <c r="K17087" s="9"/>
      <c r="L17087" s="9"/>
      <c r="M17087" s="9"/>
      <c r="N17087" s="9"/>
      <c r="O17087" s="9"/>
      <c r="P17087" s="9"/>
      <c r="Q17087" s="9"/>
      <c r="R17087" s="9"/>
      <c r="S17087" s="9"/>
      <c r="T17087" s="9"/>
      <c r="U17087" s="9"/>
      <c r="V17087" s="9"/>
      <c r="W17087" s="9"/>
      <c r="X17087" s="9"/>
      <c r="Y17087" s="9"/>
      <c r="Z17087" s="9"/>
      <c r="AA17087" s="9"/>
      <c r="AB17087" s="9"/>
      <c r="AC17087" s="9"/>
      <c r="AD17087" s="9"/>
      <c r="AE17087" s="9"/>
      <c r="AF17087" s="9"/>
      <c r="AG17087" s="9"/>
      <c r="AH17087" s="9"/>
      <c r="AI17087" s="9"/>
      <c r="AJ17087" s="9"/>
      <c r="AK17087" s="9"/>
      <c r="AL17087" s="9"/>
      <c r="AM17087" s="9"/>
      <c r="AN17087" s="9"/>
      <c r="AO17087" s="9"/>
      <c r="AP17087" s="9"/>
      <c r="AQ17087" s="9"/>
      <c r="AR17087" s="9"/>
      <c r="AS17087" s="9"/>
      <c r="AT17087" s="9"/>
      <c r="AU17087" s="9"/>
      <c r="AV17087" s="9"/>
      <c r="AW17087" s="9"/>
      <c r="AX17087" s="9"/>
      <c r="AY17087" s="9"/>
      <c r="AZ17087" s="9"/>
      <c r="BA17087" s="9"/>
      <c r="BB17087" s="9"/>
      <c r="BC17087" s="9"/>
      <c r="BD17087" s="9"/>
      <c r="BE17087" s="9"/>
    </row>
    <row r="17088" spans="1:57" s="9" customFormat="1" ht="26.25" x14ac:dyDescent="0.2">
      <c r="A17088" s="18" t="s">
        <v>30298</v>
      </c>
      <c r="B17088" s="19"/>
      <c r="C17088" s="19"/>
      <c r="D17088" s="19"/>
    </row>
    <row r="17089" spans="1:4" s="9" customFormat="1" ht="14.25" x14ac:dyDescent="0.2">
      <c r="A17089" s="20" t="s">
        <v>0</v>
      </c>
      <c r="B17089" s="21" t="s">
        <v>1</v>
      </c>
      <c r="C17089" s="21" t="s">
        <v>2</v>
      </c>
      <c r="D17089" s="22" t="s">
        <v>3</v>
      </c>
    </row>
    <row r="17090" spans="1:4" s="9" customFormat="1" ht="14.25" x14ac:dyDescent="0.2">
      <c r="A17090" s="20"/>
      <c r="B17090" s="21"/>
      <c r="C17090" s="21"/>
      <c r="D17090" s="22"/>
    </row>
    <row r="17091" spans="1:4" s="9" customFormat="1" x14ac:dyDescent="0.2">
      <c r="A17091" s="2" t="s">
        <v>30250</v>
      </c>
      <c r="B17091" s="1" t="s">
        <v>30251</v>
      </c>
      <c r="C17091" s="1" t="s">
        <v>30228</v>
      </c>
      <c r="D17091" s="3">
        <v>50</v>
      </c>
    </row>
    <row r="17092" spans="1:4" s="9" customFormat="1" x14ac:dyDescent="0.2">
      <c r="A17092" s="2" t="s">
        <v>30252</v>
      </c>
      <c r="B17092" s="1" t="s">
        <v>30251</v>
      </c>
      <c r="C17092" s="1" t="s">
        <v>30228</v>
      </c>
      <c r="D17092" s="3">
        <v>50</v>
      </c>
    </row>
    <row r="17093" spans="1:4" s="9" customFormat="1" x14ac:dyDescent="0.2">
      <c r="A17093" s="2" t="s">
        <v>30253</v>
      </c>
      <c r="B17093" s="1" t="s">
        <v>30254</v>
      </c>
      <c r="C17093" s="1" t="s">
        <v>30226</v>
      </c>
      <c r="D17093" s="3">
        <v>50</v>
      </c>
    </row>
    <row r="17094" spans="1:4" s="9" customFormat="1" x14ac:dyDescent="0.2">
      <c r="A17094" s="2" t="s">
        <v>30255</v>
      </c>
      <c r="B17094" s="1" t="s">
        <v>30256</v>
      </c>
      <c r="C17094" s="1" t="s">
        <v>20112</v>
      </c>
      <c r="D17094" s="10" t="s">
        <v>5270</v>
      </c>
    </row>
    <row r="17095" spans="1:4" s="9" customFormat="1" x14ac:dyDescent="0.2">
      <c r="A17095" s="2" t="s">
        <v>30257</v>
      </c>
      <c r="B17095" s="1" t="s">
        <v>30258</v>
      </c>
      <c r="C17095" s="1" t="s">
        <v>2752</v>
      </c>
      <c r="D17095" s="10" t="s">
        <v>5270</v>
      </c>
    </row>
    <row r="17096" spans="1:4" s="9" customFormat="1" x14ac:dyDescent="0.2">
      <c r="A17096" s="2" t="s">
        <v>30259</v>
      </c>
      <c r="B17096" s="1" t="s">
        <v>30260</v>
      </c>
      <c r="C17096" s="1" t="s">
        <v>13749</v>
      </c>
      <c r="D17096" s="10" t="s">
        <v>5270</v>
      </c>
    </row>
    <row r="17097" spans="1:4" s="9" customFormat="1" x14ac:dyDescent="0.2">
      <c r="A17097" s="2" t="s">
        <v>30261</v>
      </c>
      <c r="B17097" s="1" t="s">
        <v>30262</v>
      </c>
      <c r="C17097" s="1" t="s">
        <v>30228</v>
      </c>
      <c r="D17097" s="10" t="s">
        <v>5270</v>
      </c>
    </row>
    <row r="17098" spans="1:4" s="9" customFormat="1" x14ac:dyDescent="0.2">
      <c r="A17098" s="2" t="s">
        <v>30263</v>
      </c>
      <c r="B17098" s="1" t="s">
        <v>30264</v>
      </c>
      <c r="C17098" s="1" t="s">
        <v>2752</v>
      </c>
      <c r="D17098" s="3">
        <v>200</v>
      </c>
    </row>
    <row r="17099" spans="1:4" s="9" customFormat="1" x14ac:dyDescent="0.2">
      <c r="A17099" s="2" t="s">
        <v>30265</v>
      </c>
      <c r="B17099" s="1" t="s">
        <v>30266</v>
      </c>
      <c r="C17099" s="1" t="s">
        <v>13749</v>
      </c>
      <c r="D17099" s="3">
        <v>50</v>
      </c>
    </row>
    <row r="17100" spans="1:4" s="9" customFormat="1" x14ac:dyDescent="0.2">
      <c r="A17100" s="2" t="s">
        <v>30267</v>
      </c>
      <c r="B17100" s="1" t="s">
        <v>30266</v>
      </c>
      <c r="C17100" s="1" t="s">
        <v>30226</v>
      </c>
      <c r="D17100" s="3">
        <v>50</v>
      </c>
    </row>
    <row r="17101" spans="1:4" s="9" customFormat="1" x14ac:dyDescent="0.2">
      <c r="A17101" s="2" t="s">
        <v>30268</v>
      </c>
      <c r="B17101" s="1" t="s">
        <v>30269</v>
      </c>
      <c r="C17101" s="1" t="s">
        <v>39</v>
      </c>
      <c r="D17101" s="10" t="s">
        <v>5270</v>
      </c>
    </row>
    <row r="17102" spans="1:4" s="9" customFormat="1" x14ac:dyDescent="0.2">
      <c r="A17102" s="2" t="s">
        <v>30270</v>
      </c>
      <c r="B17102" s="1" t="s">
        <v>30271</v>
      </c>
      <c r="C17102" s="1" t="s">
        <v>2752</v>
      </c>
      <c r="D17102" s="10" t="s">
        <v>5270</v>
      </c>
    </row>
    <row r="17103" spans="1:4" s="9" customFormat="1" x14ac:dyDescent="0.2">
      <c r="A17103" s="2" t="s">
        <v>30272</v>
      </c>
      <c r="B17103" s="1" t="s">
        <v>30273</v>
      </c>
      <c r="C17103" s="1" t="s">
        <v>13749</v>
      </c>
      <c r="D17103" s="3">
        <v>50</v>
      </c>
    </row>
    <row r="17104" spans="1:4" s="9" customFormat="1" x14ac:dyDescent="0.2">
      <c r="A17104" s="2" t="s">
        <v>30274</v>
      </c>
      <c r="B17104" s="1" t="s">
        <v>30273</v>
      </c>
      <c r="C17104" s="1" t="s">
        <v>30226</v>
      </c>
      <c r="D17104" s="10" t="s">
        <v>5270</v>
      </c>
    </row>
    <row r="17105" spans="1:57" s="9" customFormat="1" x14ac:dyDescent="0.2">
      <c r="A17105" s="2" t="s">
        <v>30275</v>
      </c>
      <c r="B17105" s="1" t="s">
        <v>30273</v>
      </c>
      <c r="C17105" s="1" t="s">
        <v>30228</v>
      </c>
      <c r="D17105" s="10" t="s">
        <v>5270</v>
      </c>
    </row>
    <row r="17106" spans="1:57" s="9" customFormat="1" x14ac:dyDescent="0.2">
      <c r="A17106" s="2" t="s">
        <v>30276</v>
      </c>
      <c r="B17106" s="1" t="s">
        <v>30277</v>
      </c>
      <c r="C17106" s="1" t="s">
        <v>30226</v>
      </c>
      <c r="D17106" s="10" t="s">
        <v>5270</v>
      </c>
    </row>
    <row r="17107" spans="1:57" s="9" customFormat="1" x14ac:dyDescent="0.2">
      <c r="A17107" s="2" t="s">
        <v>30278</v>
      </c>
      <c r="B17107" s="1" t="s">
        <v>30279</v>
      </c>
      <c r="C17107" s="1" t="s">
        <v>20112</v>
      </c>
      <c r="D17107" s="3">
        <v>50</v>
      </c>
    </row>
    <row r="17108" spans="1:57" s="9" customFormat="1" x14ac:dyDescent="0.2">
      <c r="A17108" s="2" t="s">
        <v>30280</v>
      </c>
      <c r="B17108" s="1" t="s">
        <v>30281</v>
      </c>
      <c r="C17108" s="1" t="s">
        <v>30282</v>
      </c>
      <c r="D17108" s="10" t="s">
        <v>5270</v>
      </c>
    </row>
    <row r="17109" spans="1:57" s="9" customFormat="1" x14ac:dyDescent="0.2">
      <c r="A17109" s="2" t="s">
        <v>30283</v>
      </c>
      <c r="B17109" s="1" t="s">
        <v>30281</v>
      </c>
      <c r="C17109" s="1" t="s">
        <v>30284</v>
      </c>
      <c r="D17109" s="3">
        <v>50</v>
      </c>
    </row>
    <row r="17110" spans="1:57" s="9" customFormat="1" x14ac:dyDescent="0.2">
      <c r="A17110" s="2" t="s">
        <v>30285</v>
      </c>
      <c r="B17110" s="1" t="s">
        <v>30281</v>
      </c>
      <c r="C17110" s="1" t="s">
        <v>13749</v>
      </c>
      <c r="D17110" s="3">
        <v>50</v>
      </c>
    </row>
    <row r="17111" spans="1:57" s="9" customFormat="1" x14ac:dyDescent="0.2">
      <c r="A17111" s="2" t="s">
        <v>30286</v>
      </c>
      <c r="B17111" s="1" t="s">
        <v>30281</v>
      </c>
      <c r="C17111" s="1" t="s">
        <v>30226</v>
      </c>
      <c r="D17111" s="3">
        <v>50</v>
      </c>
    </row>
    <row r="17112" spans="1:57" s="9" customFormat="1" x14ac:dyDescent="0.2">
      <c r="A17112" s="2" t="s">
        <v>30287</v>
      </c>
      <c r="B17112" s="1" t="s">
        <v>30281</v>
      </c>
      <c r="C17112" s="1" t="s">
        <v>13352</v>
      </c>
      <c r="D17112" s="10" t="s">
        <v>5270</v>
      </c>
    </row>
    <row r="17113" spans="1:57" s="9" customFormat="1" x14ac:dyDescent="0.2">
      <c r="A17113" s="2" t="s">
        <v>30288</v>
      </c>
      <c r="B17113" s="1" t="s">
        <v>30289</v>
      </c>
      <c r="C17113" s="1" t="s">
        <v>30226</v>
      </c>
      <c r="D17113" s="3">
        <v>50</v>
      </c>
    </row>
    <row r="17114" spans="1:57" s="9" customFormat="1" x14ac:dyDescent="0.2">
      <c r="A17114" s="2" t="s">
        <v>30290</v>
      </c>
      <c r="B17114" s="1" t="s">
        <v>30291</v>
      </c>
      <c r="C17114" s="1" t="s">
        <v>30226</v>
      </c>
      <c r="D17114" s="3">
        <v>50</v>
      </c>
    </row>
    <row r="17115" spans="1:57" s="9" customFormat="1" x14ac:dyDescent="0.2">
      <c r="A17115" s="2" t="s">
        <v>30292</v>
      </c>
      <c r="B17115" s="1" t="s">
        <v>30293</v>
      </c>
      <c r="C17115" s="1" t="s">
        <v>30226</v>
      </c>
      <c r="D17115" s="3">
        <v>50</v>
      </c>
    </row>
    <row r="17116" spans="1:57" s="9" customFormat="1" x14ac:dyDescent="0.2">
      <c r="A17116" s="2" t="s">
        <v>30294</v>
      </c>
      <c r="B17116" s="1" t="s">
        <v>30295</v>
      </c>
      <c r="C17116" s="1" t="s">
        <v>30228</v>
      </c>
      <c r="D17116" s="10" t="s">
        <v>5270</v>
      </c>
    </row>
    <row r="17117" spans="1:57" s="9" customFormat="1" x14ac:dyDescent="0.2">
      <c r="A17117" s="2" t="s">
        <v>30296</v>
      </c>
      <c r="B17117" s="1" t="s">
        <v>30297</v>
      </c>
      <c r="C17117" s="1" t="s">
        <v>30226</v>
      </c>
      <c r="D17117" s="3">
        <v>50</v>
      </c>
    </row>
    <row r="17118" spans="1:57" s="11" customFormat="1" ht="18.75" x14ac:dyDescent="0.2">
      <c r="A17118" s="16" t="str">
        <f>HYPERLINK("#Indice","Voltar ao inicio")</f>
        <v>Voltar ao inicio</v>
      </c>
      <c r="B17118" s="17"/>
      <c r="C17118" s="17"/>
      <c r="D17118" s="17"/>
      <c r="E17118" s="9"/>
      <c r="F17118" s="9"/>
      <c r="G17118" s="9"/>
      <c r="H17118" s="9"/>
      <c r="I17118" s="9"/>
      <c r="J17118" s="9"/>
      <c r="K17118" s="9"/>
      <c r="L17118" s="9"/>
      <c r="M17118" s="9"/>
      <c r="N17118" s="9"/>
      <c r="O17118" s="9"/>
      <c r="P17118" s="9"/>
      <c r="Q17118" s="9"/>
      <c r="R17118" s="9"/>
      <c r="S17118" s="9"/>
      <c r="T17118" s="9"/>
      <c r="U17118" s="9"/>
      <c r="V17118" s="9"/>
      <c r="W17118" s="9"/>
      <c r="X17118" s="9"/>
      <c r="Y17118" s="9"/>
      <c r="Z17118" s="9"/>
      <c r="AA17118" s="9"/>
      <c r="AB17118" s="9"/>
      <c r="AC17118" s="9"/>
      <c r="AD17118" s="9"/>
      <c r="AE17118" s="9"/>
      <c r="AF17118" s="9"/>
      <c r="AG17118" s="9"/>
      <c r="AH17118" s="9"/>
      <c r="AI17118" s="9"/>
      <c r="AJ17118" s="9"/>
      <c r="AK17118" s="9"/>
      <c r="AL17118" s="9"/>
      <c r="AM17118" s="9"/>
      <c r="AN17118" s="9"/>
      <c r="AO17118" s="9"/>
      <c r="AP17118" s="9"/>
      <c r="AQ17118" s="9"/>
      <c r="AR17118" s="9"/>
      <c r="AS17118" s="9"/>
      <c r="AT17118" s="9"/>
      <c r="AU17118" s="9"/>
      <c r="AV17118" s="9"/>
      <c r="AW17118" s="9"/>
      <c r="AX17118" s="9"/>
      <c r="AY17118" s="9"/>
      <c r="AZ17118" s="9"/>
      <c r="BA17118" s="9"/>
      <c r="BB17118" s="9"/>
      <c r="BC17118" s="9"/>
      <c r="BD17118" s="9"/>
      <c r="BE17118" s="9"/>
    </row>
    <row r="17119" spans="1:57" s="11" customFormat="1" ht="10.5" customHeight="1" x14ac:dyDescent="0.2">
      <c r="A17119" s="12"/>
      <c r="B17119" s="13"/>
      <c r="C17119" s="13"/>
      <c r="D17119" s="13"/>
      <c r="E17119" s="9"/>
      <c r="F17119" s="9"/>
      <c r="G17119" s="9"/>
      <c r="H17119" s="9"/>
      <c r="I17119" s="9"/>
      <c r="J17119" s="9"/>
      <c r="K17119" s="9"/>
      <c r="L17119" s="9"/>
      <c r="M17119" s="9"/>
      <c r="N17119" s="9"/>
      <c r="O17119" s="9"/>
      <c r="P17119" s="9"/>
      <c r="Q17119" s="9"/>
      <c r="R17119" s="9"/>
      <c r="S17119" s="9"/>
      <c r="T17119" s="9"/>
      <c r="U17119" s="9"/>
      <c r="V17119" s="9"/>
      <c r="W17119" s="9"/>
      <c r="X17119" s="9"/>
      <c r="Y17119" s="9"/>
      <c r="Z17119" s="9"/>
      <c r="AA17119" s="9"/>
      <c r="AB17119" s="9"/>
      <c r="AC17119" s="9"/>
      <c r="AD17119" s="9"/>
      <c r="AE17119" s="9"/>
      <c r="AF17119" s="9"/>
      <c r="AG17119" s="9"/>
      <c r="AH17119" s="9"/>
      <c r="AI17119" s="9"/>
      <c r="AJ17119" s="9"/>
      <c r="AK17119" s="9"/>
      <c r="AL17119" s="9"/>
      <c r="AM17119" s="9"/>
      <c r="AN17119" s="9"/>
      <c r="AO17119" s="9"/>
      <c r="AP17119" s="9"/>
      <c r="AQ17119" s="9"/>
      <c r="AR17119" s="9"/>
      <c r="AS17119" s="9"/>
      <c r="AT17119" s="9"/>
      <c r="AU17119" s="9"/>
      <c r="AV17119" s="9"/>
      <c r="AW17119" s="9"/>
      <c r="AX17119" s="9"/>
      <c r="AY17119" s="9"/>
      <c r="AZ17119" s="9"/>
      <c r="BA17119" s="9"/>
      <c r="BB17119" s="9"/>
      <c r="BC17119" s="9"/>
      <c r="BD17119" s="9"/>
      <c r="BE17119" s="9"/>
    </row>
    <row r="17120" spans="1:57" s="9" customFormat="1" ht="26.25" x14ac:dyDescent="0.2">
      <c r="A17120" s="18" t="s">
        <v>30299</v>
      </c>
      <c r="B17120" s="19"/>
      <c r="C17120" s="19"/>
      <c r="D17120" s="19"/>
    </row>
    <row r="17121" spans="1:4" s="9" customFormat="1" ht="14.25" x14ac:dyDescent="0.2">
      <c r="A17121" s="20" t="s">
        <v>0</v>
      </c>
      <c r="B17121" s="21" t="s">
        <v>1</v>
      </c>
      <c r="C17121" s="21" t="s">
        <v>2</v>
      </c>
      <c r="D17121" s="22" t="s">
        <v>3</v>
      </c>
    </row>
    <row r="17122" spans="1:4" s="9" customFormat="1" ht="14.25" x14ac:dyDescent="0.2">
      <c r="A17122" s="20"/>
      <c r="B17122" s="21"/>
      <c r="C17122" s="21"/>
      <c r="D17122" s="22"/>
    </row>
    <row r="17123" spans="1:4" s="9" customFormat="1" x14ac:dyDescent="0.2">
      <c r="A17123" s="2" t="s">
        <v>30300</v>
      </c>
      <c r="B17123" s="1" t="s">
        <v>30301</v>
      </c>
      <c r="C17123" s="1" t="s">
        <v>30284</v>
      </c>
      <c r="D17123" s="3">
        <v>50</v>
      </c>
    </row>
    <row r="17124" spans="1:4" s="9" customFormat="1" x14ac:dyDescent="0.2">
      <c r="A17124" s="2" t="s">
        <v>30302</v>
      </c>
      <c r="B17124" s="1" t="s">
        <v>30303</v>
      </c>
      <c r="C17124" s="1" t="s">
        <v>39</v>
      </c>
      <c r="D17124" s="10" t="s">
        <v>5270</v>
      </c>
    </row>
    <row r="17125" spans="1:4" s="9" customFormat="1" x14ac:dyDescent="0.2">
      <c r="A17125" s="2" t="s">
        <v>30304</v>
      </c>
      <c r="B17125" s="1" t="s">
        <v>30303</v>
      </c>
      <c r="C17125" s="1" t="s">
        <v>13749</v>
      </c>
      <c r="D17125" s="3">
        <v>50</v>
      </c>
    </row>
    <row r="17126" spans="1:4" s="9" customFormat="1" x14ac:dyDescent="0.2">
      <c r="A17126" s="2" t="s">
        <v>30305</v>
      </c>
      <c r="B17126" s="1" t="s">
        <v>30303</v>
      </c>
      <c r="C17126" s="1" t="s">
        <v>30226</v>
      </c>
      <c r="D17126" s="3">
        <v>50</v>
      </c>
    </row>
    <row r="17127" spans="1:4" s="9" customFormat="1" x14ac:dyDescent="0.2">
      <c r="A17127" s="2" t="s">
        <v>30306</v>
      </c>
      <c r="B17127" s="1" t="s">
        <v>30303</v>
      </c>
      <c r="C17127" s="1" t="s">
        <v>13352</v>
      </c>
      <c r="D17127" s="3">
        <v>50</v>
      </c>
    </row>
    <row r="17128" spans="1:4" s="9" customFormat="1" x14ac:dyDescent="0.2">
      <c r="A17128" s="2" t="s">
        <v>30307</v>
      </c>
      <c r="B17128" s="1" t="s">
        <v>30303</v>
      </c>
      <c r="C17128" s="1" t="s">
        <v>30228</v>
      </c>
      <c r="D17128" s="3">
        <v>50</v>
      </c>
    </row>
    <row r="17129" spans="1:4" s="9" customFormat="1" x14ac:dyDescent="0.2">
      <c r="A17129" s="2" t="s">
        <v>30308</v>
      </c>
      <c r="B17129" s="1" t="s">
        <v>30309</v>
      </c>
      <c r="C17129" s="1" t="s">
        <v>20112</v>
      </c>
      <c r="D17129" s="10" t="s">
        <v>5270</v>
      </c>
    </row>
    <row r="17130" spans="1:4" s="9" customFormat="1" x14ac:dyDescent="0.2">
      <c r="A17130" s="2" t="s">
        <v>30310</v>
      </c>
      <c r="B17130" s="1" t="s">
        <v>30311</v>
      </c>
      <c r="C17130" s="1" t="s">
        <v>30228</v>
      </c>
      <c r="D17130" s="3">
        <v>50</v>
      </c>
    </row>
    <row r="17131" spans="1:4" s="9" customFormat="1" x14ac:dyDescent="0.2">
      <c r="A17131" s="2" t="s">
        <v>30312</v>
      </c>
      <c r="B17131" s="1" t="s">
        <v>30313</v>
      </c>
      <c r="C17131" s="1" t="s">
        <v>30226</v>
      </c>
      <c r="D17131" s="3">
        <v>50</v>
      </c>
    </row>
    <row r="17132" spans="1:4" s="9" customFormat="1" x14ac:dyDescent="0.2">
      <c r="A17132" s="2" t="s">
        <v>30314</v>
      </c>
      <c r="B17132" s="1" t="s">
        <v>30315</v>
      </c>
      <c r="C17132" s="1" t="s">
        <v>39</v>
      </c>
      <c r="D17132" s="3">
        <v>50</v>
      </c>
    </row>
    <row r="17133" spans="1:4" s="9" customFormat="1" x14ac:dyDescent="0.2">
      <c r="A17133" s="2" t="s">
        <v>30316</v>
      </c>
      <c r="B17133" s="1" t="s">
        <v>30317</v>
      </c>
      <c r="C17133" s="1" t="s">
        <v>20112</v>
      </c>
      <c r="D17133" s="10" t="s">
        <v>5270</v>
      </c>
    </row>
    <row r="17134" spans="1:4" s="9" customFormat="1" x14ac:dyDescent="0.2">
      <c r="A17134" s="2" t="s">
        <v>30318</v>
      </c>
      <c r="B17134" s="1" t="s">
        <v>30319</v>
      </c>
      <c r="C17134" s="1" t="s">
        <v>20112</v>
      </c>
      <c r="D17134" s="10" t="s">
        <v>5270</v>
      </c>
    </row>
    <row r="17135" spans="1:4" s="9" customFormat="1" x14ac:dyDescent="0.2">
      <c r="A17135" s="2" t="s">
        <v>30320</v>
      </c>
      <c r="B17135" s="1" t="s">
        <v>30319</v>
      </c>
      <c r="C17135" s="1" t="s">
        <v>30228</v>
      </c>
      <c r="D17135" s="3">
        <v>50</v>
      </c>
    </row>
    <row r="17136" spans="1:4" s="9" customFormat="1" x14ac:dyDescent="0.2">
      <c r="A17136" s="2" t="s">
        <v>30321</v>
      </c>
      <c r="B17136" s="1" t="s">
        <v>30322</v>
      </c>
      <c r="C17136" s="1" t="s">
        <v>30226</v>
      </c>
      <c r="D17136" s="3">
        <v>50</v>
      </c>
    </row>
    <row r="17137" spans="1:4" s="9" customFormat="1" x14ac:dyDescent="0.2">
      <c r="A17137" s="2" t="s">
        <v>30323</v>
      </c>
      <c r="B17137" s="1" t="s">
        <v>30324</v>
      </c>
      <c r="C17137" s="1" t="s">
        <v>30282</v>
      </c>
      <c r="D17137" s="10" t="s">
        <v>5270</v>
      </c>
    </row>
    <row r="17138" spans="1:4" s="9" customFormat="1" x14ac:dyDescent="0.2">
      <c r="A17138" s="2" t="s">
        <v>30325</v>
      </c>
      <c r="B17138" s="1" t="s">
        <v>30326</v>
      </c>
      <c r="C17138" s="1" t="s">
        <v>30226</v>
      </c>
      <c r="D17138" s="3">
        <v>50</v>
      </c>
    </row>
    <row r="17139" spans="1:4" s="9" customFormat="1" x14ac:dyDescent="0.2">
      <c r="A17139" s="2" t="s">
        <v>30327</v>
      </c>
      <c r="B17139" s="1" t="s">
        <v>30328</v>
      </c>
      <c r="C17139" s="1" t="s">
        <v>20112</v>
      </c>
      <c r="D17139" s="10" t="s">
        <v>5270</v>
      </c>
    </row>
    <row r="17140" spans="1:4" s="9" customFormat="1" x14ac:dyDescent="0.2">
      <c r="A17140" s="2" t="s">
        <v>30329</v>
      </c>
      <c r="B17140" s="1" t="s">
        <v>30330</v>
      </c>
      <c r="C17140" s="1" t="s">
        <v>20112</v>
      </c>
      <c r="D17140" s="3">
        <v>50</v>
      </c>
    </row>
    <row r="17141" spans="1:4" s="9" customFormat="1" x14ac:dyDescent="0.2">
      <c r="A17141" s="2" t="s">
        <v>30331</v>
      </c>
      <c r="B17141" s="1" t="s">
        <v>30332</v>
      </c>
      <c r="C17141" s="1" t="s">
        <v>30228</v>
      </c>
      <c r="D17141" s="3">
        <v>50</v>
      </c>
    </row>
    <row r="17142" spans="1:4" s="9" customFormat="1" x14ac:dyDescent="0.2">
      <c r="A17142" s="2" t="s">
        <v>30333</v>
      </c>
      <c r="B17142" s="1" t="s">
        <v>30334</v>
      </c>
      <c r="C17142" s="1" t="s">
        <v>39</v>
      </c>
      <c r="D17142" s="10" t="s">
        <v>5270</v>
      </c>
    </row>
    <row r="17143" spans="1:4" s="9" customFormat="1" x14ac:dyDescent="0.2">
      <c r="A17143" s="2" t="s">
        <v>30335</v>
      </c>
      <c r="B17143" s="1" t="s">
        <v>30334</v>
      </c>
      <c r="C17143" s="1" t="s">
        <v>30226</v>
      </c>
      <c r="D17143" s="3">
        <v>50</v>
      </c>
    </row>
    <row r="17144" spans="1:4" s="9" customFormat="1" x14ac:dyDescent="0.2">
      <c r="A17144" s="2" t="s">
        <v>30336</v>
      </c>
      <c r="B17144" s="1" t="s">
        <v>30337</v>
      </c>
      <c r="C17144" s="1" t="s">
        <v>30226</v>
      </c>
      <c r="D17144" s="10" t="s">
        <v>5270</v>
      </c>
    </row>
    <row r="17145" spans="1:4" s="9" customFormat="1" x14ac:dyDescent="0.2">
      <c r="A17145" s="2" t="s">
        <v>30338</v>
      </c>
      <c r="B17145" s="1" t="s">
        <v>30339</v>
      </c>
      <c r="C17145" s="1" t="s">
        <v>13749</v>
      </c>
      <c r="D17145" s="3">
        <v>50</v>
      </c>
    </row>
    <row r="17146" spans="1:4" s="9" customFormat="1" x14ac:dyDescent="0.2">
      <c r="A17146" s="2" t="s">
        <v>30340</v>
      </c>
      <c r="B17146" s="1" t="s">
        <v>30339</v>
      </c>
      <c r="C17146" s="1" t="s">
        <v>13749</v>
      </c>
      <c r="D17146" s="3">
        <v>50</v>
      </c>
    </row>
    <row r="17147" spans="1:4" s="9" customFormat="1" x14ac:dyDescent="0.2">
      <c r="A17147" s="2" t="s">
        <v>30341</v>
      </c>
      <c r="B17147" s="1" t="s">
        <v>30339</v>
      </c>
      <c r="C17147" s="1" t="s">
        <v>30226</v>
      </c>
      <c r="D17147" s="3">
        <v>50</v>
      </c>
    </row>
    <row r="17148" spans="1:4" s="9" customFormat="1" x14ac:dyDescent="0.2">
      <c r="A17148" s="2" t="s">
        <v>30342</v>
      </c>
      <c r="B17148" s="1" t="s">
        <v>30343</v>
      </c>
      <c r="C17148" s="1" t="s">
        <v>30228</v>
      </c>
      <c r="D17148" s="3">
        <v>50</v>
      </c>
    </row>
    <row r="17149" spans="1:4" s="9" customFormat="1" x14ac:dyDescent="0.2">
      <c r="A17149" s="2" t="s">
        <v>30344</v>
      </c>
      <c r="B17149" s="1" t="s">
        <v>30345</v>
      </c>
      <c r="C17149" s="1" t="s">
        <v>30226</v>
      </c>
      <c r="D17149" s="3">
        <v>50</v>
      </c>
    </row>
    <row r="17150" spans="1:4" s="9" customFormat="1" x14ac:dyDescent="0.2">
      <c r="A17150" s="2" t="s">
        <v>30346</v>
      </c>
      <c r="B17150" s="1" t="s">
        <v>30347</v>
      </c>
      <c r="C17150" s="1" t="s">
        <v>20112</v>
      </c>
      <c r="D17150" s="10" t="s">
        <v>5270</v>
      </c>
    </row>
    <row r="17151" spans="1:4" s="9" customFormat="1" x14ac:dyDescent="0.2">
      <c r="A17151" s="2" t="s">
        <v>30348</v>
      </c>
      <c r="B17151" s="1" t="s">
        <v>30349</v>
      </c>
      <c r="C17151" s="1" t="s">
        <v>30226</v>
      </c>
      <c r="D17151" s="3">
        <v>50</v>
      </c>
    </row>
    <row r="17152" spans="1:4" s="9" customFormat="1" x14ac:dyDescent="0.2">
      <c r="A17152" s="2" t="s">
        <v>30350</v>
      </c>
      <c r="B17152" s="1" t="s">
        <v>30351</v>
      </c>
      <c r="C17152" s="1" t="s">
        <v>39</v>
      </c>
      <c r="D17152" s="10" t="s">
        <v>5270</v>
      </c>
    </row>
    <row r="17153" spans="1:57" s="11" customFormat="1" ht="18.75" x14ac:dyDescent="0.2">
      <c r="A17153" s="16" t="str">
        <f>HYPERLINK("#Indice","Voltar ao inicio")</f>
        <v>Voltar ao inicio</v>
      </c>
      <c r="B17153" s="17"/>
      <c r="C17153" s="17"/>
      <c r="D17153" s="17"/>
      <c r="E17153" s="9"/>
      <c r="F17153" s="9"/>
      <c r="G17153" s="9"/>
      <c r="H17153" s="9"/>
      <c r="I17153" s="9"/>
      <c r="J17153" s="9"/>
      <c r="K17153" s="9"/>
      <c r="L17153" s="9"/>
      <c r="M17153" s="9"/>
      <c r="N17153" s="9"/>
      <c r="O17153" s="9"/>
      <c r="P17153" s="9"/>
      <c r="Q17153" s="9"/>
      <c r="R17153" s="9"/>
      <c r="S17153" s="9"/>
      <c r="T17153" s="9"/>
      <c r="U17153" s="9"/>
      <c r="V17153" s="9"/>
      <c r="W17153" s="9"/>
      <c r="X17153" s="9"/>
      <c r="Y17153" s="9"/>
      <c r="Z17153" s="9"/>
      <c r="AA17153" s="9"/>
      <c r="AB17153" s="9"/>
      <c r="AC17153" s="9"/>
      <c r="AD17153" s="9"/>
      <c r="AE17153" s="9"/>
      <c r="AF17153" s="9"/>
      <c r="AG17153" s="9"/>
      <c r="AH17153" s="9"/>
      <c r="AI17153" s="9"/>
      <c r="AJ17153" s="9"/>
      <c r="AK17153" s="9"/>
      <c r="AL17153" s="9"/>
      <c r="AM17153" s="9"/>
      <c r="AN17153" s="9"/>
      <c r="AO17153" s="9"/>
      <c r="AP17153" s="9"/>
      <c r="AQ17153" s="9"/>
      <c r="AR17153" s="9"/>
      <c r="AS17153" s="9"/>
      <c r="AT17153" s="9"/>
      <c r="AU17153" s="9"/>
      <c r="AV17153" s="9"/>
      <c r="AW17153" s="9"/>
      <c r="AX17153" s="9"/>
      <c r="AY17153" s="9"/>
      <c r="AZ17153" s="9"/>
      <c r="BA17153" s="9"/>
      <c r="BB17153" s="9"/>
      <c r="BC17153" s="9"/>
      <c r="BD17153" s="9"/>
      <c r="BE17153" s="9"/>
    </row>
    <row r="17154" spans="1:57" s="11" customFormat="1" ht="10.5" customHeight="1" x14ac:dyDescent="0.2">
      <c r="A17154" s="12"/>
      <c r="B17154" s="13"/>
      <c r="C17154" s="13"/>
      <c r="D17154" s="13"/>
      <c r="E17154" s="9"/>
      <c r="F17154" s="9"/>
      <c r="G17154" s="9"/>
      <c r="H17154" s="9"/>
      <c r="I17154" s="9"/>
      <c r="J17154" s="9"/>
      <c r="K17154" s="9"/>
      <c r="L17154" s="9"/>
      <c r="M17154" s="9"/>
      <c r="N17154" s="9"/>
      <c r="O17154" s="9"/>
      <c r="P17154" s="9"/>
      <c r="Q17154" s="9"/>
      <c r="R17154" s="9"/>
      <c r="S17154" s="9"/>
      <c r="T17154" s="9"/>
      <c r="U17154" s="9"/>
      <c r="V17154" s="9"/>
      <c r="W17154" s="9"/>
      <c r="X17154" s="9"/>
      <c r="Y17154" s="9"/>
      <c r="Z17154" s="9"/>
      <c r="AA17154" s="9"/>
      <c r="AB17154" s="9"/>
      <c r="AC17154" s="9"/>
      <c r="AD17154" s="9"/>
      <c r="AE17154" s="9"/>
      <c r="AF17154" s="9"/>
      <c r="AG17154" s="9"/>
      <c r="AH17154" s="9"/>
      <c r="AI17154" s="9"/>
      <c r="AJ17154" s="9"/>
      <c r="AK17154" s="9"/>
      <c r="AL17154" s="9"/>
      <c r="AM17154" s="9"/>
      <c r="AN17154" s="9"/>
      <c r="AO17154" s="9"/>
      <c r="AP17154" s="9"/>
      <c r="AQ17154" s="9"/>
      <c r="AR17154" s="9"/>
      <c r="AS17154" s="9"/>
      <c r="AT17154" s="9"/>
      <c r="AU17154" s="9"/>
      <c r="AV17154" s="9"/>
      <c r="AW17154" s="9"/>
      <c r="AX17154" s="9"/>
      <c r="AY17154" s="9"/>
      <c r="AZ17154" s="9"/>
      <c r="BA17154" s="9"/>
      <c r="BB17154" s="9"/>
      <c r="BC17154" s="9"/>
      <c r="BD17154" s="9"/>
      <c r="BE17154" s="9"/>
    </row>
    <row r="17155" spans="1:57" s="9" customFormat="1" ht="26.25" x14ac:dyDescent="0.2">
      <c r="A17155" s="18" t="s">
        <v>30398</v>
      </c>
      <c r="B17155" s="19"/>
      <c r="C17155" s="19"/>
      <c r="D17155" s="19"/>
    </row>
    <row r="17156" spans="1:57" s="9" customFormat="1" ht="14.25" x14ac:dyDescent="0.2">
      <c r="A17156" s="20" t="s">
        <v>0</v>
      </c>
      <c r="B17156" s="21" t="s">
        <v>1</v>
      </c>
      <c r="C17156" s="21" t="s">
        <v>2</v>
      </c>
      <c r="D17156" s="22" t="s">
        <v>3</v>
      </c>
    </row>
    <row r="17157" spans="1:57" s="9" customFormat="1" ht="14.25" x14ac:dyDescent="0.2">
      <c r="A17157" s="20"/>
      <c r="B17157" s="21"/>
      <c r="C17157" s="21"/>
      <c r="D17157" s="22"/>
    </row>
    <row r="17158" spans="1:57" s="9" customFormat="1" x14ac:dyDescent="0.2">
      <c r="A17158" s="2" t="s">
        <v>30352</v>
      </c>
      <c r="B17158" s="1" t="s">
        <v>30353</v>
      </c>
      <c r="C17158" s="1" t="s">
        <v>39</v>
      </c>
      <c r="D17158" s="10" t="s">
        <v>5270</v>
      </c>
    </row>
    <row r="17159" spans="1:57" s="9" customFormat="1" x14ac:dyDescent="0.2">
      <c r="A17159" s="2" t="s">
        <v>30354</v>
      </c>
      <c r="B17159" s="1" t="s">
        <v>30355</v>
      </c>
      <c r="C17159" s="1" t="s">
        <v>20112</v>
      </c>
      <c r="D17159" s="10" t="s">
        <v>5270</v>
      </c>
    </row>
    <row r="17160" spans="1:57" s="9" customFormat="1" x14ac:dyDescent="0.2">
      <c r="A17160" s="2" t="s">
        <v>30356</v>
      </c>
      <c r="B17160" s="1" t="s">
        <v>30357</v>
      </c>
      <c r="C17160" s="1" t="s">
        <v>30358</v>
      </c>
      <c r="D17160" s="10" t="s">
        <v>5270</v>
      </c>
    </row>
    <row r="17161" spans="1:57" s="9" customFormat="1" x14ac:dyDescent="0.2">
      <c r="A17161" s="2" t="s">
        <v>30359</v>
      </c>
      <c r="B17161" s="1" t="s">
        <v>30360</v>
      </c>
      <c r="C17161" s="1" t="s">
        <v>39</v>
      </c>
      <c r="D17161" s="10" t="s">
        <v>5270</v>
      </c>
    </row>
    <row r="17162" spans="1:57" s="9" customFormat="1" x14ac:dyDescent="0.2">
      <c r="A17162" s="2" t="s">
        <v>30361</v>
      </c>
      <c r="B17162" s="1" t="s">
        <v>30362</v>
      </c>
      <c r="C17162" s="1" t="s">
        <v>30358</v>
      </c>
      <c r="D17162" s="10" t="s">
        <v>5270</v>
      </c>
    </row>
    <row r="17163" spans="1:57" s="9" customFormat="1" x14ac:dyDescent="0.2">
      <c r="A17163" s="2" t="s">
        <v>30363</v>
      </c>
      <c r="B17163" s="1" t="s">
        <v>30364</v>
      </c>
      <c r="C17163" s="1" t="s">
        <v>39</v>
      </c>
      <c r="D17163" s="10" t="s">
        <v>5270</v>
      </c>
    </row>
    <row r="17164" spans="1:57" s="9" customFormat="1" x14ac:dyDescent="0.2">
      <c r="A17164" s="2" t="s">
        <v>30365</v>
      </c>
      <c r="B17164" s="1" t="s">
        <v>30366</v>
      </c>
      <c r="C17164" s="1" t="s">
        <v>30358</v>
      </c>
      <c r="D17164" s="3">
        <v>500</v>
      </c>
    </row>
    <row r="17165" spans="1:57" s="9" customFormat="1" x14ac:dyDescent="0.2">
      <c r="A17165" s="2" t="s">
        <v>30367</v>
      </c>
      <c r="B17165" s="1" t="s">
        <v>30368</v>
      </c>
      <c r="C17165" s="1" t="s">
        <v>39</v>
      </c>
      <c r="D17165" s="10" t="s">
        <v>5270</v>
      </c>
    </row>
    <row r="17166" spans="1:57" s="9" customFormat="1" x14ac:dyDescent="0.2">
      <c r="A17166" s="2" t="s">
        <v>30369</v>
      </c>
      <c r="B17166" s="1" t="s">
        <v>30370</v>
      </c>
      <c r="C17166" s="1" t="s">
        <v>30358</v>
      </c>
      <c r="D17166" s="3">
        <v>250</v>
      </c>
    </row>
    <row r="17167" spans="1:57" s="9" customFormat="1" x14ac:dyDescent="0.2">
      <c r="A17167" s="2" t="s">
        <v>30371</v>
      </c>
      <c r="B17167" s="1" t="s">
        <v>30372</v>
      </c>
      <c r="C17167" s="1" t="s">
        <v>30358</v>
      </c>
      <c r="D17167" s="10" t="s">
        <v>5270</v>
      </c>
    </row>
    <row r="17168" spans="1:57" s="9" customFormat="1" x14ac:dyDescent="0.2">
      <c r="A17168" s="2" t="s">
        <v>30373</v>
      </c>
      <c r="B17168" s="1" t="s">
        <v>30374</v>
      </c>
      <c r="C17168" s="1" t="s">
        <v>30358</v>
      </c>
      <c r="D17168" s="10" t="s">
        <v>5270</v>
      </c>
    </row>
    <row r="17169" spans="1:57" s="9" customFormat="1" x14ac:dyDescent="0.2">
      <c r="A17169" s="2" t="s">
        <v>30375</v>
      </c>
      <c r="B17169" s="1" t="s">
        <v>30376</v>
      </c>
      <c r="C17169" s="1" t="s">
        <v>39</v>
      </c>
      <c r="D17169" s="10" t="s">
        <v>5270</v>
      </c>
    </row>
    <row r="17170" spans="1:57" s="9" customFormat="1" x14ac:dyDescent="0.2">
      <c r="A17170" s="2" t="s">
        <v>30377</v>
      </c>
      <c r="B17170" s="1" t="s">
        <v>30378</v>
      </c>
      <c r="C17170" s="1" t="s">
        <v>39</v>
      </c>
      <c r="D17170" s="10" t="s">
        <v>5270</v>
      </c>
    </row>
    <row r="17171" spans="1:57" s="9" customFormat="1" x14ac:dyDescent="0.2">
      <c r="A17171" s="2" t="s">
        <v>30379</v>
      </c>
      <c r="B17171" s="1" t="s">
        <v>30380</v>
      </c>
      <c r="C17171" s="1" t="s">
        <v>39</v>
      </c>
      <c r="D17171" s="10" t="s">
        <v>5270</v>
      </c>
    </row>
    <row r="17172" spans="1:57" s="9" customFormat="1" x14ac:dyDescent="0.2">
      <c r="A17172" s="2" t="s">
        <v>30381</v>
      </c>
      <c r="B17172" s="1" t="s">
        <v>30382</v>
      </c>
      <c r="C17172" s="1" t="s">
        <v>39</v>
      </c>
      <c r="D17172" s="10" t="s">
        <v>5270</v>
      </c>
    </row>
    <row r="17173" spans="1:57" s="9" customFormat="1" x14ac:dyDescent="0.2">
      <c r="A17173" s="2" t="s">
        <v>30383</v>
      </c>
      <c r="B17173" s="1" t="s">
        <v>30384</v>
      </c>
      <c r="C17173" s="1" t="s">
        <v>39</v>
      </c>
      <c r="D17173" s="10" t="s">
        <v>5270</v>
      </c>
    </row>
    <row r="17174" spans="1:57" s="9" customFormat="1" x14ac:dyDescent="0.2">
      <c r="A17174" s="2" t="s">
        <v>30385</v>
      </c>
      <c r="B17174" s="1" t="s">
        <v>30386</v>
      </c>
      <c r="C17174" s="1" t="s">
        <v>39</v>
      </c>
      <c r="D17174" s="10" t="s">
        <v>5270</v>
      </c>
    </row>
    <row r="17175" spans="1:57" s="9" customFormat="1" x14ac:dyDescent="0.2">
      <c r="A17175" s="2" t="s">
        <v>30387</v>
      </c>
      <c r="B17175" s="1" t="s">
        <v>30388</v>
      </c>
      <c r="C17175" s="1" t="s">
        <v>39</v>
      </c>
      <c r="D17175" s="10" t="s">
        <v>5270</v>
      </c>
    </row>
    <row r="17176" spans="1:57" s="9" customFormat="1" x14ac:dyDescent="0.2">
      <c r="A17176" s="2" t="s">
        <v>30389</v>
      </c>
      <c r="B17176" s="1" t="s">
        <v>30390</v>
      </c>
      <c r="C17176" s="1" t="s">
        <v>30358</v>
      </c>
      <c r="D17176" s="10" t="s">
        <v>5270</v>
      </c>
    </row>
    <row r="17177" spans="1:57" s="9" customFormat="1" x14ac:dyDescent="0.2">
      <c r="A17177" s="2" t="s">
        <v>30391</v>
      </c>
      <c r="B17177" s="1" t="s">
        <v>30392</v>
      </c>
      <c r="C17177" s="1" t="s">
        <v>30358</v>
      </c>
      <c r="D17177" s="10" t="s">
        <v>5270</v>
      </c>
    </row>
    <row r="17178" spans="1:57" s="9" customFormat="1" x14ac:dyDescent="0.2">
      <c r="A17178" s="2" t="s">
        <v>30393</v>
      </c>
      <c r="B17178" s="1" t="s">
        <v>30392</v>
      </c>
      <c r="C17178" s="1" t="s">
        <v>39</v>
      </c>
      <c r="D17178" s="10" t="s">
        <v>5270</v>
      </c>
    </row>
    <row r="17179" spans="1:57" s="9" customFormat="1" x14ac:dyDescent="0.2">
      <c r="A17179" s="2" t="s">
        <v>30394</v>
      </c>
      <c r="B17179" s="1" t="s">
        <v>30395</v>
      </c>
      <c r="C17179" s="1" t="s">
        <v>39</v>
      </c>
      <c r="D17179" s="10" t="s">
        <v>5270</v>
      </c>
    </row>
    <row r="17180" spans="1:57" s="9" customFormat="1" x14ac:dyDescent="0.2">
      <c r="A17180" s="2" t="s">
        <v>30396</v>
      </c>
      <c r="B17180" s="1" t="s">
        <v>30397</v>
      </c>
      <c r="C17180" s="1" t="s">
        <v>39</v>
      </c>
      <c r="D17180" s="10" t="s">
        <v>5270</v>
      </c>
    </row>
    <row r="17181" spans="1:57" s="11" customFormat="1" ht="18.75" x14ac:dyDescent="0.2">
      <c r="A17181" s="16" t="str">
        <f>HYPERLINK("#Indice","Voltar ao inicio")</f>
        <v>Voltar ao inicio</v>
      </c>
      <c r="B17181" s="33"/>
      <c r="C17181" s="33"/>
      <c r="D17181" s="33"/>
      <c r="E17181" s="9"/>
      <c r="F17181" s="9"/>
      <c r="G17181" s="9"/>
      <c r="H17181" s="9"/>
      <c r="I17181" s="9"/>
      <c r="J17181" s="9"/>
      <c r="K17181" s="9"/>
      <c r="L17181" s="9"/>
      <c r="M17181" s="9"/>
      <c r="N17181" s="9"/>
      <c r="O17181" s="9"/>
      <c r="P17181" s="9"/>
      <c r="Q17181" s="9"/>
      <c r="R17181" s="9"/>
      <c r="S17181" s="9"/>
      <c r="T17181" s="9"/>
      <c r="U17181" s="9"/>
      <c r="V17181" s="9"/>
      <c r="W17181" s="9"/>
      <c r="X17181" s="9"/>
      <c r="Y17181" s="9"/>
      <c r="Z17181" s="9"/>
      <c r="AA17181" s="9"/>
      <c r="AB17181" s="9"/>
      <c r="AC17181" s="9"/>
      <c r="AD17181" s="9"/>
      <c r="AE17181" s="9"/>
      <c r="AF17181" s="9"/>
      <c r="AG17181" s="9"/>
      <c r="AH17181" s="9"/>
      <c r="AI17181" s="9"/>
      <c r="AJ17181" s="9"/>
      <c r="AK17181" s="9"/>
      <c r="AL17181" s="9"/>
      <c r="AM17181" s="9"/>
      <c r="AN17181" s="9"/>
      <c r="AO17181" s="9"/>
      <c r="AP17181" s="9"/>
      <c r="AQ17181" s="9"/>
      <c r="AR17181" s="9"/>
      <c r="AS17181" s="9"/>
      <c r="AT17181" s="9"/>
      <c r="AU17181" s="9"/>
      <c r="AV17181" s="9"/>
      <c r="AW17181" s="9"/>
      <c r="AX17181" s="9"/>
      <c r="AY17181" s="9"/>
      <c r="AZ17181" s="9"/>
      <c r="BA17181" s="9"/>
      <c r="BB17181" s="9"/>
      <c r="BC17181" s="9"/>
      <c r="BD17181" s="9"/>
      <c r="BE17181" s="9"/>
    </row>
    <row r="17182" spans="1:57" s="11" customFormat="1" ht="10.5" customHeight="1" x14ac:dyDescent="0.2">
      <c r="A17182" s="12"/>
      <c r="B17182" s="13"/>
      <c r="C17182" s="13"/>
      <c r="D17182" s="13"/>
      <c r="E17182" s="9"/>
      <c r="F17182" s="9"/>
      <c r="G17182" s="9"/>
      <c r="H17182" s="9"/>
      <c r="I17182" s="9"/>
      <c r="J17182" s="9"/>
      <c r="K17182" s="9"/>
      <c r="L17182" s="9"/>
      <c r="M17182" s="9"/>
      <c r="N17182" s="9"/>
      <c r="O17182" s="9"/>
      <c r="P17182" s="9"/>
      <c r="Q17182" s="9"/>
      <c r="R17182" s="9"/>
      <c r="S17182" s="9"/>
      <c r="T17182" s="9"/>
      <c r="U17182" s="9"/>
      <c r="V17182" s="9"/>
      <c r="W17182" s="9"/>
      <c r="X17182" s="9"/>
      <c r="Y17182" s="9"/>
      <c r="Z17182" s="9"/>
      <c r="AA17182" s="9"/>
      <c r="AB17182" s="9"/>
      <c r="AC17182" s="9"/>
      <c r="AD17182" s="9"/>
      <c r="AE17182" s="9"/>
      <c r="AF17182" s="9"/>
      <c r="AG17182" s="9"/>
      <c r="AH17182" s="9"/>
      <c r="AI17182" s="9"/>
      <c r="AJ17182" s="9"/>
      <c r="AK17182" s="9"/>
      <c r="AL17182" s="9"/>
      <c r="AM17182" s="9"/>
      <c r="AN17182" s="9"/>
      <c r="AO17182" s="9"/>
      <c r="AP17182" s="9"/>
      <c r="AQ17182" s="9"/>
      <c r="AR17182" s="9"/>
      <c r="AS17182" s="9"/>
      <c r="AT17182" s="9"/>
      <c r="AU17182" s="9"/>
      <c r="AV17182" s="9"/>
      <c r="AW17182" s="9"/>
      <c r="AX17182" s="9"/>
      <c r="AY17182" s="9"/>
      <c r="AZ17182" s="9"/>
      <c r="BA17182" s="9"/>
      <c r="BB17182" s="9"/>
      <c r="BC17182" s="9"/>
      <c r="BD17182" s="9"/>
      <c r="BE17182" s="9"/>
    </row>
    <row r="17183" spans="1:57" s="9" customFormat="1" ht="26.25" customHeight="1" x14ac:dyDescent="0.2">
      <c r="A17183" s="18" t="s">
        <v>30399</v>
      </c>
      <c r="B17183" s="19"/>
      <c r="C17183" s="19"/>
      <c r="D17183" s="19"/>
    </row>
    <row r="17184" spans="1:57" s="9" customFormat="1" ht="14.25" customHeight="1" x14ac:dyDescent="0.2">
      <c r="A17184" s="34" t="s">
        <v>0</v>
      </c>
      <c r="B17184" s="36" t="s">
        <v>1</v>
      </c>
      <c r="C17184" s="36" t="s">
        <v>2</v>
      </c>
      <c r="D17184" s="38" t="s">
        <v>3</v>
      </c>
    </row>
    <row r="17185" spans="1:57" s="9" customFormat="1" ht="14.25" customHeight="1" x14ac:dyDescent="0.2">
      <c r="A17185" s="35"/>
      <c r="B17185" s="37"/>
      <c r="C17185" s="37"/>
      <c r="D17185" s="39"/>
    </row>
    <row r="17186" spans="1:57" s="9" customFormat="1" x14ac:dyDescent="0.2">
      <c r="A17186" s="2" t="s">
        <v>30400</v>
      </c>
      <c r="B17186" s="1" t="s">
        <v>30401</v>
      </c>
      <c r="C17186" s="1" t="s">
        <v>30358</v>
      </c>
      <c r="D17186" s="10" t="s">
        <v>5270</v>
      </c>
    </row>
    <row r="17187" spans="1:57" s="9" customFormat="1" x14ac:dyDescent="0.2">
      <c r="A17187" s="2" t="s">
        <v>30402</v>
      </c>
      <c r="B17187" s="1" t="s">
        <v>30403</v>
      </c>
      <c r="C17187" s="1" t="s">
        <v>30404</v>
      </c>
      <c r="D17187" s="3">
        <v>500</v>
      </c>
    </row>
    <row r="17188" spans="1:57" s="9" customFormat="1" x14ac:dyDescent="0.2">
      <c r="A17188" s="2" t="s">
        <v>30405</v>
      </c>
      <c r="B17188" s="1" t="s">
        <v>30406</v>
      </c>
      <c r="C17188" s="1" t="s">
        <v>30358</v>
      </c>
      <c r="D17188" s="10" t="s">
        <v>5270</v>
      </c>
    </row>
    <row r="17189" spans="1:57" s="9" customFormat="1" x14ac:dyDescent="0.2">
      <c r="A17189" s="2" t="s">
        <v>30407</v>
      </c>
      <c r="B17189" s="1" t="s">
        <v>30408</v>
      </c>
      <c r="C17189" s="1" t="s">
        <v>30358</v>
      </c>
      <c r="D17189" s="3">
        <v>250</v>
      </c>
    </row>
    <row r="17190" spans="1:57" s="9" customFormat="1" x14ac:dyDescent="0.2">
      <c r="A17190" s="2" t="s">
        <v>30409</v>
      </c>
      <c r="B17190" s="1" t="s">
        <v>30410</v>
      </c>
      <c r="C17190" s="1" t="s">
        <v>30411</v>
      </c>
      <c r="D17190" s="3">
        <v>500</v>
      </c>
    </row>
    <row r="17191" spans="1:57" s="9" customFormat="1" x14ac:dyDescent="0.2">
      <c r="A17191" s="2" t="s">
        <v>30412</v>
      </c>
      <c r="B17191" s="1" t="s">
        <v>30413</v>
      </c>
      <c r="C17191" s="1" t="s">
        <v>30358</v>
      </c>
      <c r="D17191" s="10" t="s">
        <v>5270</v>
      </c>
    </row>
    <row r="17192" spans="1:57" s="9" customFormat="1" x14ac:dyDescent="0.2">
      <c r="A17192" s="2" t="s">
        <v>30414</v>
      </c>
      <c r="B17192" s="1" t="s">
        <v>30415</v>
      </c>
      <c r="C17192" s="1" t="s">
        <v>30358</v>
      </c>
      <c r="D17192" s="3">
        <v>100</v>
      </c>
    </row>
    <row r="17193" spans="1:57" s="9" customFormat="1" x14ac:dyDescent="0.2">
      <c r="A17193" s="2" t="s">
        <v>30416</v>
      </c>
      <c r="B17193" s="1" t="s">
        <v>30417</v>
      </c>
      <c r="C17193" s="1" t="s">
        <v>39</v>
      </c>
      <c r="D17193" s="10" t="s">
        <v>5270</v>
      </c>
    </row>
    <row r="17194" spans="1:57" s="9" customFormat="1" x14ac:dyDescent="0.2">
      <c r="A17194" s="2" t="s">
        <v>30418</v>
      </c>
      <c r="B17194" s="1" t="s">
        <v>30419</v>
      </c>
      <c r="C17194" s="1" t="s">
        <v>30358</v>
      </c>
      <c r="D17194" s="10" t="s">
        <v>5270</v>
      </c>
    </row>
    <row r="17195" spans="1:57" s="9" customFormat="1" x14ac:dyDescent="0.2">
      <c r="A17195" s="2" t="s">
        <v>30420</v>
      </c>
      <c r="B17195" s="1" t="s">
        <v>30421</v>
      </c>
      <c r="C17195" s="1" t="s">
        <v>30358</v>
      </c>
      <c r="D17195" s="10" t="s">
        <v>5270</v>
      </c>
    </row>
    <row r="17196" spans="1:57" s="9" customFormat="1" x14ac:dyDescent="0.2">
      <c r="A17196" s="2" t="s">
        <v>30422</v>
      </c>
      <c r="B17196" s="1" t="s">
        <v>30423</v>
      </c>
      <c r="C17196" s="1" t="s">
        <v>39</v>
      </c>
      <c r="D17196" s="10" t="s">
        <v>5270</v>
      </c>
    </row>
    <row r="17197" spans="1:57" s="9" customFormat="1" x14ac:dyDescent="0.2">
      <c r="A17197" s="2" t="s">
        <v>30424</v>
      </c>
      <c r="B17197" s="1" t="s">
        <v>30425</v>
      </c>
      <c r="C17197" s="1" t="s">
        <v>39</v>
      </c>
      <c r="D17197" s="10" t="s">
        <v>5270</v>
      </c>
    </row>
    <row r="17198" spans="1:57" s="9" customFormat="1" x14ac:dyDescent="0.2">
      <c r="A17198" s="2" t="s">
        <v>30426</v>
      </c>
      <c r="B17198" s="1" t="s">
        <v>30427</v>
      </c>
      <c r="C17198" s="1" t="s">
        <v>39</v>
      </c>
      <c r="D17198" s="10" t="s">
        <v>5270</v>
      </c>
    </row>
    <row r="17199" spans="1:57" s="11" customFormat="1" ht="18.75" x14ac:dyDescent="0.2">
      <c r="A17199" s="16" t="str">
        <f>HYPERLINK("#Indice","Voltar ao inicio")</f>
        <v>Voltar ao inicio</v>
      </c>
      <c r="B17199" s="33"/>
      <c r="C17199" s="33"/>
      <c r="D17199" s="33"/>
      <c r="E17199" s="9"/>
      <c r="F17199" s="9"/>
      <c r="G17199" s="9"/>
      <c r="H17199" s="9"/>
      <c r="I17199" s="9"/>
      <c r="J17199" s="9"/>
      <c r="K17199" s="9"/>
      <c r="L17199" s="9"/>
      <c r="M17199" s="9"/>
      <c r="N17199" s="9"/>
      <c r="O17199" s="9"/>
      <c r="P17199" s="9"/>
      <c r="Q17199" s="9"/>
      <c r="R17199" s="9"/>
      <c r="S17199" s="9"/>
      <c r="T17199" s="9"/>
      <c r="U17199" s="9"/>
      <c r="V17199" s="9"/>
      <c r="W17199" s="9"/>
      <c r="X17199" s="9"/>
      <c r="Y17199" s="9"/>
      <c r="Z17199" s="9"/>
      <c r="AA17199" s="9"/>
      <c r="AB17199" s="9"/>
      <c r="AC17199" s="9"/>
      <c r="AD17199" s="9"/>
      <c r="AE17199" s="9"/>
      <c r="AF17199" s="9"/>
      <c r="AG17199" s="9"/>
      <c r="AH17199" s="9"/>
      <c r="AI17199" s="9"/>
      <c r="AJ17199" s="9"/>
      <c r="AK17199" s="9"/>
      <c r="AL17199" s="9"/>
      <c r="AM17199" s="9"/>
      <c r="AN17199" s="9"/>
      <c r="AO17199" s="9"/>
      <c r="AP17199" s="9"/>
      <c r="AQ17199" s="9"/>
      <c r="AR17199" s="9"/>
      <c r="AS17199" s="9"/>
      <c r="AT17199" s="9"/>
      <c r="AU17199" s="9"/>
      <c r="AV17199" s="9"/>
      <c r="AW17199" s="9"/>
      <c r="AX17199" s="9"/>
      <c r="AY17199" s="9"/>
      <c r="AZ17199" s="9"/>
      <c r="BA17199" s="9"/>
      <c r="BB17199" s="9"/>
      <c r="BC17199" s="9"/>
      <c r="BD17199" s="9"/>
      <c r="BE17199" s="9"/>
    </row>
    <row r="17200" spans="1:57" s="11" customFormat="1" ht="10.5" customHeight="1" x14ac:dyDescent="0.2">
      <c r="A17200" s="12"/>
      <c r="B17200" s="13"/>
      <c r="C17200" s="13"/>
      <c r="D17200" s="13"/>
      <c r="E17200" s="9"/>
      <c r="F17200" s="9"/>
      <c r="G17200" s="9"/>
      <c r="H17200" s="9"/>
      <c r="I17200" s="9"/>
      <c r="J17200" s="9"/>
      <c r="K17200" s="9"/>
      <c r="L17200" s="9"/>
      <c r="M17200" s="9"/>
      <c r="N17200" s="9"/>
      <c r="O17200" s="9"/>
      <c r="P17200" s="9"/>
      <c r="Q17200" s="9"/>
      <c r="R17200" s="9"/>
      <c r="S17200" s="9"/>
      <c r="T17200" s="9"/>
      <c r="U17200" s="9"/>
      <c r="V17200" s="9"/>
      <c r="W17200" s="9"/>
      <c r="X17200" s="9"/>
      <c r="Y17200" s="9"/>
      <c r="Z17200" s="9"/>
      <c r="AA17200" s="9"/>
      <c r="AB17200" s="9"/>
      <c r="AC17200" s="9"/>
      <c r="AD17200" s="9"/>
      <c r="AE17200" s="9"/>
      <c r="AF17200" s="9"/>
      <c r="AG17200" s="9"/>
      <c r="AH17200" s="9"/>
      <c r="AI17200" s="9"/>
      <c r="AJ17200" s="9"/>
      <c r="AK17200" s="9"/>
      <c r="AL17200" s="9"/>
      <c r="AM17200" s="9"/>
      <c r="AN17200" s="9"/>
      <c r="AO17200" s="9"/>
      <c r="AP17200" s="9"/>
      <c r="AQ17200" s="9"/>
      <c r="AR17200" s="9"/>
      <c r="AS17200" s="9"/>
      <c r="AT17200" s="9"/>
      <c r="AU17200" s="9"/>
      <c r="AV17200" s="9"/>
      <c r="AW17200" s="9"/>
      <c r="AX17200" s="9"/>
      <c r="AY17200" s="9"/>
      <c r="AZ17200" s="9"/>
      <c r="BA17200" s="9"/>
      <c r="BB17200" s="9"/>
      <c r="BC17200" s="9"/>
      <c r="BD17200" s="9"/>
      <c r="BE17200" s="9"/>
    </row>
    <row r="17201" spans="1:57" s="9" customFormat="1" ht="26.25" customHeight="1" x14ac:dyDescent="0.2">
      <c r="A17201" s="18" t="s">
        <v>30434</v>
      </c>
      <c r="B17201" s="19"/>
      <c r="C17201" s="19"/>
      <c r="D17201" s="19"/>
    </row>
    <row r="17202" spans="1:57" s="9" customFormat="1" ht="14.25" customHeight="1" x14ac:dyDescent="0.2">
      <c r="A17202" s="34" t="s">
        <v>0</v>
      </c>
      <c r="B17202" s="36" t="s">
        <v>1</v>
      </c>
      <c r="C17202" s="36" t="s">
        <v>2</v>
      </c>
      <c r="D17202" s="38" t="s">
        <v>3</v>
      </c>
    </row>
    <row r="17203" spans="1:57" s="9" customFormat="1" ht="14.25" customHeight="1" x14ac:dyDescent="0.2">
      <c r="A17203" s="35"/>
      <c r="B17203" s="37"/>
      <c r="C17203" s="37"/>
      <c r="D17203" s="39"/>
    </row>
    <row r="17204" spans="1:57" s="9" customFormat="1" x14ac:dyDescent="0.2">
      <c r="A17204" s="2" t="s">
        <v>30428</v>
      </c>
      <c r="B17204" s="1" t="s">
        <v>30429</v>
      </c>
      <c r="C17204" s="1" t="s">
        <v>20112</v>
      </c>
      <c r="D17204" s="10" t="s">
        <v>5270</v>
      </c>
    </row>
    <row r="17205" spans="1:57" s="9" customFormat="1" x14ac:dyDescent="0.2">
      <c r="A17205" s="2" t="s">
        <v>30430</v>
      </c>
      <c r="B17205" s="1" t="s">
        <v>30431</v>
      </c>
      <c r="C17205" s="1" t="s">
        <v>20112</v>
      </c>
      <c r="D17205" s="10" t="s">
        <v>5270</v>
      </c>
    </row>
    <row r="17206" spans="1:57" s="9" customFormat="1" x14ac:dyDescent="0.2">
      <c r="A17206" s="2" t="s">
        <v>30432</v>
      </c>
      <c r="B17206" s="1" t="s">
        <v>30433</v>
      </c>
      <c r="C17206" s="1" t="s">
        <v>20112</v>
      </c>
      <c r="D17206" s="10" t="s">
        <v>5270</v>
      </c>
    </row>
    <row r="17207" spans="1:57" s="11" customFormat="1" ht="18.75" x14ac:dyDescent="0.2">
      <c r="A17207" s="16" t="str">
        <f>HYPERLINK("#Indice","Voltar ao inicio")</f>
        <v>Voltar ao inicio</v>
      </c>
      <c r="B17207" s="33"/>
      <c r="C17207" s="33"/>
      <c r="D17207" s="33"/>
      <c r="E17207" s="9"/>
      <c r="F17207" s="9"/>
      <c r="G17207" s="9"/>
      <c r="H17207" s="9"/>
      <c r="I17207" s="9"/>
      <c r="J17207" s="9"/>
      <c r="K17207" s="9"/>
      <c r="L17207" s="9"/>
      <c r="M17207" s="9"/>
      <c r="N17207" s="9"/>
      <c r="O17207" s="9"/>
      <c r="P17207" s="9"/>
      <c r="Q17207" s="9"/>
      <c r="R17207" s="9"/>
      <c r="S17207" s="9"/>
      <c r="T17207" s="9"/>
      <c r="U17207" s="9"/>
      <c r="V17207" s="9"/>
      <c r="W17207" s="9"/>
      <c r="X17207" s="9"/>
      <c r="Y17207" s="9"/>
      <c r="Z17207" s="9"/>
      <c r="AA17207" s="9"/>
      <c r="AB17207" s="9"/>
      <c r="AC17207" s="9"/>
      <c r="AD17207" s="9"/>
      <c r="AE17207" s="9"/>
      <c r="AF17207" s="9"/>
      <c r="AG17207" s="9"/>
      <c r="AH17207" s="9"/>
      <c r="AI17207" s="9"/>
      <c r="AJ17207" s="9"/>
      <c r="AK17207" s="9"/>
      <c r="AL17207" s="9"/>
      <c r="AM17207" s="9"/>
      <c r="AN17207" s="9"/>
      <c r="AO17207" s="9"/>
      <c r="AP17207" s="9"/>
      <c r="AQ17207" s="9"/>
      <c r="AR17207" s="9"/>
      <c r="AS17207" s="9"/>
      <c r="AT17207" s="9"/>
      <c r="AU17207" s="9"/>
      <c r="AV17207" s="9"/>
      <c r="AW17207" s="9"/>
      <c r="AX17207" s="9"/>
      <c r="AY17207" s="9"/>
      <c r="AZ17207" s="9"/>
      <c r="BA17207" s="9"/>
      <c r="BB17207" s="9"/>
      <c r="BC17207" s="9"/>
      <c r="BD17207" s="9"/>
      <c r="BE17207" s="9"/>
    </row>
    <row r="17208" spans="1:57" s="11" customFormat="1" ht="10.5" customHeight="1" x14ac:dyDescent="0.2">
      <c r="A17208" s="12"/>
      <c r="B17208" s="13"/>
      <c r="C17208" s="13"/>
      <c r="D17208" s="13"/>
      <c r="E17208" s="9"/>
      <c r="F17208" s="9"/>
      <c r="G17208" s="9"/>
      <c r="H17208" s="9"/>
      <c r="I17208" s="9"/>
      <c r="J17208" s="9"/>
      <c r="K17208" s="9"/>
      <c r="L17208" s="9"/>
      <c r="M17208" s="9"/>
      <c r="N17208" s="9"/>
      <c r="O17208" s="9"/>
      <c r="P17208" s="9"/>
      <c r="Q17208" s="9"/>
      <c r="R17208" s="9"/>
      <c r="S17208" s="9"/>
      <c r="T17208" s="9"/>
      <c r="U17208" s="9"/>
      <c r="V17208" s="9"/>
      <c r="W17208" s="9"/>
      <c r="X17208" s="9"/>
      <c r="Y17208" s="9"/>
      <c r="Z17208" s="9"/>
      <c r="AA17208" s="9"/>
      <c r="AB17208" s="9"/>
      <c r="AC17208" s="9"/>
      <c r="AD17208" s="9"/>
      <c r="AE17208" s="9"/>
      <c r="AF17208" s="9"/>
      <c r="AG17208" s="9"/>
      <c r="AH17208" s="9"/>
      <c r="AI17208" s="9"/>
      <c r="AJ17208" s="9"/>
      <c r="AK17208" s="9"/>
      <c r="AL17208" s="9"/>
      <c r="AM17208" s="9"/>
      <c r="AN17208" s="9"/>
      <c r="AO17208" s="9"/>
      <c r="AP17208" s="9"/>
      <c r="AQ17208" s="9"/>
      <c r="AR17208" s="9"/>
      <c r="AS17208" s="9"/>
      <c r="AT17208" s="9"/>
      <c r="AU17208" s="9"/>
      <c r="AV17208" s="9"/>
      <c r="AW17208" s="9"/>
      <c r="AX17208" s="9"/>
      <c r="AY17208" s="9"/>
      <c r="AZ17208" s="9"/>
      <c r="BA17208" s="9"/>
      <c r="BB17208" s="9"/>
      <c r="BC17208" s="9"/>
      <c r="BD17208" s="9"/>
      <c r="BE17208" s="9"/>
    </row>
    <row r="17209" spans="1:57" s="9" customFormat="1" ht="26.25" customHeight="1" x14ac:dyDescent="0.2">
      <c r="A17209" s="18" t="s">
        <v>30448</v>
      </c>
      <c r="B17209" s="19"/>
      <c r="C17209" s="19"/>
      <c r="D17209" s="19"/>
    </row>
    <row r="17210" spans="1:57" s="9" customFormat="1" ht="14.25" customHeight="1" x14ac:dyDescent="0.2">
      <c r="A17210" s="34" t="s">
        <v>0</v>
      </c>
      <c r="B17210" s="36" t="s">
        <v>1</v>
      </c>
      <c r="C17210" s="36" t="s">
        <v>2</v>
      </c>
      <c r="D17210" s="38" t="s">
        <v>3</v>
      </c>
    </row>
    <row r="17211" spans="1:57" s="9" customFormat="1" ht="14.25" customHeight="1" x14ac:dyDescent="0.2">
      <c r="A17211" s="35"/>
      <c r="B17211" s="37"/>
      <c r="C17211" s="37"/>
      <c r="D17211" s="39"/>
    </row>
    <row r="17212" spans="1:57" s="9" customFormat="1" x14ac:dyDescent="0.2">
      <c r="A17212" s="2" t="s">
        <v>30435</v>
      </c>
      <c r="B17212" s="1" t="s">
        <v>30436</v>
      </c>
      <c r="C17212" s="1" t="s">
        <v>39</v>
      </c>
      <c r="D17212" s="10" t="s">
        <v>5270</v>
      </c>
    </row>
    <row r="17213" spans="1:57" s="9" customFormat="1" x14ac:dyDescent="0.2">
      <c r="A17213" s="2" t="s">
        <v>30437</v>
      </c>
      <c r="B17213" s="1" t="s">
        <v>30438</v>
      </c>
      <c r="C17213" s="1" t="s">
        <v>30439</v>
      </c>
      <c r="D17213" s="10" t="s">
        <v>5270</v>
      </c>
    </row>
    <row r="17214" spans="1:57" s="9" customFormat="1" x14ac:dyDescent="0.2">
      <c r="A17214" s="2" t="s">
        <v>30440</v>
      </c>
      <c r="B17214" s="1" t="s">
        <v>30441</v>
      </c>
      <c r="C17214" s="1" t="s">
        <v>39</v>
      </c>
      <c r="D17214" s="10" t="s">
        <v>5270</v>
      </c>
    </row>
    <row r="17215" spans="1:57" s="9" customFormat="1" x14ac:dyDescent="0.2">
      <c r="A17215" s="2" t="s">
        <v>30442</v>
      </c>
      <c r="B17215" s="1" t="s">
        <v>30443</v>
      </c>
      <c r="C17215" s="1" t="s">
        <v>20112</v>
      </c>
      <c r="D17215" s="3">
        <v>300</v>
      </c>
    </row>
    <row r="17216" spans="1:57" s="9" customFormat="1" x14ac:dyDescent="0.2">
      <c r="A17216" s="2" t="s">
        <v>30444</v>
      </c>
      <c r="B17216" s="1" t="s">
        <v>30445</v>
      </c>
      <c r="C17216" s="1" t="s">
        <v>30226</v>
      </c>
      <c r="D17216" s="3">
        <v>50</v>
      </c>
    </row>
    <row r="17217" spans="1:57" s="9" customFormat="1" x14ac:dyDescent="0.2">
      <c r="A17217" s="2" t="s">
        <v>30446</v>
      </c>
      <c r="B17217" s="1" t="s">
        <v>30447</v>
      </c>
      <c r="C17217" s="1" t="s">
        <v>30226</v>
      </c>
      <c r="D17217" s="3">
        <v>50</v>
      </c>
    </row>
    <row r="17218" spans="1:57" s="11" customFormat="1" ht="18.75" x14ac:dyDescent="0.2">
      <c r="A17218" s="16" t="str">
        <f>HYPERLINK("#Indice","Voltar ao inicio")</f>
        <v>Voltar ao inicio</v>
      </c>
      <c r="B17218" s="33"/>
      <c r="C17218" s="33"/>
      <c r="D17218" s="33"/>
      <c r="E17218" s="9"/>
      <c r="F17218" s="9"/>
      <c r="G17218" s="9"/>
      <c r="H17218" s="9"/>
      <c r="I17218" s="9"/>
      <c r="J17218" s="9"/>
      <c r="K17218" s="9"/>
      <c r="L17218" s="9"/>
      <c r="M17218" s="9"/>
      <c r="N17218" s="9"/>
      <c r="O17218" s="9"/>
      <c r="P17218" s="9"/>
      <c r="Q17218" s="9"/>
      <c r="R17218" s="9"/>
      <c r="S17218" s="9"/>
      <c r="T17218" s="9"/>
      <c r="U17218" s="9"/>
      <c r="V17218" s="9"/>
      <c r="W17218" s="9"/>
      <c r="X17218" s="9"/>
      <c r="Y17218" s="9"/>
      <c r="Z17218" s="9"/>
      <c r="AA17218" s="9"/>
      <c r="AB17218" s="9"/>
      <c r="AC17218" s="9"/>
      <c r="AD17218" s="9"/>
      <c r="AE17218" s="9"/>
      <c r="AF17218" s="9"/>
      <c r="AG17218" s="9"/>
      <c r="AH17218" s="9"/>
      <c r="AI17218" s="9"/>
      <c r="AJ17218" s="9"/>
      <c r="AK17218" s="9"/>
      <c r="AL17218" s="9"/>
      <c r="AM17218" s="9"/>
      <c r="AN17218" s="9"/>
      <c r="AO17218" s="9"/>
      <c r="AP17218" s="9"/>
      <c r="AQ17218" s="9"/>
      <c r="AR17218" s="9"/>
      <c r="AS17218" s="9"/>
      <c r="AT17218" s="9"/>
      <c r="AU17218" s="9"/>
      <c r="AV17218" s="9"/>
      <c r="AW17218" s="9"/>
      <c r="AX17218" s="9"/>
      <c r="AY17218" s="9"/>
      <c r="AZ17218" s="9"/>
      <c r="BA17218" s="9"/>
      <c r="BB17218" s="9"/>
      <c r="BC17218" s="9"/>
      <c r="BD17218" s="9"/>
      <c r="BE17218" s="9"/>
    </row>
    <row r="17219" spans="1:57" s="11" customFormat="1" ht="10.5" customHeight="1" x14ac:dyDescent="0.2">
      <c r="A17219" s="12"/>
      <c r="B17219" s="13"/>
      <c r="C17219" s="13"/>
      <c r="D17219" s="13"/>
      <c r="E17219" s="9"/>
      <c r="F17219" s="9"/>
      <c r="G17219" s="9"/>
      <c r="H17219" s="9"/>
      <c r="I17219" s="9"/>
      <c r="J17219" s="9"/>
      <c r="K17219" s="9"/>
      <c r="L17219" s="9"/>
      <c r="M17219" s="9"/>
      <c r="N17219" s="9"/>
      <c r="O17219" s="9"/>
      <c r="P17219" s="9"/>
      <c r="Q17219" s="9"/>
      <c r="R17219" s="9"/>
      <c r="S17219" s="9"/>
      <c r="T17219" s="9"/>
      <c r="U17219" s="9"/>
      <c r="V17219" s="9"/>
      <c r="W17219" s="9"/>
      <c r="X17219" s="9"/>
      <c r="Y17219" s="9"/>
      <c r="Z17219" s="9"/>
      <c r="AA17219" s="9"/>
      <c r="AB17219" s="9"/>
      <c r="AC17219" s="9"/>
      <c r="AD17219" s="9"/>
      <c r="AE17219" s="9"/>
      <c r="AF17219" s="9"/>
      <c r="AG17219" s="9"/>
      <c r="AH17219" s="9"/>
      <c r="AI17219" s="9"/>
      <c r="AJ17219" s="9"/>
      <c r="AK17219" s="9"/>
      <c r="AL17219" s="9"/>
      <c r="AM17219" s="9"/>
      <c r="AN17219" s="9"/>
      <c r="AO17219" s="9"/>
      <c r="AP17219" s="9"/>
      <c r="AQ17219" s="9"/>
      <c r="AR17219" s="9"/>
      <c r="AS17219" s="9"/>
      <c r="AT17219" s="9"/>
      <c r="AU17219" s="9"/>
      <c r="AV17219" s="9"/>
      <c r="AW17219" s="9"/>
      <c r="AX17219" s="9"/>
      <c r="AY17219" s="9"/>
      <c r="AZ17219" s="9"/>
      <c r="BA17219" s="9"/>
      <c r="BB17219" s="9"/>
      <c r="BC17219" s="9"/>
      <c r="BD17219" s="9"/>
      <c r="BE17219" s="9"/>
    </row>
    <row r="17220" spans="1:57" s="9" customFormat="1" ht="26.25" customHeight="1" x14ac:dyDescent="0.2">
      <c r="A17220" s="18" t="s">
        <v>30551</v>
      </c>
      <c r="B17220" s="19"/>
      <c r="C17220" s="19"/>
      <c r="D17220" s="19"/>
    </row>
    <row r="17221" spans="1:57" s="9" customFormat="1" ht="14.25" customHeight="1" x14ac:dyDescent="0.2">
      <c r="A17221" s="34" t="s">
        <v>0</v>
      </c>
      <c r="B17221" s="36" t="s">
        <v>1</v>
      </c>
      <c r="C17221" s="36" t="s">
        <v>2</v>
      </c>
      <c r="D17221" s="38" t="s">
        <v>3</v>
      </c>
    </row>
    <row r="17222" spans="1:57" s="9" customFormat="1" ht="14.25" customHeight="1" x14ac:dyDescent="0.2">
      <c r="A17222" s="35"/>
      <c r="B17222" s="37"/>
      <c r="C17222" s="37"/>
      <c r="D17222" s="39"/>
    </row>
    <row r="17223" spans="1:57" s="9" customFormat="1" x14ac:dyDescent="0.2">
      <c r="A17223" s="2" t="s">
        <v>30449</v>
      </c>
      <c r="B17223" s="1" t="s">
        <v>30450</v>
      </c>
      <c r="C17223" s="1" t="s">
        <v>30451</v>
      </c>
      <c r="D17223" s="3" t="s">
        <v>23274</v>
      </c>
    </row>
    <row r="17224" spans="1:57" s="9" customFormat="1" x14ac:dyDescent="0.2">
      <c r="A17224" s="2" t="s">
        <v>30452</v>
      </c>
      <c r="B17224" s="1" t="s">
        <v>30453</v>
      </c>
      <c r="C17224" s="1" t="s">
        <v>30451</v>
      </c>
      <c r="D17224" s="3" t="s">
        <v>23274</v>
      </c>
    </row>
    <row r="17225" spans="1:57" s="9" customFormat="1" x14ac:dyDescent="0.2">
      <c r="A17225" s="2" t="s">
        <v>30454</v>
      </c>
      <c r="B17225" s="1" t="s">
        <v>30455</v>
      </c>
      <c r="C17225" s="1" t="s">
        <v>30451</v>
      </c>
      <c r="D17225" s="3" t="s">
        <v>23274</v>
      </c>
    </row>
    <row r="17226" spans="1:57" s="9" customFormat="1" x14ac:dyDescent="0.2">
      <c r="A17226" s="2" t="s">
        <v>30456</v>
      </c>
      <c r="B17226" s="1" t="s">
        <v>30457</v>
      </c>
      <c r="C17226" s="1" t="s">
        <v>30451</v>
      </c>
      <c r="D17226" s="3" t="s">
        <v>23274</v>
      </c>
    </row>
    <row r="17227" spans="1:57" s="9" customFormat="1" x14ac:dyDescent="0.2">
      <c r="A17227" s="2" t="s">
        <v>30458</v>
      </c>
      <c r="B17227" s="1" t="s">
        <v>30459</v>
      </c>
      <c r="C17227" s="1" t="s">
        <v>30451</v>
      </c>
      <c r="D17227" s="3" t="s">
        <v>23274</v>
      </c>
    </row>
    <row r="17228" spans="1:57" s="9" customFormat="1" x14ac:dyDescent="0.2">
      <c r="A17228" s="2" t="s">
        <v>30460</v>
      </c>
      <c r="B17228" s="1" t="s">
        <v>30461</v>
      </c>
      <c r="C17228" s="1" t="s">
        <v>30462</v>
      </c>
      <c r="D17228" s="3" t="s">
        <v>23274</v>
      </c>
    </row>
    <row r="17229" spans="1:57" s="9" customFormat="1" x14ac:dyDescent="0.2">
      <c r="A17229" s="2" t="s">
        <v>30463</v>
      </c>
      <c r="B17229" s="1" t="s">
        <v>30461</v>
      </c>
      <c r="C17229" s="1" t="s">
        <v>30464</v>
      </c>
      <c r="D17229" s="3" t="s">
        <v>23274</v>
      </c>
    </row>
    <row r="17230" spans="1:57" s="9" customFormat="1" x14ac:dyDescent="0.2">
      <c r="A17230" s="2" t="s">
        <v>30465</v>
      </c>
      <c r="B17230" s="1" t="s">
        <v>30466</v>
      </c>
      <c r="C17230" s="1" t="s">
        <v>30467</v>
      </c>
      <c r="D17230" s="3" t="s">
        <v>23274</v>
      </c>
    </row>
    <row r="17231" spans="1:57" s="9" customFormat="1" x14ac:dyDescent="0.2">
      <c r="A17231" s="2" t="s">
        <v>30468</v>
      </c>
      <c r="B17231" s="1" t="s">
        <v>30469</v>
      </c>
      <c r="C17231" s="1" t="s">
        <v>30470</v>
      </c>
      <c r="D17231" s="3" t="s">
        <v>23274</v>
      </c>
    </row>
    <row r="17232" spans="1:57" s="9" customFormat="1" x14ac:dyDescent="0.2">
      <c r="A17232" s="2" t="s">
        <v>30471</v>
      </c>
      <c r="B17232" s="1" t="s">
        <v>30469</v>
      </c>
      <c r="C17232" s="1" t="s">
        <v>30451</v>
      </c>
      <c r="D17232" s="3" t="s">
        <v>23274</v>
      </c>
    </row>
    <row r="17233" spans="1:4" s="9" customFormat="1" x14ac:dyDescent="0.2">
      <c r="A17233" s="2" t="s">
        <v>30472</v>
      </c>
      <c r="B17233" s="1" t="s">
        <v>30469</v>
      </c>
      <c r="C17233" s="1" t="s">
        <v>30462</v>
      </c>
      <c r="D17233" s="3" t="s">
        <v>23274</v>
      </c>
    </row>
    <row r="17234" spans="1:4" s="9" customFormat="1" x14ac:dyDescent="0.2">
      <c r="A17234" s="2" t="s">
        <v>30473</v>
      </c>
      <c r="B17234" s="1" t="s">
        <v>30474</v>
      </c>
      <c r="C17234" s="1" t="s">
        <v>30470</v>
      </c>
      <c r="D17234" s="3" t="s">
        <v>23274</v>
      </c>
    </row>
    <row r="17235" spans="1:4" s="9" customFormat="1" x14ac:dyDescent="0.2">
      <c r="A17235" s="2" t="s">
        <v>30475</v>
      </c>
      <c r="B17235" s="1" t="s">
        <v>30474</v>
      </c>
      <c r="C17235" s="1" t="s">
        <v>30451</v>
      </c>
      <c r="D17235" s="3" t="s">
        <v>23274</v>
      </c>
    </row>
    <row r="17236" spans="1:4" s="9" customFormat="1" x14ac:dyDescent="0.2">
      <c r="A17236" s="2" t="s">
        <v>30476</v>
      </c>
      <c r="B17236" s="1" t="s">
        <v>30474</v>
      </c>
      <c r="C17236" s="1" t="s">
        <v>30462</v>
      </c>
      <c r="D17236" s="3" t="s">
        <v>23274</v>
      </c>
    </row>
    <row r="17237" spans="1:4" s="9" customFormat="1" x14ac:dyDescent="0.2">
      <c r="A17237" s="2" t="s">
        <v>30477</v>
      </c>
      <c r="B17237" s="1" t="s">
        <v>30478</v>
      </c>
      <c r="C17237" s="1" t="s">
        <v>30470</v>
      </c>
      <c r="D17237" s="3" t="s">
        <v>23274</v>
      </c>
    </row>
    <row r="17238" spans="1:4" s="9" customFormat="1" x14ac:dyDescent="0.2">
      <c r="A17238" s="2" t="s">
        <v>30479</v>
      </c>
      <c r="B17238" s="1" t="s">
        <v>30478</v>
      </c>
      <c r="C17238" s="1" t="s">
        <v>30451</v>
      </c>
      <c r="D17238" s="3" t="s">
        <v>23274</v>
      </c>
    </row>
    <row r="17239" spans="1:4" s="9" customFormat="1" x14ac:dyDescent="0.2">
      <c r="A17239" s="2" t="s">
        <v>30480</v>
      </c>
      <c r="B17239" s="1" t="s">
        <v>30478</v>
      </c>
      <c r="C17239" s="1" t="s">
        <v>30462</v>
      </c>
      <c r="D17239" s="3" t="s">
        <v>23274</v>
      </c>
    </row>
    <row r="17240" spans="1:4" s="9" customFormat="1" x14ac:dyDescent="0.2">
      <c r="A17240" s="2" t="s">
        <v>30481</v>
      </c>
      <c r="B17240" s="1" t="s">
        <v>30482</v>
      </c>
      <c r="C17240" s="1" t="s">
        <v>30462</v>
      </c>
      <c r="D17240" s="3" t="s">
        <v>23274</v>
      </c>
    </row>
    <row r="17241" spans="1:4" s="9" customFormat="1" x14ac:dyDescent="0.2">
      <c r="A17241" s="2" t="s">
        <v>30483</v>
      </c>
      <c r="B17241" s="1" t="s">
        <v>30484</v>
      </c>
      <c r="C17241" s="1" t="s">
        <v>39</v>
      </c>
      <c r="D17241" s="3" t="s">
        <v>23274</v>
      </c>
    </row>
    <row r="17242" spans="1:4" s="9" customFormat="1" x14ac:dyDescent="0.2">
      <c r="A17242" s="2" t="s">
        <v>30485</v>
      </c>
      <c r="B17242" s="1" t="s">
        <v>30486</v>
      </c>
      <c r="C17242" s="1" t="s">
        <v>30462</v>
      </c>
      <c r="D17242" s="3" t="s">
        <v>23274</v>
      </c>
    </row>
    <row r="17243" spans="1:4" s="9" customFormat="1" x14ac:dyDescent="0.2">
      <c r="A17243" s="2" t="s">
        <v>30487</v>
      </c>
      <c r="B17243" s="1" t="s">
        <v>30488</v>
      </c>
      <c r="C17243" s="1" t="s">
        <v>39</v>
      </c>
      <c r="D17243" s="3" t="s">
        <v>23274</v>
      </c>
    </row>
    <row r="17244" spans="1:4" s="9" customFormat="1" x14ac:dyDescent="0.2">
      <c r="A17244" s="2" t="s">
        <v>30489</v>
      </c>
      <c r="B17244" s="1" t="s">
        <v>30490</v>
      </c>
      <c r="C17244" s="1" t="s">
        <v>30491</v>
      </c>
      <c r="D17244" s="3" t="s">
        <v>23274</v>
      </c>
    </row>
    <row r="17245" spans="1:4" s="9" customFormat="1" x14ac:dyDescent="0.2">
      <c r="A17245" s="2" t="s">
        <v>30492</v>
      </c>
      <c r="B17245" s="1" t="s">
        <v>30493</v>
      </c>
      <c r="C17245" s="1" t="s">
        <v>39</v>
      </c>
      <c r="D17245" s="3" t="s">
        <v>23274</v>
      </c>
    </row>
    <row r="17246" spans="1:4" s="9" customFormat="1" x14ac:dyDescent="0.2">
      <c r="A17246" s="2" t="s">
        <v>30494</v>
      </c>
      <c r="B17246" s="1" t="s">
        <v>30495</v>
      </c>
      <c r="C17246" s="1" t="s">
        <v>39</v>
      </c>
      <c r="D17246" s="3" t="s">
        <v>23274</v>
      </c>
    </row>
    <row r="17247" spans="1:4" s="9" customFormat="1" x14ac:dyDescent="0.2">
      <c r="A17247" s="2" t="s">
        <v>30496</v>
      </c>
      <c r="B17247" s="1" t="s">
        <v>30497</v>
      </c>
      <c r="C17247" s="1" t="s">
        <v>30451</v>
      </c>
      <c r="D17247" s="3" t="s">
        <v>23274</v>
      </c>
    </row>
    <row r="17248" spans="1:4" s="9" customFormat="1" x14ac:dyDescent="0.2">
      <c r="A17248" s="2" t="s">
        <v>30498</v>
      </c>
      <c r="B17248" s="1" t="s">
        <v>30499</v>
      </c>
      <c r="C17248" s="1" t="s">
        <v>30470</v>
      </c>
      <c r="D17248" s="3" t="s">
        <v>23274</v>
      </c>
    </row>
    <row r="17249" spans="1:4" s="9" customFormat="1" x14ac:dyDescent="0.2">
      <c r="A17249" s="2" t="s">
        <v>30500</v>
      </c>
      <c r="B17249" s="1" t="s">
        <v>30499</v>
      </c>
      <c r="C17249" s="1" t="s">
        <v>30451</v>
      </c>
      <c r="D17249" s="3" t="s">
        <v>23274</v>
      </c>
    </row>
    <row r="17250" spans="1:4" s="9" customFormat="1" x14ac:dyDescent="0.2">
      <c r="A17250" s="2" t="s">
        <v>30501</v>
      </c>
      <c r="B17250" s="1" t="s">
        <v>30499</v>
      </c>
      <c r="C17250" s="1" t="s">
        <v>30502</v>
      </c>
      <c r="D17250" s="3" t="s">
        <v>23274</v>
      </c>
    </row>
    <row r="17251" spans="1:4" s="9" customFormat="1" x14ac:dyDescent="0.2">
      <c r="A17251" s="2" t="s">
        <v>30503</v>
      </c>
      <c r="B17251" s="1" t="s">
        <v>30504</v>
      </c>
      <c r="C17251" s="1" t="s">
        <v>30505</v>
      </c>
      <c r="D17251" s="3" t="s">
        <v>23274</v>
      </c>
    </row>
    <row r="17252" spans="1:4" s="9" customFormat="1" x14ac:dyDescent="0.2">
      <c r="A17252" s="2" t="s">
        <v>30506</v>
      </c>
      <c r="B17252" s="1" t="s">
        <v>30504</v>
      </c>
      <c r="C17252" s="1" t="s">
        <v>30451</v>
      </c>
      <c r="D17252" s="3" t="s">
        <v>23274</v>
      </c>
    </row>
    <row r="17253" spans="1:4" s="9" customFormat="1" x14ac:dyDescent="0.2">
      <c r="A17253" s="2" t="s">
        <v>30507</v>
      </c>
      <c r="B17253" s="1" t="s">
        <v>30508</v>
      </c>
      <c r="C17253" s="1" t="s">
        <v>30470</v>
      </c>
      <c r="D17253" s="3" t="s">
        <v>23274</v>
      </c>
    </row>
    <row r="17254" spans="1:4" s="9" customFormat="1" x14ac:dyDescent="0.2">
      <c r="A17254" s="2" t="s">
        <v>30509</v>
      </c>
      <c r="B17254" s="1" t="s">
        <v>30508</v>
      </c>
      <c r="C17254" s="1" t="s">
        <v>30505</v>
      </c>
      <c r="D17254" s="3" t="s">
        <v>23274</v>
      </c>
    </row>
    <row r="17255" spans="1:4" s="9" customFormat="1" x14ac:dyDescent="0.2">
      <c r="A17255" s="2" t="s">
        <v>30510</v>
      </c>
      <c r="B17255" s="1" t="s">
        <v>30508</v>
      </c>
      <c r="C17255" s="1" t="s">
        <v>30502</v>
      </c>
      <c r="D17255" s="3" t="s">
        <v>23274</v>
      </c>
    </row>
    <row r="17256" spans="1:4" s="9" customFormat="1" x14ac:dyDescent="0.2">
      <c r="A17256" s="2" t="s">
        <v>30511</v>
      </c>
      <c r="B17256" s="1" t="s">
        <v>30512</v>
      </c>
      <c r="C17256" s="1" t="s">
        <v>30467</v>
      </c>
      <c r="D17256" s="3" t="s">
        <v>23274</v>
      </c>
    </row>
    <row r="17257" spans="1:4" s="9" customFormat="1" x14ac:dyDescent="0.2">
      <c r="A17257" s="2" t="s">
        <v>30513</v>
      </c>
      <c r="B17257" s="1" t="s">
        <v>30514</v>
      </c>
      <c r="C17257" s="1" t="s">
        <v>30467</v>
      </c>
      <c r="D17257" s="3" t="s">
        <v>23274</v>
      </c>
    </row>
    <row r="17258" spans="1:4" s="9" customFormat="1" x14ac:dyDescent="0.2">
      <c r="A17258" s="2" t="s">
        <v>30515</v>
      </c>
      <c r="B17258" s="1" t="s">
        <v>30516</v>
      </c>
      <c r="C17258" s="1" t="s">
        <v>30470</v>
      </c>
      <c r="D17258" s="3" t="s">
        <v>23274</v>
      </c>
    </row>
    <row r="17259" spans="1:4" s="9" customFormat="1" x14ac:dyDescent="0.2">
      <c r="A17259" s="2" t="s">
        <v>30517</v>
      </c>
      <c r="B17259" s="1" t="s">
        <v>30518</v>
      </c>
      <c r="C17259" s="1" t="s">
        <v>30451</v>
      </c>
      <c r="D17259" s="3" t="s">
        <v>23274</v>
      </c>
    </row>
    <row r="17260" spans="1:4" s="9" customFormat="1" x14ac:dyDescent="0.2">
      <c r="A17260" s="2" t="s">
        <v>30519</v>
      </c>
      <c r="B17260" s="1" t="s">
        <v>30520</v>
      </c>
      <c r="C17260" s="1" t="s">
        <v>30521</v>
      </c>
      <c r="D17260" s="3" t="s">
        <v>23274</v>
      </c>
    </row>
    <row r="17261" spans="1:4" s="9" customFormat="1" x14ac:dyDescent="0.2">
      <c r="A17261" s="2" t="s">
        <v>30522</v>
      </c>
      <c r="B17261" s="1" t="s">
        <v>30523</v>
      </c>
      <c r="C17261" s="1" t="s">
        <v>30467</v>
      </c>
      <c r="D17261" s="3" t="s">
        <v>23274</v>
      </c>
    </row>
    <row r="17262" spans="1:4" s="9" customFormat="1" x14ac:dyDescent="0.2">
      <c r="A17262" s="2" t="s">
        <v>30524</v>
      </c>
      <c r="B17262" s="1" t="s">
        <v>30523</v>
      </c>
      <c r="C17262" s="1" t="s">
        <v>30502</v>
      </c>
      <c r="D17262" s="3" t="s">
        <v>23274</v>
      </c>
    </row>
    <row r="17263" spans="1:4" s="9" customFormat="1" x14ac:dyDescent="0.2">
      <c r="A17263" s="2" t="s">
        <v>30525</v>
      </c>
      <c r="B17263" s="1" t="s">
        <v>30526</v>
      </c>
      <c r="C17263" s="1" t="s">
        <v>30467</v>
      </c>
      <c r="D17263" s="3" t="s">
        <v>23274</v>
      </c>
    </row>
    <row r="17264" spans="1:4" s="9" customFormat="1" x14ac:dyDescent="0.2">
      <c r="A17264" s="2" t="s">
        <v>30527</v>
      </c>
      <c r="B17264" s="1" t="s">
        <v>30528</v>
      </c>
      <c r="C17264" s="1" t="s">
        <v>30451</v>
      </c>
      <c r="D17264" s="3" t="s">
        <v>23274</v>
      </c>
    </row>
    <row r="17265" spans="1:57" s="9" customFormat="1" x14ac:dyDescent="0.2">
      <c r="A17265" s="2" t="s">
        <v>30529</v>
      </c>
      <c r="B17265" s="1" t="s">
        <v>30528</v>
      </c>
      <c r="C17265" s="1" t="s">
        <v>30467</v>
      </c>
      <c r="D17265" s="3" t="s">
        <v>23274</v>
      </c>
    </row>
    <row r="17266" spans="1:57" s="9" customFormat="1" x14ac:dyDescent="0.2">
      <c r="A17266" s="2" t="s">
        <v>30530</v>
      </c>
      <c r="B17266" s="1" t="s">
        <v>30528</v>
      </c>
      <c r="C17266" s="1" t="s">
        <v>30462</v>
      </c>
      <c r="D17266" s="3" t="s">
        <v>23274</v>
      </c>
    </row>
    <row r="17267" spans="1:57" s="9" customFormat="1" x14ac:dyDescent="0.2">
      <c r="A17267" s="2" t="s">
        <v>30531</v>
      </c>
      <c r="B17267" s="1" t="s">
        <v>30528</v>
      </c>
      <c r="C17267" s="1" t="s">
        <v>30532</v>
      </c>
      <c r="D17267" s="3" t="s">
        <v>23274</v>
      </c>
    </row>
    <row r="17268" spans="1:57" s="9" customFormat="1" x14ac:dyDescent="0.2">
      <c r="A17268" s="2" t="s">
        <v>30533</v>
      </c>
      <c r="B17268" s="1" t="s">
        <v>30534</v>
      </c>
      <c r="C17268" s="1" t="s">
        <v>30451</v>
      </c>
      <c r="D17268" s="3" t="s">
        <v>23274</v>
      </c>
    </row>
    <row r="17269" spans="1:57" s="9" customFormat="1" x14ac:dyDescent="0.2">
      <c r="A17269" s="2" t="s">
        <v>30535</v>
      </c>
      <c r="B17269" s="1" t="s">
        <v>30534</v>
      </c>
      <c r="C17269" s="1" t="s">
        <v>30467</v>
      </c>
      <c r="D17269" s="3" t="s">
        <v>23274</v>
      </c>
    </row>
    <row r="17270" spans="1:57" s="9" customFormat="1" x14ac:dyDescent="0.2">
      <c r="A17270" s="2" t="s">
        <v>30536</v>
      </c>
      <c r="B17270" s="1" t="s">
        <v>30534</v>
      </c>
      <c r="C17270" s="1" t="s">
        <v>30462</v>
      </c>
      <c r="D17270" s="3" t="s">
        <v>23274</v>
      </c>
    </row>
    <row r="17271" spans="1:57" s="9" customFormat="1" x14ac:dyDescent="0.2">
      <c r="A17271" s="2" t="s">
        <v>30537</v>
      </c>
      <c r="B17271" s="1" t="s">
        <v>30534</v>
      </c>
      <c r="C17271" s="1" t="s">
        <v>30532</v>
      </c>
      <c r="D17271" s="3" t="s">
        <v>23274</v>
      </c>
    </row>
    <row r="17272" spans="1:57" s="9" customFormat="1" x14ac:dyDescent="0.2">
      <c r="A17272" s="2" t="s">
        <v>30538</v>
      </c>
      <c r="B17272" s="1" t="s">
        <v>30539</v>
      </c>
      <c r="C17272" s="1" t="s">
        <v>30451</v>
      </c>
      <c r="D17272" s="3" t="s">
        <v>23274</v>
      </c>
    </row>
    <row r="17273" spans="1:57" s="9" customFormat="1" x14ac:dyDescent="0.2">
      <c r="A17273" s="2" t="s">
        <v>30540</v>
      </c>
      <c r="B17273" s="1" t="s">
        <v>30539</v>
      </c>
      <c r="C17273" s="1" t="s">
        <v>30532</v>
      </c>
      <c r="D17273" s="3" t="s">
        <v>23274</v>
      </c>
    </row>
    <row r="17274" spans="1:57" s="9" customFormat="1" x14ac:dyDescent="0.2">
      <c r="A17274" s="2" t="s">
        <v>30541</v>
      </c>
      <c r="B17274" s="1" t="s">
        <v>30542</v>
      </c>
      <c r="C17274" s="1" t="s">
        <v>30470</v>
      </c>
      <c r="D17274" s="3" t="s">
        <v>23274</v>
      </c>
    </row>
    <row r="17275" spans="1:57" s="9" customFormat="1" x14ac:dyDescent="0.2">
      <c r="A17275" s="2" t="s">
        <v>30543</v>
      </c>
      <c r="B17275" s="1" t="s">
        <v>30544</v>
      </c>
      <c r="C17275" s="1" t="s">
        <v>30470</v>
      </c>
      <c r="D17275" s="3" t="s">
        <v>23274</v>
      </c>
    </row>
    <row r="17276" spans="1:57" s="9" customFormat="1" x14ac:dyDescent="0.2">
      <c r="A17276" s="2" t="s">
        <v>30545</v>
      </c>
      <c r="B17276" s="1" t="s">
        <v>30546</v>
      </c>
      <c r="C17276" s="1" t="s">
        <v>30532</v>
      </c>
      <c r="D17276" s="3" t="s">
        <v>23274</v>
      </c>
    </row>
    <row r="17277" spans="1:57" s="9" customFormat="1" x14ac:dyDescent="0.2">
      <c r="A17277" s="2" t="s">
        <v>30547</v>
      </c>
      <c r="B17277" s="1" t="s">
        <v>30548</v>
      </c>
      <c r="C17277" s="1" t="s">
        <v>30532</v>
      </c>
      <c r="D17277" s="3" t="s">
        <v>23274</v>
      </c>
    </row>
    <row r="17278" spans="1:57" s="9" customFormat="1" x14ac:dyDescent="0.2">
      <c r="A17278" s="2" t="s">
        <v>30549</v>
      </c>
      <c r="B17278" s="1" t="s">
        <v>30550</v>
      </c>
      <c r="C17278" s="1" t="s">
        <v>30532</v>
      </c>
      <c r="D17278" s="3" t="s">
        <v>23274</v>
      </c>
    </row>
    <row r="17279" spans="1:57" s="11" customFormat="1" ht="18.75" x14ac:dyDescent="0.2">
      <c r="A17279" s="16" t="str">
        <f>HYPERLINK("#Indice","Voltar ao inicio")</f>
        <v>Voltar ao inicio</v>
      </c>
      <c r="B17279" s="33"/>
      <c r="C17279" s="33"/>
      <c r="D17279" s="33"/>
      <c r="E17279" s="9"/>
      <c r="F17279" s="9"/>
      <c r="G17279" s="9"/>
      <c r="H17279" s="9"/>
      <c r="I17279" s="9"/>
      <c r="J17279" s="9"/>
      <c r="K17279" s="9"/>
      <c r="L17279" s="9"/>
      <c r="M17279" s="9"/>
      <c r="N17279" s="9"/>
      <c r="O17279" s="9"/>
      <c r="P17279" s="9"/>
      <c r="Q17279" s="9"/>
      <c r="R17279" s="9"/>
      <c r="S17279" s="9"/>
      <c r="T17279" s="9"/>
      <c r="U17279" s="9"/>
      <c r="V17279" s="9"/>
      <c r="W17279" s="9"/>
      <c r="X17279" s="9"/>
      <c r="Y17279" s="9"/>
      <c r="Z17279" s="9"/>
      <c r="AA17279" s="9"/>
      <c r="AB17279" s="9"/>
      <c r="AC17279" s="9"/>
      <c r="AD17279" s="9"/>
      <c r="AE17279" s="9"/>
      <c r="AF17279" s="9"/>
      <c r="AG17279" s="9"/>
      <c r="AH17279" s="9"/>
      <c r="AI17279" s="9"/>
      <c r="AJ17279" s="9"/>
      <c r="AK17279" s="9"/>
      <c r="AL17279" s="9"/>
      <c r="AM17279" s="9"/>
      <c r="AN17279" s="9"/>
      <c r="AO17279" s="9"/>
      <c r="AP17279" s="9"/>
      <c r="AQ17279" s="9"/>
      <c r="AR17279" s="9"/>
      <c r="AS17279" s="9"/>
      <c r="AT17279" s="9"/>
      <c r="AU17279" s="9"/>
      <c r="AV17279" s="9"/>
      <c r="AW17279" s="9"/>
      <c r="AX17279" s="9"/>
      <c r="AY17279" s="9"/>
      <c r="AZ17279" s="9"/>
      <c r="BA17279" s="9"/>
      <c r="BB17279" s="9"/>
      <c r="BC17279" s="9"/>
      <c r="BD17279" s="9"/>
      <c r="BE17279" s="9"/>
    </row>
    <row r="17280" spans="1:57" s="11" customFormat="1" ht="10.5" customHeight="1" x14ac:dyDescent="0.2">
      <c r="A17280" s="12"/>
      <c r="B17280" s="13"/>
      <c r="C17280" s="13"/>
      <c r="D17280" s="13"/>
      <c r="E17280" s="9"/>
      <c r="F17280" s="9"/>
      <c r="G17280" s="9"/>
      <c r="H17280" s="9"/>
      <c r="I17280" s="9"/>
      <c r="J17280" s="9"/>
      <c r="K17280" s="9"/>
      <c r="L17280" s="9"/>
      <c r="M17280" s="9"/>
      <c r="N17280" s="9"/>
      <c r="O17280" s="9"/>
      <c r="P17280" s="9"/>
      <c r="Q17280" s="9"/>
      <c r="R17280" s="9"/>
      <c r="S17280" s="9"/>
      <c r="T17280" s="9"/>
      <c r="U17280" s="9"/>
      <c r="V17280" s="9"/>
      <c r="W17280" s="9"/>
      <c r="X17280" s="9"/>
      <c r="Y17280" s="9"/>
      <c r="Z17280" s="9"/>
      <c r="AA17280" s="9"/>
      <c r="AB17280" s="9"/>
      <c r="AC17280" s="9"/>
      <c r="AD17280" s="9"/>
      <c r="AE17280" s="9"/>
      <c r="AF17280" s="9"/>
      <c r="AG17280" s="9"/>
      <c r="AH17280" s="9"/>
      <c r="AI17280" s="9"/>
      <c r="AJ17280" s="9"/>
      <c r="AK17280" s="9"/>
      <c r="AL17280" s="9"/>
      <c r="AM17280" s="9"/>
      <c r="AN17280" s="9"/>
      <c r="AO17280" s="9"/>
      <c r="AP17280" s="9"/>
      <c r="AQ17280" s="9"/>
      <c r="AR17280" s="9"/>
      <c r="AS17280" s="9"/>
      <c r="AT17280" s="9"/>
      <c r="AU17280" s="9"/>
      <c r="AV17280" s="9"/>
      <c r="AW17280" s="9"/>
      <c r="AX17280" s="9"/>
      <c r="AY17280" s="9"/>
      <c r="AZ17280" s="9"/>
      <c r="BA17280" s="9"/>
      <c r="BB17280" s="9"/>
      <c r="BC17280" s="9"/>
      <c r="BD17280" s="9"/>
      <c r="BE17280" s="9"/>
    </row>
    <row r="17281" spans="1:57" s="9" customFormat="1" ht="26.25" customHeight="1" x14ac:dyDescent="0.2">
      <c r="A17281" s="18" t="s">
        <v>30552</v>
      </c>
      <c r="B17281" s="19"/>
      <c r="C17281" s="19"/>
      <c r="D17281" s="19"/>
    </row>
    <row r="17282" spans="1:57" s="9" customFormat="1" ht="14.25" customHeight="1" x14ac:dyDescent="0.2">
      <c r="A17282" s="34" t="s">
        <v>0</v>
      </c>
      <c r="B17282" s="36" t="s">
        <v>1</v>
      </c>
      <c r="C17282" s="36" t="s">
        <v>2</v>
      </c>
      <c r="D17282" s="38" t="s">
        <v>3</v>
      </c>
    </row>
    <row r="17283" spans="1:57" s="9" customFormat="1" ht="14.25" customHeight="1" x14ac:dyDescent="0.2">
      <c r="A17283" s="35"/>
      <c r="B17283" s="37"/>
      <c r="C17283" s="37"/>
      <c r="D17283" s="39"/>
    </row>
    <row r="17284" spans="1:57" s="9" customFormat="1" x14ac:dyDescent="0.2">
      <c r="A17284" s="2" t="s">
        <v>30553</v>
      </c>
      <c r="B17284" s="1" t="s">
        <v>30554</v>
      </c>
      <c r="C17284" s="1" t="s">
        <v>39</v>
      </c>
      <c r="D17284" s="10" t="s">
        <v>5270</v>
      </c>
    </row>
    <row r="17285" spans="1:57" s="9" customFormat="1" x14ac:dyDescent="0.2">
      <c r="A17285" s="2" t="s">
        <v>30555</v>
      </c>
      <c r="B17285" s="1" t="s">
        <v>30556</v>
      </c>
      <c r="C17285" s="1" t="s">
        <v>27859</v>
      </c>
      <c r="D17285" s="10" t="s">
        <v>5270</v>
      </c>
    </row>
    <row r="17286" spans="1:57" s="9" customFormat="1" x14ac:dyDescent="0.2">
      <c r="A17286" s="2" t="s">
        <v>30557</v>
      </c>
      <c r="B17286" s="1" t="s">
        <v>30558</v>
      </c>
      <c r="C17286" s="1" t="s">
        <v>14987</v>
      </c>
      <c r="D17286" s="10" t="s">
        <v>5270</v>
      </c>
    </row>
    <row r="17287" spans="1:57" s="9" customFormat="1" x14ac:dyDescent="0.2">
      <c r="A17287" s="2" t="s">
        <v>30559</v>
      </c>
      <c r="B17287" s="1" t="s">
        <v>30560</v>
      </c>
      <c r="C17287" s="1" t="s">
        <v>39</v>
      </c>
      <c r="D17287" s="10" t="s">
        <v>5270</v>
      </c>
    </row>
    <row r="17288" spans="1:57" s="9" customFormat="1" x14ac:dyDescent="0.2">
      <c r="A17288" s="2" t="s">
        <v>30561</v>
      </c>
      <c r="B17288" s="1" t="s">
        <v>30560</v>
      </c>
      <c r="C17288" s="1" t="s">
        <v>13619</v>
      </c>
      <c r="D17288" s="10" t="s">
        <v>5270</v>
      </c>
    </row>
    <row r="17289" spans="1:57" s="9" customFormat="1" x14ac:dyDescent="0.2">
      <c r="A17289" s="2" t="s">
        <v>30562</v>
      </c>
      <c r="B17289" s="1" t="s">
        <v>30563</v>
      </c>
      <c r="C17289" s="1" t="s">
        <v>13420</v>
      </c>
      <c r="D17289" s="10" t="s">
        <v>5270</v>
      </c>
    </row>
    <row r="17290" spans="1:57" s="9" customFormat="1" x14ac:dyDescent="0.2">
      <c r="A17290" s="2" t="s">
        <v>30564</v>
      </c>
      <c r="B17290" s="1" t="s">
        <v>30565</v>
      </c>
      <c r="C17290" s="1" t="s">
        <v>13619</v>
      </c>
      <c r="D17290" s="10" t="s">
        <v>5270</v>
      </c>
    </row>
    <row r="17291" spans="1:57" s="9" customFormat="1" x14ac:dyDescent="0.2">
      <c r="A17291" s="2" t="s">
        <v>30566</v>
      </c>
      <c r="B17291" s="1" t="s">
        <v>30567</v>
      </c>
      <c r="C17291" s="1" t="s">
        <v>30568</v>
      </c>
      <c r="D17291" s="3">
        <v>1500</v>
      </c>
    </row>
    <row r="17292" spans="1:57" s="9" customFormat="1" x14ac:dyDescent="0.2">
      <c r="A17292" s="2" t="s">
        <v>30569</v>
      </c>
      <c r="B17292" s="1" t="s">
        <v>30567</v>
      </c>
      <c r="C17292" s="1" t="s">
        <v>30570</v>
      </c>
      <c r="D17292" s="10" t="s">
        <v>5270</v>
      </c>
    </row>
    <row r="17293" spans="1:57" s="11" customFormat="1" ht="18.75" x14ac:dyDescent="0.2">
      <c r="A17293" s="16" t="str">
        <f>HYPERLINK("#Indice","Voltar ao inicio")</f>
        <v>Voltar ao inicio</v>
      </c>
      <c r="B17293" s="33"/>
      <c r="C17293" s="33"/>
      <c r="D17293" s="33"/>
      <c r="E17293" s="9"/>
      <c r="F17293" s="9"/>
      <c r="G17293" s="9"/>
      <c r="H17293" s="9"/>
      <c r="I17293" s="9"/>
      <c r="J17293" s="9"/>
      <c r="K17293" s="9"/>
      <c r="L17293" s="9"/>
      <c r="M17293" s="9"/>
      <c r="N17293" s="9"/>
      <c r="O17293" s="9"/>
      <c r="P17293" s="9"/>
      <c r="Q17293" s="9"/>
      <c r="R17293" s="9"/>
      <c r="S17293" s="9"/>
      <c r="T17293" s="9"/>
      <c r="U17293" s="9"/>
      <c r="V17293" s="9"/>
      <c r="W17293" s="9"/>
      <c r="X17293" s="9"/>
      <c r="Y17293" s="9"/>
      <c r="Z17293" s="9"/>
      <c r="AA17293" s="9"/>
      <c r="AB17293" s="9"/>
      <c r="AC17293" s="9"/>
      <c r="AD17293" s="9"/>
      <c r="AE17293" s="9"/>
      <c r="AF17293" s="9"/>
      <c r="AG17293" s="9"/>
      <c r="AH17293" s="9"/>
      <c r="AI17293" s="9"/>
      <c r="AJ17293" s="9"/>
      <c r="AK17293" s="9"/>
      <c r="AL17293" s="9"/>
      <c r="AM17293" s="9"/>
      <c r="AN17293" s="9"/>
      <c r="AO17293" s="9"/>
      <c r="AP17293" s="9"/>
      <c r="AQ17293" s="9"/>
      <c r="AR17293" s="9"/>
      <c r="AS17293" s="9"/>
      <c r="AT17293" s="9"/>
      <c r="AU17293" s="9"/>
      <c r="AV17293" s="9"/>
      <c r="AW17293" s="9"/>
      <c r="AX17293" s="9"/>
      <c r="AY17293" s="9"/>
      <c r="AZ17293" s="9"/>
      <c r="BA17293" s="9"/>
      <c r="BB17293" s="9"/>
      <c r="BC17293" s="9"/>
      <c r="BD17293" s="9"/>
      <c r="BE17293" s="9"/>
    </row>
    <row r="17294" spans="1:57" s="11" customFormat="1" ht="10.5" customHeight="1" x14ac:dyDescent="0.2">
      <c r="A17294" s="12"/>
      <c r="B17294" s="13"/>
      <c r="C17294" s="13"/>
      <c r="D17294" s="13"/>
      <c r="E17294" s="9"/>
      <c r="F17294" s="9"/>
      <c r="G17294" s="9"/>
      <c r="H17294" s="9"/>
      <c r="I17294" s="9"/>
      <c r="J17294" s="9"/>
      <c r="K17294" s="9"/>
      <c r="L17294" s="9"/>
      <c r="M17294" s="9"/>
      <c r="N17294" s="9"/>
      <c r="O17294" s="9"/>
      <c r="P17294" s="9"/>
      <c r="Q17294" s="9"/>
      <c r="R17294" s="9"/>
      <c r="S17294" s="9"/>
      <c r="T17294" s="9"/>
      <c r="U17294" s="9"/>
      <c r="V17294" s="9"/>
      <c r="W17294" s="9"/>
      <c r="X17294" s="9"/>
      <c r="Y17294" s="9"/>
      <c r="Z17294" s="9"/>
      <c r="AA17294" s="9"/>
      <c r="AB17294" s="9"/>
      <c r="AC17294" s="9"/>
      <c r="AD17294" s="9"/>
      <c r="AE17294" s="9"/>
      <c r="AF17294" s="9"/>
      <c r="AG17294" s="9"/>
      <c r="AH17294" s="9"/>
      <c r="AI17294" s="9"/>
      <c r="AJ17294" s="9"/>
      <c r="AK17294" s="9"/>
      <c r="AL17294" s="9"/>
      <c r="AM17294" s="9"/>
      <c r="AN17294" s="9"/>
      <c r="AO17294" s="9"/>
      <c r="AP17294" s="9"/>
      <c r="AQ17294" s="9"/>
      <c r="AR17294" s="9"/>
      <c r="AS17294" s="9"/>
      <c r="AT17294" s="9"/>
      <c r="AU17294" s="9"/>
      <c r="AV17294" s="9"/>
      <c r="AW17294" s="9"/>
      <c r="AX17294" s="9"/>
      <c r="AY17294" s="9"/>
      <c r="AZ17294" s="9"/>
      <c r="BA17294" s="9"/>
      <c r="BB17294" s="9"/>
      <c r="BC17294" s="9"/>
      <c r="BD17294" s="9"/>
      <c r="BE17294" s="9"/>
    </row>
    <row r="17295" spans="1:57" s="9" customFormat="1" ht="26.25" customHeight="1" x14ac:dyDescent="0.2">
      <c r="A17295" s="18" t="s">
        <v>30571</v>
      </c>
      <c r="B17295" s="19"/>
      <c r="C17295" s="19"/>
      <c r="D17295" s="19"/>
    </row>
    <row r="17296" spans="1:57" s="9" customFormat="1" ht="14.25" customHeight="1" x14ac:dyDescent="0.2">
      <c r="A17296" s="34" t="s">
        <v>0</v>
      </c>
      <c r="B17296" s="36" t="s">
        <v>1</v>
      </c>
      <c r="C17296" s="36" t="s">
        <v>2</v>
      </c>
      <c r="D17296" s="38" t="s">
        <v>3</v>
      </c>
    </row>
    <row r="17297" spans="1:4" s="9" customFormat="1" ht="14.25" customHeight="1" x14ac:dyDescent="0.2">
      <c r="A17297" s="35"/>
      <c r="B17297" s="37"/>
      <c r="C17297" s="37"/>
      <c r="D17297" s="39"/>
    </row>
    <row r="17298" spans="1:4" s="9" customFormat="1" x14ac:dyDescent="0.2">
      <c r="A17298" s="2" t="s">
        <v>30572</v>
      </c>
      <c r="B17298" s="1" t="s">
        <v>30573</v>
      </c>
      <c r="C17298" s="1" t="s">
        <v>39</v>
      </c>
      <c r="D17298" s="10" t="s">
        <v>5270</v>
      </c>
    </row>
    <row r="17299" spans="1:4" s="9" customFormat="1" x14ac:dyDescent="0.2">
      <c r="A17299" s="2" t="s">
        <v>30574</v>
      </c>
      <c r="B17299" s="1" t="s">
        <v>30573</v>
      </c>
      <c r="C17299" s="1" t="s">
        <v>13619</v>
      </c>
      <c r="D17299" s="10" t="s">
        <v>5270</v>
      </c>
    </row>
    <row r="17300" spans="1:4" s="9" customFormat="1" x14ac:dyDescent="0.2">
      <c r="A17300" s="2" t="s">
        <v>30575</v>
      </c>
      <c r="B17300" s="1" t="s">
        <v>30573</v>
      </c>
      <c r="C17300" s="1" t="s">
        <v>13352</v>
      </c>
      <c r="D17300" s="10" t="s">
        <v>5270</v>
      </c>
    </row>
    <row r="17301" spans="1:4" s="9" customFormat="1" x14ac:dyDescent="0.2">
      <c r="A17301" s="2" t="s">
        <v>30576</v>
      </c>
      <c r="B17301" s="1" t="s">
        <v>30577</v>
      </c>
      <c r="C17301" s="1" t="s">
        <v>39</v>
      </c>
      <c r="D17301" s="10" t="s">
        <v>5270</v>
      </c>
    </row>
    <row r="17302" spans="1:4" s="9" customFormat="1" x14ac:dyDescent="0.2">
      <c r="A17302" s="2" t="s">
        <v>30578</v>
      </c>
      <c r="B17302" s="1" t="s">
        <v>30577</v>
      </c>
      <c r="C17302" s="1" t="s">
        <v>13352</v>
      </c>
      <c r="D17302" s="3">
        <v>1000</v>
      </c>
    </row>
    <row r="17303" spans="1:4" s="9" customFormat="1" x14ac:dyDescent="0.2">
      <c r="A17303" s="2" t="s">
        <v>30579</v>
      </c>
      <c r="B17303" s="1" t="s">
        <v>30580</v>
      </c>
      <c r="C17303" s="1" t="s">
        <v>39</v>
      </c>
      <c r="D17303" s="10" t="s">
        <v>5270</v>
      </c>
    </row>
    <row r="17304" spans="1:4" s="9" customFormat="1" x14ac:dyDescent="0.2">
      <c r="A17304" s="2" t="s">
        <v>30581</v>
      </c>
      <c r="B17304" s="1" t="s">
        <v>30580</v>
      </c>
      <c r="C17304" s="1" t="s">
        <v>13619</v>
      </c>
      <c r="D17304" s="10" t="s">
        <v>5270</v>
      </c>
    </row>
    <row r="17305" spans="1:4" s="9" customFormat="1" x14ac:dyDescent="0.2">
      <c r="A17305" s="2" t="s">
        <v>30582</v>
      </c>
      <c r="B17305" s="1" t="s">
        <v>30583</v>
      </c>
      <c r="C17305" s="1" t="s">
        <v>13352</v>
      </c>
      <c r="D17305" s="10" t="s">
        <v>5270</v>
      </c>
    </row>
    <row r="17306" spans="1:4" s="9" customFormat="1" x14ac:dyDescent="0.2">
      <c r="A17306" s="2" t="s">
        <v>30584</v>
      </c>
      <c r="B17306" s="1" t="s">
        <v>30585</v>
      </c>
      <c r="C17306" s="1" t="s">
        <v>39</v>
      </c>
      <c r="D17306" s="10" t="s">
        <v>5270</v>
      </c>
    </row>
    <row r="17307" spans="1:4" s="9" customFormat="1" x14ac:dyDescent="0.2">
      <c r="A17307" s="2" t="s">
        <v>30586</v>
      </c>
      <c r="B17307" s="1" t="s">
        <v>30585</v>
      </c>
      <c r="C17307" s="1" t="s">
        <v>30568</v>
      </c>
      <c r="D17307" s="10" t="s">
        <v>5270</v>
      </c>
    </row>
    <row r="17308" spans="1:4" s="9" customFormat="1" x14ac:dyDescent="0.2">
      <c r="A17308" s="2" t="s">
        <v>30587</v>
      </c>
      <c r="B17308" s="1" t="s">
        <v>30588</v>
      </c>
      <c r="C17308" s="1" t="s">
        <v>30589</v>
      </c>
      <c r="D17308" s="10" t="s">
        <v>5270</v>
      </c>
    </row>
    <row r="17309" spans="1:4" s="9" customFormat="1" x14ac:dyDescent="0.2">
      <c r="A17309" s="2" t="s">
        <v>30590</v>
      </c>
      <c r="B17309" s="1" t="s">
        <v>30591</v>
      </c>
      <c r="C17309" s="1" t="s">
        <v>39</v>
      </c>
      <c r="D17309" s="3">
        <v>500</v>
      </c>
    </row>
    <row r="17310" spans="1:4" s="9" customFormat="1" x14ac:dyDescent="0.2">
      <c r="A17310" s="2" t="s">
        <v>30592</v>
      </c>
      <c r="B17310" s="1" t="s">
        <v>30591</v>
      </c>
      <c r="C17310" s="1" t="s">
        <v>13619</v>
      </c>
      <c r="D17310" s="10" t="s">
        <v>5270</v>
      </c>
    </row>
    <row r="17311" spans="1:4" s="9" customFormat="1" x14ac:dyDescent="0.2">
      <c r="A17311" s="2" t="s">
        <v>30593</v>
      </c>
      <c r="B17311" s="1" t="s">
        <v>30594</v>
      </c>
      <c r="C17311" s="1" t="s">
        <v>39</v>
      </c>
      <c r="D17311" s="3">
        <v>1000</v>
      </c>
    </row>
    <row r="17312" spans="1:4" s="9" customFormat="1" x14ac:dyDescent="0.2">
      <c r="A17312" s="2" t="s">
        <v>30595</v>
      </c>
      <c r="B17312" s="1" t="s">
        <v>30594</v>
      </c>
      <c r="C17312" s="1" t="s">
        <v>39</v>
      </c>
      <c r="D17312" s="10" t="s">
        <v>5270</v>
      </c>
    </row>
    <row r="17313" spans="1:57" s="9" customFormat="1" x14ac:dyDescent="0.2">
      <c r="A17313" s="2" t="s">
        <v>30596</v>
      </c>
      <c r="B17313" s="1" t="s">
        <v>30597</v>
      </c>
      <c r="C17313" s="1" t="s">
        <v>30598</v>
      </c>
      <c r="D17313" s="10" t="s">
        <v>5270</v>
      </c>
    </row>
    <row r="17314" spans="1:57" s="9" customFormat="1" x14ac:dyDescent="0.2">
      <c r="A17314" s="2" t="s">
        <v>30599</v>
      </c>
      <c r="B17314" s="1" t="s">
        <v>30600</v>
      </c>
      <c r="C17314" s="1" t="s">
        <v>13619</v>
      </c>
      <c r="D17314" s="10" t="s">
        <v>5270</v>
      </c>
    </row>
    <row r="17315" spans="1:57" s="9" customFormat="1" x14ac:dyDescent="0.2">
      <c r="A17315" s="2" t="s">
        <v>30601</v>
      </c>
      <c r="B17315" s="1" t="s">
        <v>30600</v>
      </c>
      <c r="C17315" s="1" t="s">
        <v>13619</v>
      </c>
      <c r="D17315" s="3">
        <v>1500</v>
      </c>
    </row>
    <row r="17316" spans="1:57" s="9" customFormat="1" x14ac:dyDescent="0.2">
      <c r="A17316" s="2" t="s">
        <v>30602</v>
      </c>
      <c r="B17316" s="1" t="s">
        <v>30603</v>
      </c>
      <c r="C17316" s="1" t="s">
        <v>39</v>
      </c>
      <c r="D17316" s="10" t="s">
        <v>5270</v>
      </c>
    </row>
    <row r="17317" spans="1:57" s="9" customFormat="1" x14ac:dyDescent="0.2">
      <c r="A17317" s="2" t="s">
        <v>30604</v>
      </c>
      <c r="B17317" s="1" t="s">
        <v>30605</v>
      </c>
      <c r="C17317" s="1" t="s">
        <v>13619</v>
      </c>
      <c r="D17317" s="10" t="s">
        <v>5270</v>
      </c>
    </row>
    <row r="17318" spans="1:57" s="11" customFormat="1" ht="18.75" x14ac:dyDescent="0.2">
      <c r="A17318" s="16" t="str">
        <f>HYPERLINK("#Indice","Voltar ao inicio")</f>
        <v>Voltar ao inicio</v>
      </c>
      <c r="B17318" s="33"/>
      <c r="C17318" s="33"/>
      <c r="D17318" s="33"/>
      <c r="E17318" s="9"/>
      <c r="F17318" s="9"/>
      <c r="G17318" s="9"/>
      <c r="H17318" s="9"/>
      <c r="I17318" s="9"/>
      <c r="J17318" s="9"/>
      <c r="K17318" s="9"/>
      <c r="L17318" s="9"/>
      <c r="M17318" s="9"/>
      <c r="N17318" s="9"/>
      <c r="O17318" s="9"/>
      <c r="P17318" s="9"/>
      <c r="Q17318" s="9"/>
      <c r="R17318" s="9"/>
      <c r="S17318" s="9"/>
      <c r="T17318" s="9"/>
      <c r="U17318" s="9"/>
      <c r="V17318" s="9"/>
      <c r="W17318" s="9"/>
      <c r="X17318" s="9"/>
      <c r="Y17318" s="9"/>
      <c r="Z17318" s="9"/>
      <c r="AA17318" s="9"/>
      <c r="AB17318" s="9"/>
      <c r="AC17318" s="9"/>
      <c r="AD17318" s="9"/>
      <c r="AE17318" s="9"/>
      <c r="AF17318" s="9"/>
      <c r="AG17318" s="9"/>
      <c r="AH17318" s="9"/>
      <c r="AI17318" s="9"/>
      <c r="AJ17318" s="9"/>
      <c r="AK17318" s="9"/>
      <c r="AL17318" s="9"/>
      <c r="AM17318" s="9"/>
      <c r="AN17318" s="9"/>
      <c r="AO17318" s="9"/>
      <c r="AP17318" s="9"/>
      <c r="AQ17318" s="9"/>
      <c r="AR17318" s="9"/>
      <c r="AS17318" s="9"/>
      <c r="AT17318" s="9"/>
      <c r="AU17318" s="9"/>
      <c r="AV17318" s="9"/>
      <c r="AW17318" s="9"/>
      <c r="AX17318" s="9"/>
      <c r="AY17318" s="9"/>
      <c r="AZ17318" s="9"/>
      <c r="BA17318" s="9"/>
      <c r="BB17318" s="9"/>
      <c r="BC17318" s="9"/>
      <c r="BD17318" s="9"/>
      <c r="BE17318" s="9"/>
    </row>
    <row r="17319" spans="1:57" s="11" customFormat="1" ht="10.5" customHeight="1" x14ac:dyDescent="0.2">
      <c r="A17319" s="12"/>
      <c r="B17319" s="13"/>
      <c r="C17319" s="13"/>
      <c r="D17319" s="13"/>
      <c r="E17319" s="9"/>
      <c r="F17319" s="9"/>
      <c r="G17319" s="9"/>
      <c r="H17319" s="9"/>
      <c r="I17319" s="9"/>
      <c r="J17319" s="9"/>
      <c r="K17319" s="9"/>
      <c r="L17319" s="9"/>
      <c r="M17319" s="9"/>
      <c r="N17319" s="9"/>
      <c r="O17319" s="9"/>
      <c r="P17319" s="9"/>
      <c r="Q17319" s="9"/>
      <c r="R17319" s="9"/>
      <c r="S17319" s="9"/>
      <c r="T17319" s="9"/>
      <c r="U17319" s="9"/>
      <c r="V17319" s="9"/>
      <c r="W17319" s="9"/>
      <c r="X17319" s="9"/>
      <c r="Y17319" s="9"/>
      <c r="Z17319" s="9"/>
      <c r="AA17319" s="9"/>
      <c r="AB17319" s="9"/>
      <c r="AC17319" s="9"/>
      <c r="AD17319" s="9"/>
      <c r="AE17319" s="9"/>
      <c r="AF17319" s="9"/>
      <c r="AG17319" s="9"/>
      <c r="AH17319" s="9"/>
      <c r="AI17319" s="9"/>
      <c r="AJ17319" s="9"/>
      <c r="AK17319" s="9"/>
      <c r="AL17319" s="9"/>
      <c r="AM17319" s="9"/>
      <c r="AN17319" s="9"/>
      <c r="AO17319" s="9"/>
      <c r="AP17319" s="9"/>
      <c r="AQ17319" s="9"/>
      <c r="AR17319" s="9"/>
      <c r="AS17319" s="9"/>
      <c r="AT17319" s="9"/>
      <c r="AU17319" s="9"/>
      <c r="AV17319" s="9"/>
      <c r="AW17319" s="9"/>
      <c r="AX17319" s="9"/>
      <c r="AY17319" s="9"/>
      <c r="AZ17319" s="9"/>
      <c r="BA17319" s="9"/>
      <c r="BB17319" s="9"/>
      <c r="BC17319" s="9"/>
      <c r="BD17319" s="9"/>
      <c r="BE17319" s="9"/>
    </row>
    <row r="17320" spans="1:57" s="9" customFormat="1" ht="26.25" customHeight="1" x14ac:dyDescent="0.2">
      <c r="A17320" s="18" t="s">
        <v>30651</v>
      </c>
      <c r="B17320" s="19"/>
      <c r="C17320" s="19"/>
      <c r="D17320" s="19"/>
    </row>
    <row r="17321" spans="1:57" s="9" customFormat="1" ht="14.25" customHeight="1" x14ac:dyDescent="0.2">
      <c r="A17321" s="34" t="s">
        <v>0</v>
      </c>
      <c r="B17321" s="36" t="s">
        <v>1</v>
      </c>
      <c r="C17321" s="36" t="s">
        <v>2</v>
      </c>
      <c r="D17321" s="38" t="s">
        <v>3</v>
      </c>
    </row>
    <row r="17322" spans="1:57" s="9" customFormat="1" ht="14.25" customHeight="1" x14ac:dyDescent="0.2">
      <c r="A17322" s="35"/>
      <c r="B17322" s="37"/>
      <c r="C17322" s="37"/>
      <c r="D17322" s="39"/>
    </row>
    <row r="17323" spans="1:57" s="9" customFormat="1" x14ac:dyDescent="0.2">
      <c r="A17323" s="2" t="s">
        <v>30606</v>
      </c>
      <c r="B17323" s="1" t="s">
        <v>30607</v>
      </c>
      <c r="C17323" s="1" t="s">
        <v>13352</v>
      </c>
      <c r="D17323" s="10" t="s">
        <v>5270</v>
      </c>
    </row>
    <row r="17324" spans="1:57" s="9" customFormat="1" x14ac:dyDescent="0.2">
      <c r="A17324" s="2" t="s">
        <v>30608</v>
      </c>
      <c r="B17324" s="1" t="s">
        <v>30609</v>
      </c>
      <c r="C17324" s="1" t="s">
        <v>39</v>
      </c>
      <c r="D17324" s="10" t="s">
        <v>5270</v>
      </c>
    </row>
    <row r="17325" spans="1:57" s="9" customFormat="1" x14ac:dyDescent="0.2">
      <c r="A17325" s="2" t="s">
        <v>30610</v>
      </c>
      <c r="B17325" s="1" t="s">
        <v>30609</v>
      </c>
      <c r="C17325" s="1" t="s">
        <v>18289</v>
      </c>
      <c r="D17325" s="3">
        <v>1000</v>
      </c>
    </row>
    <row r="17326" spans="1:57" s="9" customFormat="1" x14ac:dyDescent="0.2">
      <c r="A17326" s="2" t="s">
        <v>30611</v>
      </c>
      <c r="B17326" s="1" t="s">
        <v>30612</v>
      </c>
      <c r="C17326" s="1" t="s">
        <v>39</v>
      </c>
      <c r="D17326" s="10" t="s">
        <v>5270</v>
      </c>
    </row>
    <row r="17327" spans="1:57" s="9" customFormat="1" x14ac:dyDescent="0.2">
      <c r="A17327" s="2" t="s">
        <v>30613</v>
      </c>
      <c r="B17327" s="1" t="s">
        <v>30612</v>
      </c>
      <c r="C17327" s="1" t="s">
        <v>13372</v>
      </c>
      <c r="D17327" s="3">
        <v>500</v>
      </c>
    </row>
    <row r="17328" spans="1:57" s="9" customFormat="1" x14ac:dyDescent="0.2">
      <c r="A17328" s="2" t="s">
        <v>30614</v>
      </c>
      <c r="B17328" s="1" t="s">
        <v>30612</v>
      </c>
      <c r="C17328" s="1" t="s">
        <v>13352</v>
      </c>
      <c r="D17328" s="3">
        <v>500</v>
      </c>
    </row>
    <row r="17329" spans="1:4" s="9" customFormat="1" x14ac:dyDescent="0.2">
      <c r="A17329" s="2" t="s">
        <v>30615</v>
      </c>
      <c r="B17329" s="1" t="s">
        <v>30616</v>
      </c>
      <c r="C17329" s="1" t="s">
        <v>39</v>
      </c>
      <c r="D17329" s="10" t="s">
        <v>5270</v>
      </c>
    </row>
    <row r="17330" spans="1:4" s="9" customFormat="1" x14ac:dyDescent="0.2">
      <c r="A17330" s="2" t="s">
        <v>30617</v>
      </c>
      <c r="B17330" s="1" t="s">
        <v>30616</v>
      </c>
      <c r="C17330" s="1" t="s">
        <v>13619</v>
      </c>
      <c r="D17330" s="10" t="s">
        <v>5270</v>
      </c>
    </row>
    <row r="17331" spans="1:4" s="9" customFormat="1" x14ac:dyDescent="0.2">
      <c r="A17331" s="2" t="s">
        <v>30618</v>
      </c>
      <c r="B17331" s="1" t="s">
        <v>30619</v>
      </c>
      <c r="C17331" s="1" t="s">
        <v>39</v>
      </c>
      <c r="D17331" s="10" t="s">
        <v>5270</v>
      </c>
    </row>
    <row r="17332" spans="1:4" s="9" customFormat="1" x14ac:dyDescent="0.2">
      <c r="A17332" s="2" t="s">
        <v>30620</v>
      </c>
      <c r="B17332" s="1" t="s">
        <v>30619</v>
      </c>
      <c r="C17332" s="1" t="s">
        <v>23295</v>
      </c>
      <c r="D17332" s="3">
        <v>250</v>
      </c>
    </row>
    <row r="17333" spans="1:4" s="9" customFormat="1" x14ac:dyDescent="0.2">
      <c r="A17333" s="2" t="s">
        <v>30621</v>
      </c>
      <c r="B17333" s="1" t="s">
        <v>30622</v>
      </c>
      <c r="C17333" s="1" t="s">
        <v>39</v>
      </c>
      <c r="D17333" s="3">
        <v>500</v>
      </c>
    </row>
    <row r="17334" spans="1:4" s="9" customFormat="1" x14ac:dyDescent="0.2">
      <c r="A17334" s="2" t="s">
        <v>30623</v>
      </c>
      <c r="B17334" s="1" t="s">
        <v>30622</v>
      </c>
      <c r="C17334" s="1" t="s">
        <v>39</v>
      </c>
      <c r="D17334" s="10" t="s">
        <v>5270</v>
      </c>
    </row>
    <row r="17335" spans="1:4" s="9" customFormat="1" x14ac:dyDescent="0.2">
      <c r="A17335" s="2" t="s">
        <v>30624</v>
      </c>
      <c r="B17335" s="1" t="s">
        <v>30622</v>
      </c>
      <c r="C17335" s="1" t="s">
        <v>13619</v>
      </c>
      <c r="D17335" s="10" t="s">
        <v>5270</v>
      </c>
    </row>
    <row r="17336" spans="1:4" s="9" customFormat="1" x14ac:dyDescent="0.2">
      <c r="A17336" s="2" t="s">
        <v>30625</v>
      </c>
      <c r="B17336" s="1" t="s">
        <v>30622</v>
      </c>
      <c r="C17336" s="1" t="s">
        <v>13619</v>
      </c>
      <c r="D17336" s="10" t="s">
        <v>5270</v>
      </c>
    </row>
    <row r="17337" spans="1:4" s="9" customFormat="1" x14ac:dyDescent="0.2">
      <c r="A17337" s="2" t="s">
        <v>30626</v>
      </c>
      <c r="B17337" s="1" t="s">
        <v>30627</v>
      </c>
      <c r="C17337" s="1" t="s">
        <v>30628</v>
      </c>
      <c r="D17337" s="10" t="s">
        <v>5270</v>
      </c>
    </row>
    <row r="17338" spans="1:4" s="9" customFormat="1" x14ac:dyDescent="0.2">
      <c r="A17338" s="2" t="s">
        <v>30629</v>
      </c>
      <c r="B17338" s="1" t="s">
        <v>30627</v>
      </c>
      <c r="C17338" s="1" t="s">
        <v>29461</v>
      </c>
      <c r="D17338" s="3">
        <v>500</v>
      </c>
    </row>
    <row r="17339" spans="1:4" s="9" customFormat="1" x14ac:dyDescent="0.2">
      <c r="A17339" s="2" t="s">
        <v>30630</v>
      </c>
      <c r="B17339" s="1" t="s">
        <v>30627</v>
      </c>
      <c r="C17339" s="1" t="s">
        <v>15469</v>
      </c>
      <c r="D17339" s="10" t="s">
        <v>5270</v>
      </c>
    </row>
    <row r="17340" spans="1:4" s="9" customFormat="1" x14ac:dyDescent="0.2">
      <c r="A17340" s="2" t="s">
        <v>30631</v>
      </c>
      <c r="B17340" s="1" t="s">
        <v>30632</v>
      </c>
      <c r="C17340" s="1" t="s">
        <v>39</v>
      </c>
      <c r="D17340" s="3">
        <v>500</v>
      </c>
    </row>
    <row r="17341" spans="1:4" s="9" customFormat="1" x14ac:dyDescent="0.2">
      <c r="A17341" s="2" t="s">
        <v>30633</v>
      </c>
      <c r="B17341" s="1" t="s">
        <v>30632</v>
      </c>
      <c r="C17341" s="1" t="s">
        <v>27859</v>
      </c>
      <c r="D17341" s="3">
        <v>500</v>
      </c>
    </row>
    <row r="17342" spans="1:4" s="9" customFormat="1" x14ac:dyDescent="0.2">
      <c r="A17342" s="2" t="s">
        <v>30634</v>
      </c>
      <c r="B17342" s="1" t="s">
        <v>30632</v>
      </c>
      <c r="C17342" s="1" t="s">
        <v>15469</v>
      </c>
      <c r="D17342" s="3">
        <v>200</v>
      </c>
    </row>
    <row r="17343" spans="1:4" s="9" customFormat="1" x14ac:dyDescent="0.2">
      <c r="A17343" s="2" t="s">
        <v>30635</v>
      </c>
      <c r="B17343" s="1" t="s">
        <v>30636</v>
      </c>
      <c r="C17343" s="1" t="s">
        <v>39</v>
      </c>
      <c r="D17343" s="3">
        <v>500</v>
      </c>
    </row>
    <row r="17344" spans="1:4" s="9" customFormat="1" x14ac:dyDescent="0.2">
      <c r="A17344" s="2" t="s">
        <v>30637</v>
      </c>
      <c r="B17344" s="1" t="s">
        <v>30638</v>
      </c>
      <c r="C17344" s="1" t="s">
        <v>18289</v>
      </c>
      <c r="D17344" s="10" t="s">
        <v>5270</v>
      </c>
    </row>
    <row r="17345" spans="1:57" s="9" customFormat="1" x14ac:dyDescent="0.2">
      <c r="A17345" s="2" t="s">
        <v>30639</v>
      </c>
      <c r="B17345" s="1" t="s">
        <v>30640</v>
      </c>
      <c r="C17345" s="1" t="s">
        <v>39</v>
      </c>
      <c r="D17345" s="10" t="s">
        <v>5270</v>
      </c>
    </row>
    <row r="17346" spans="1:57" s="9" customFormat="1" x14ac:dyDescent="0.2">
      <c r="A17346" s="2" t="s">
        <v>30641</v>
      </c>
      <c r="B17346" s="1" t="s">
        <v>30642</v>
      </c>
      <c r="C17346" s="1" t="s">
        <v>39</v>
      </c>
      <c r="D17346" s="3">
        <v>50</v>
      </c>
    </row>
    <row r="17347" spans="1:57" s="9" customFormat="1" x14ac:dyDescent="0.2">
      <c r="A17347" s="2" t="s">
        <v>30643</v>
      </c>
      <c r="B17347" s="1" t="s">
        <v>30642</v>
      </c>
      <c r="C17347" s="1" t="s">
        <v>13619</v>
      </c>
      <c r="D17347" s="3">
        <v>500</v>
      </c>
    </row>
    <row r="17348" spans="1:57" s="9" customFormat="1" x14ac:dyDescent="0.2">
      <c r="A17348" s="2" t="s">
        <v>30644</v>
      </c>
      <c r="B17348" s="1" t="s">
        <v>30642</v>
      </c>
      <c r="C17348" s="1" t="s">
        <v>2752</v>
      </c>
      <c r="D17348" s="10" t="s">
        <v>5270</v>
      </c>
    </row>
    <row r="17349" spans="1:57" s="9" customFormat="1" x14ac:dyDescent="0.2">
      <c r="A17349" s="2" t="s">
        <v>30645</v>
      </c>
      <c r="B17349" s="1" t="s">
        <v>30646</v>
      </c>
      <c r="C17349" s="1" t="s">
        <v>14987</v>
      </c>
      <c r="D17349" s="3">
        <v>500</v>
      </c>
    </row>
    <row r="17350" spans="1:57" s="9" customFormat="1" x14ac:dyDescent="0.2">
      <c r="A17350" s="2" t="s">
        <v>30647</v>
      </c>
      <c r="B17350" s="1" t="s">
        <v>30648</v>
      </c>
      <c r="C17350" s="1" t="s">
        <v>13619</v>
      </c>
      <c r="D17350" s="3">
        <v>1500</v>
      </c>
    </row>
    <row r="17351" spans="1:57" s="9" customFormat="1" x14ac:dyDescent="0.2">
      <c r="A17351" s="2" t="s">
        <v>30649</v>
      </c>
      <c r="B17351" s="1" t="s">
        <v>30650</v>
      </c>
      <c r="C17351" s="1" t="s">
        <v>13352</v>
      </c>
      <c r="D17351" s="3">
        <v>500</v>
      </c>
    </row>
    <row r="17352" spans="1:57" s="11" customFormat="1" ht="18.75" x14ac:dyDescent="0.2">
      <c r="A17352" s="16" t="str">
        <f>HYPERLINK("#Indice","Voltar ao inicio")</f>
        <v>Voltar ao inicio</v>
      </c>
      <c r="B17352" s="33"/>
      <c r="C17352" s="33"/>
      <c r="D17352" s="33"/>
      <c r="E17352" s="9"/>
      <c r="F17352" s="9"/>
      <c r="G17352" s="9"/>
      <c r="H17352" s="9"/>
      <c r="I17352" s="9"/>
      <c r="J17352" s="9"/>
      <c r="K17352" s="9"/>
      <c r="L17352" s="9"/>
      <c r="M17352" s="9"/>
      <c r="N17352" s="9"/>
      <c r="O17352" s="9"/>
      <c r="P17352" s="9"/>
      <c r="Q17352" s="9"/>
      <c r="R17352" s="9"/>
      <c r="S17352" s="9"/>
      <c r="T17352" s="9"/>
      <c r="U17352" s="9"/>
      <c r="V17352" s="9"/>
      <c r="W17352" s="9"/>
      <c r="X17352" s="9"/>
      <c r="Y17352" s="9"/>
      <c r="Z17352" s="9"/>
      <c r="AA17352" s="9"/>
      <c r="AB17352" s="9"/>
      <c r="AC17352" s="9"/>
      <c r="AD17352" s="9"/>
      <c r="AE17352" s="9"/>
      <c r="AF17352" s="9"/>
      <c r="AG17352" s="9"/>
      <c r="AH17352" s="9"/>
      <c r="AI17352" s="9"/>
      <c r="AJ17352" s="9"/>
      <c r="AK17352" s="9"/>
      <c r="AL17352" s="9"/>
      <c r="AM17352" s="9"/>
      <c r="AN17352" s="9"/>
      <c r="AO17352" s="9"/>
      <c r="AP17352" s="9"/>
      <c r="AQ17352" s="9"/>
      <c r="AR17352" s="9"/>
      <c r="AS17352" s="9"/>
      <c r="AT17352" s="9"/>
      <c r="AU17352" s="9"/>
      <c r="AV17352" s="9"/>
      <c r="AW17352" s="9"/>
      <c r="AX17352" s="9"/>
      <c r="AY17352" s="9"/>
      <c r="AZ17352" s="9"/>
      <c r="BA17352" s="9"/>
      <c r="BB17352" s="9"/>
      <c r="BC17352" s="9"/>
      <c r="BD17352" s="9"/>
      <c r="BE17352" s="9"/>
    </row>
    <row r="17353" spans="1:57" s="11" customFormat="1" ht="10.5" customHeight="1" x14ac:dyDescent="0.2">
      <c r="A17353" s="12"/>
      <c r="B17353" s="13"/>
      <c r="C17353" s="13"/>
      <c r="D17353" s="13"/>
      <c r="E17353" s="9"/>
      <c r="F17353" s="9"/>
      <c r="G17353" s="9"/>
      <c r="H17353" s="9"/>
      <c r="I17353" s="9"/>
      <c r="J17353" s="9"/>
      <c r="K17353" s="9"/>
      <c r="L17353" s="9"/>
      <c r="M17353" s="9"/>
      <c r="N17353" s="9"/>
      <c r="O17353" s="9"/>
      <c r="P17353" s="9"/>
      <c r="Q17353" s="9"/>
      <c r="R17353" s="9"/>
      <c r="S17353" s="9"/>
      <c r="T17353" s="9"/>
      <c r="U17353" s="9"/>
      <c r="V17353" s="9"/>
      <c r="W17353" s="9"/>
      <c r="X17353" s="9"/>
      <c r="Y17353" s="9"/>
      <c r="Z17353" s="9"/>
      <c r="AA17353" s="9"/>
      <c r="AB17353" s="9"/>
      <c r="AC17353" s="9"/>
      <c r="AD17353" s="9"/>
      <c r="AE17353" s="9"/>
      <c r="AF17353" s="9"/>
      <c r="AG17353" s="9"/>
      <c r="AH17353" s="9"/>
      <c r="AI17353" s="9"/>
      <c r="AJ17353" s="9"/>
      <c r="AK17353" s="9"/>
      <c r="AL17353" s="9"/>
      <c r="AM17353" s="9"/>
      <c r="AN17353" s="9"/>
      <c r="AO17353" s="9"/>
      <c r="AP17353" s="9"/>
      <c r="AQ17353" s="9"/>
      <c r="AR17353" s="9"/>
      <c r="AS17353" s="9"/>
      <c r="AT17353" s="9"/>
      <c r="AU17353" s="9"/>
      <c r="AV17353" s="9"/>
      <c r="AW17353" s="9"/>
      <c r="AX17353" s="9"/>
      <c r="AY17353" s="9"/>
      <c r="AZ17353" s="9"/>
      <c r="BA17353" s="9"/>
      <c r="BB17353" s="9"/>
      <c r="BC17353" s="9"/>
      <c r="BD17353" s="9"/>
      <c r="BE17353" s="9"/>
    </row>
    <row r="17354" spans="1:57" s="9" customFormat="1" ht="26.25" customHeight="1" x14ac:dyDescent="0.2">
      <c r="A17354" s="18" t="s">
        <v>30689</v>
      </c>
      <c r="B17354" s="19"/>
      <c r="C17354" s="19"/>
      <c r="D17354" s="19"/>
    </row>
    <row r="17355" spans="1:57" s="9" customFormat="1" ht="14.25" customHeight="1" x14ac:dyDescent="0.2">
      <c r="A17355" s="34" t="s">
        <v>0</v>
      </c>
      <c r="B17355" s="36" t="s">
        <v>1</v>
      </c>
      <c r="C17355" s="36" t="s">
        <v>2</v>
      </c>
      <c r="D17355" s="38" t="s">
        <v>3</v>
      </c>
    </row>
    <row r="17356" spans="1:57" s="9" customFormat="1" ht="14.25" customHeight="1" x14ac:dyDescent="0.2">
      <c r="A17356" s="35"/>
      <c r="B17356" s="37"/>
      <c r="C17356" s="37"/>
      <c r="D17356" s="39"/>
    </row>
    <row r="17357" spans="1:57" s="9" customFormat="1" x14ac:dyDescent="0.2">
      <c r="A17357" s="2" t="s">
        <v>30652</v>
      </c>
      <c r="B17357" s="1" t="s">
        <v>30653</v>
      </c>
      <c r="C17357" s="1" t="s">
        <v>13372</v>
      </c>
      <c r="D17357" s="10" t="s">
        <v>5270</v>
      </c>
    </row>
    <row r="17358" spans="1:57" s="9" customFormat="1" x14ac:dyDescent="0.2">
      <c r="A17358" s="2" t="s">
        <v>30654</v>
      </c>
      <c r="B17358" s="1" t="s">
        <v>30655</v>
      </c>
      <c r="C17358" s="1" t="s">
        <v>13352</v>
      </c>
      <c r="D17358" s="3">
        <v>400</v>
      </c>
    </row>
    <row r="17359" spans="1:57" s="9" customFormat="1" x14ac:dyDescent="0.2">
      <c r="A17359" s="2" t="s">
        <v>30656</v>
      </c>
      <c r="B17359" s="1" t="s">
        <v>30657</v>
      </c>
      <c r="C17359" s="1" t="s">
        <v>30598</v>
      </c>
      <c r="D17359" s="3">
        <v>500</v>
      </c>
    </row>
    <row r="17360" spans="1:57" s="9" customFormat="1" x14ac:dyDescent="0.2">
      <c r="A17360" s="2" t="s">
        <v>30658</v>
      </c>
      <c r="B17360" s="1" t="s">
        <v>30659</v>
      </c>
      <c r="C17360" s="1" t="s">
        <v>13619</v>
      </c>
      <c r="D17360" s="10" t="s">
        <v>5270</v>
      </c>
    </row>
    <row r="17361" spans="1:4" s="9" customFormat="1" x14ac:dyDescent="0.2">
      <c r="A17361" s="2" t="s">
        <v>30660</v>
      </c>
      <c r="B17361" s="1" t="s">
        <v>30661</v>
      </c>
      <c r="C17361" s="1" t="s">
        <v>39</v>
      </c>
      <c r="D17361" s="10" t="s">
        <v>5270</v>
      </c>
    </row>
    <row r="17362" spans="1:4" s="9" customFormat="1" x14ac:dyDescent="0.2">
      <c r="A17362" s="2" t="s">
        <v>30662</v>
      </c>
      <c r="B17362" s="1" t="s">
        <v>30661</v>
      </c>
      <c r="C17362" s="1" t="s">
        <v>15469</v>
      </c>
      <c r="D17362" s="10" t="s">
        <v>5270</v>
      </c>
    </row>
    <row r="17363" spans="1:4" s="9" customFormat="1" x14ac:dyDescent="0.2">
      <c r="A17363" s="2" t="s">
        <v>30663</v>
      </c>
      <c r="B17363" s="1" t="s">
        <v>30664</v>
      </c>
      <c r="C17363" s="1" t="s">
        <v>39</v>
      </c>
      <c r="D17363" s="10" t="s">
        <v>5270</v>
      </c>
    </row>
    <row r="17364" spans="1:4" s="9" customFormat="1" x14ac:dyDescent="0.2">
      <c r="A17364" s="2" t="s">
        <v>30665</v>
      </c>
      <c r="B17364" s="1" t="s">
        <v>30664</v>
      </c>
      <c r="C17364" s="1" t="s">
        <v>13619</v>
      </c>
      <c r="D17364" s="10" t="s">
        <v>5270</v>
      </c>
    </row>
    <row r="17365" spans="1:4" s="9" customFormat="1" x14ac:dyDescent="0.2">
      <c r="A17365" s="2" t="s">
        <v>30666</v>
      </c>
      <c r="B17365" s="1" t="s">
        <v>30664</v>
      </c>
      <c r="C17365" s="1" t="s">
        <v>27859</v>
      </c>
      <c r="D17365" s="3">
        <v>250</v>
      </c>
    </row>
    <row r="17366" spans="1:4" s="9" customFormat="1" x14ac:dyDescent="0.2">
      <c r="A17366" s="2" t="s">
        <v>30667</v>
      </c>
      <c r="B17366" s="1" t="s">
        <v>30664</v>
      </c>
      <c r="C17366" s="1" t="s">
        <v>13352</v>
      </c>
      <c r="D17366" s="3">
        <v>400</v>
      </c>
    </row>
    <row r="17367" spans="1:4" s="9" customFormat="1" x14ac:dyDescent="0.2">
      <c r="A17367" s="2" t="s">
        <v>30668</v>
      </c>
      <c r="B17367" s="1" t="s">
        <v>30669</v>
      </c>
      <c r="C17367" s="1" t="s">
        <v>13619</v>
      </c>
      <c r="D17367" s="3">
        <v>250</v>
      </c>
    </row>
    <row r="17368" spans="1:4" s="9" customFormat="1" x14ac:dyDescent="0.2">
      <c r="A17368" s="2" t="s">
        <v>30670</v>
      </c>
      <c r="B17368" s="1" t="s">
        <v>30671</v>
      </c>
      <c r="C17368" s="1" t="s">
        <v>27859</v>
      </c>
      <c r="D17368" s="3">
        <v>250</v>
      </c>
    </row>
    <row r="17369" spans="1:4" s="9" customFormat="1" x14ac:dyDescent="0.2">
      <c r="A17369" s="2" t="s">
        <v>30672</v>
      </c>
      <c r="B17369" s="1" t="s">
        <v>30671</v>
      </c>
      <c r="C17369" s="1" t="s">
        <v>30570</v>
      </c>
      <c r="D17369" s="10" t="s">
        <v>5270</v>
      </c>
    </row>
    <row r="17370" spans="1:4" s="9" customFormat="1" x14ac:dyDescent="0.2">
      <c r="A17370" s="2" t="s">
        <v>30673</v>
      </c>
      <c r="B17370" s="1" t="s">
        <v>30674</v>
      </c>
      <c r="C17370" s="1" t="s">
        <v>30675</v>
      </c>
      <c r="D17370" s="3">
        <v>500</v>
      </c>
    </row>
    <row r="17371" spans="1:4" s="9" customFormat="1" x14ac:dyDescent="0.2">
      <c r="A17371" s="2" t="s">
        <v>30676</v>
      </c>
      <c r="B17371" s="1" t="s">
        <v>30674</v>
      </c>
      <c r="C17371" s="1" t="s">
        <v>39</v>
      </c>
      <c r="D17371" s="3">
        <v>500</v>
      </c>
    </row>
    <row r="17372" spans="1:4" s="9" customFormat="1" x14ac:dyDescent="0.2">
      <c r="A17372" s="2" t="s">
        <v>30677</v>
      </c>
      <c r="B17372" s="1" t="s">
        <v>30674</v>
      </c>
      <c r="C17372" s="1" t="s">
        <v>30678</v>
      </c>
      <c r="D17372" s="3">
        <v>50</v>
      </c>
    </row>
    <row r="17373" spans="1:4" s="9" customFormat="1" x14ac:dyDescent="0.2">
      <c r="A17373" s="2" t="s">
        <v>30679</v>
      </c>
      <c r="B17373" s="1" t="s">
        <v>30680</v>
      </c>
      <c r="C17373" s="1" t="s">
        <v>13619</v>
      </c>
      <c r="D17373" s="10" t="s">
        <v>5270</v>
      </c>
    </row>
    <row r="17374" spans="1:4" s="9" customFormat="1" x14ac:dyDescent="0.2">
      <c r="A17374" s="2" t="s">
        <v>30681</v>
      </c>
      <c r="B17374" s="1" t="s">
        <v>30682</v>
      </c>
      <c r="C17374" s="1" t="s">
        <v>13619</v>
      </c>
      <c r="D17374" s="10" t="s">
        <v>5270</v>
      </c>
    </row>
    <row r="17375" spans="1:4" s="9" customFormat="1" x14ac:dyDescent="0.2">
      <c r="A17375" s="2" t="s">
        <v>30683</v>
      </c>
      <c r="B17375" s="1" t="s">
        <v>30684</v>
      </c>
      <c r="C17375" s="1" t="s">
        <v>39</v>
      </c>
      <c r="D17375" s="10" t="s">
        <v>5270</v>
      </c>
    </row>
    <row r="17376" spans="1:4" s="9" customFormat="1" x14ac:dyDescent="0.2">
      <c r="A17376" s="2" t="s">
        <v>30685</v>
      </c>
      <c r="B17376" s="1" t="s">
        <v>30686</v>
      </c>
      <c r="C17376" s="1" t="s">
        <v>13416</v>
      </c>
      <c r="D17376" s="3">
        <v>250</v>
      </c>
    </row>
    <row r="17377" spans="1:57" s="9" customFormat="1" x14ac:dyDescent="0.2">
      <c r="A17377" s="2" t="s">
        <v>30687</v>
      </c>
      <c r="B17377" s="1" t="s">
        <v>30688</v>
      </c>
      <c r="C17377" s="1" t="s">
        <v>13352</v>
      </c>
      <c r="D17377" s="3">
        <v>400</v>
      </c>
    </row>
    <row r="17378" spans="1:57" s="11" customFormat="1" ht="18.75" x14ac:dyDescent="0.2">
      <c r="A17378" s="16" t="str">
        <f>HYPERLINK("#Indice","Voltar ao inicio")</f>
        <v>Voltar ao inicio</v>
      </c>
      <c r="B17378" s="33"/>
      <c r="C17378" s="33"/>
      <c r="D17378" s="33"/>
      <c r="E17378" s="9"/>
      <c r="F17378" s="9"/>
      <c r="G17378" s="9"/>
      <c r="H17378" s="9"/>
      <c r="I17378" s="9"/>
      <c r="J17378" s="9"/>
      <c r="K17378" s="9"/>
      <c r="L17378" s="9"/>
      <c r="M17378" s="9"/>
      <c r="N17378" s="9"/>
      <c r="O17378" s="9"/>
      <c r="P17378" s="9"/>
      <c r="Q17378" s="9"/>
      <c r="R17378" s="9"/>
      <c r="S17378" s="9"/>
      <c r="T17378" s="9"/>
      <c r="U17378" s="9"/>
      <c r="V17378" s="9"/>
      <c r="W17378" s="9"/>
      <c r="X17378" s="9"/>
      <c r="Y17378" s="9"/>
      <c r="Z17378" s="9"/>
      <c r="AA17378" s="9"/>
      <c r="AB17378" s="9"/>
      <c r="AC17378" s="9"/>
      <c r="AD17378" s="9"/>
      <c r="AE17378" s="9"/>
      <c r="AF17378" s="9"/>
      <c r="AG17378" s="9"/>
      <c r="AH17378" s="9"/>
      <c r="AI17378" s="9"/>
      <c r="AJ17378" s="9"/>
      <c r="AK17378" s="9"/>
      <c r="AL17378" s="9"/>
      <c r="AM17378" s="9"/>
      <c r="AN17378" s="9"/>
      <c r="AO17378" s="9"/>
      <c r="AP17378" s="9"/>
      <c r="AQ17378" s="9"/>
      <c r="AR17378" s="9"/>
      <c r="AS17378" s="9"/>
      <c r="AT17378" s="9"/>
      <c r="AU17378" s="9"/>
      <c r="AV17378" s="9"/>
      <c r="AW17378" s="9"/>
      <c r="AX17378" s="9"/>
      <c r="AY17378" s="9"/>
      <c r="AZ17378" s="9"/>
      <c r="BA17378" s="9"/>
      <c r="BB17378" s="9"/>
      <c r="BC17378" s="9"/>
      <c r="BD17378" s="9"/>
      <c r="BE17378" s="9"/>
    </row>
    <row r="17379" spans="1:57" s="11" customFormat="1" ht="10.5" customHeight="1" x14ac:dyDescent="0.2">
      <c r="A17379" s="12"/>
      <c r="B17379" s="13"/>
      <c r="C17379" s="13"/>
      <c r="D17379" s="13"/>
      <c r="E17379" s="9"/>
      <c r="F17379" s="9"/>
      <c r="G17379" s="9"/>
      <c r="H17379" s="9"/>
      <c r="I17379" s="9"/>
      <c r="J17379" s="9"/>
      <c r="K17379" s="9"/>
      <c r="L17379" s="9"/>
      <c r="M17379" s="9"/>
      <c r="N17379" s="9"/>
      <c r="O17379" s="9"/>
      <c r="P17379" s="9"/>
      <c r="Q17379" s="9"/>
      <c r="R17379" s="9"/>
      <c r="S17379" s="9"/>
      <c r="T17379" s="9"/>
      <c r="U17379" s="9"/>
      <c r="V17379" s="9"/>
      <c r="W17379" s="9"/>
      <c r="X17379" s="9"/>
      <c r="Y17379" s="9"/>
      <c r="Z17379" s="9"/>
      <c r="AA17379" s="9"/>
      <c r="AB17379" s="9"/>
      <c r="AC17379" s="9"/>
      <c r="AD17379" s="9"/>
      <c r="AE17379" s="9"/>
      <c r="AF17379" s="9"/>
      <c r="AG17379" s="9"/>
      <c r="AH17379" s="9"/>
      <c r="AI17379" s="9"/>
      <c r="AJ17379" s="9"/>
      <c r="AK17379" s="9"/>
      <c r="AL17379" s="9"/>
      <c r="AM17379" s="9"/>
      <c r="AN17379" s="9"/>
      <c r="AO17379" s="9"/>
      <c r="AP17379" s="9"/>
      <c r="AQ17379" s="9"/>
      <c r="AR17379" s="9"/>
      <c r="AS17379" s="9"/>
      <c r="AT17379" s="9"/>
      <c r="AU17379" s="9"/>
      <c r="AV17379" s="9"/>
      <c r="AW17379" s="9"/>
      <c r="AX17379" s="9"/>
      <c r="AY17379" s="9"/>
      <c r="AZ17379" s="9"/>
      <c r="BA17379" s="9"/>
      <c r="BB17379" s="9"/>
      <c r="BC17379" s="9"/>
      <c r="BD17379" s="9"/>
      <c r="BE17379" s="9"/>
    </row>
    <row r="17380" spans="1:57" s="9" customFormat="1" ht="26.25" customHeight="1" x14ac:dyDescent="0.2">
      <c r="A17380" s="18" t="s">
        <v>30723</v>
      </c>
      <c r="B17380" s="19"/>
      <c r="C17380" s="19"/>
      <c r="D17380" s="19"/>
    </row>
    <row r="17381" spans="1:57" s="9" customFormat="1" ht="14.25" customHeight="1" x14ac:dyDescent="0.2">
      <c r="A17381" s="34" t="s">
        <v>0</v>
      </c>
      <c r="B17381" s="36" t="s">
        <v>1</v>
      </c>
      <c r="C17381" s="36" t="s">
        <v>2</v>
      </c>
      <c r="D17381" s="38" t="s">
        <v>3</v>
      </c>
    </row>
    <row r="17382" spans="1:57" s="9" customFormat="1" ht="14.25" customHeight="1" x14ac:dyDescent="0.2">
      <c r="A17382" s="35"/>
      <c r="B17382" s="37"/>
      <c r="C17382" s="37"/>
      <c r="D17382" s="39"/>
    </row>
    <row r="17383" spans="1:57" s="9" customFormat="1" x14ac:dyDescent="0.2">
      <c r="A17383" s="2" t="s">
        <v>30690</v>
      </c>
      <c r="B17383" s="1" t="s">
        <v>30691</v>
      </c>
      <c r="C17383" s="1" t="s">
        <v>39</v>
      </c>
      <c r="D17383" s="3">
        <v>150</v>
      </c>
    </row>
    <row r="17384" spans="1:57" s="9" customFormat="1" x14ac:dyDescent="0.2">
      <c r="A17384" s="2" t="s">
        <v>30692</v>
      </c>
      <c r="B17384" s="1" t="s">
        <v>30691</v>
      </c>
      <c r="C17384" s="1" t="s">
        <v>39</v>
      </c>
      <c r="D17384" s="3">
        <v>250</v>
      </c>
    </row>
    <row r="17385" spans="1:57" s="9" customFormat="1" x14ac:dyDescent="0.2">
      <c r="A17385" s="2" t="s">
        <v>30693</v>
      </c>
      <c r="B17385" s="1" t="s">
        <v>30691</v>
      </c>
      <c r="C17385" s="1" t="s">
        <v>39</v>
      </c>
      <c r="D17385" s="10" t="s">
        <v>5270</v>
      </c>
    </row>
    <row r="17386" spans="1:57" s="9" customFormat="1" x14ac:dyDescent="0.2">
      <c r="A17386" s="2" t="s">
        <v>30694</v>
      </c>
      <c r="B17386" s="1" t="s">
        <v>30691</v>
      </c>
      <c r="C17386" s="1" t="s">
        <v>13619</v>
      </c>
      <c r="D17386" s="10" t="s">
        <v>5270</v>
      </c>
    </row>
    <row r="17387" spans="1:57" s="9" customFormat="1" x14ac:dyDescent="0.2">
      <c r="A17387" s="2" t="s">
        <v>30695</v>
      </c>
      <c r="B17387" s="1" t="s">
        <v>30691</v>
      </c>
      <c r="C17387" s="1" t="s">
        <v>13619</v>
      </c>
      <c r="D17387" s="10" t="s">
        <v>5270</v>
      </c>
    </row>
    <row r="17388" spans="1:57" s="9" customFormat="1" x14ac:dyDescent="0.2">
      <c r="A17388" s="2" t="s">
        <v>30696</v>
      </c>
      <c r="B17388" s="1" t="s">
        <v>30691</v>
      </c>
      <c r="C17388" s="1" t="s">
        <v>13352</v>
      </c>
      <c r="D17388" s="3">
        <v>250</v>
      </c>
    </row>
    <row r="17389" spans="1:57" s="9" customFormat="1" x14ac:dyDescent="0.2">
      <c r="A17389" s="2" t="s">
        <v>30697</v>
      </c>
      <c r="B17389" s="1" t="s">
        <v>30698</v>
      </c>
      <c r="C17389" s="1" t="s">
        <v>39</v>
      </c>
      <c r="D17389" s="10" t="s">
        <v>5270</v>
      </c>
    </row>
    <row r="17390" spans="1:57" s="9" customFormat="1" x14ac:dyDescent="0.2">
      <c r="A17390" s="2" t="s">
        <v>30699</v>
      </c>
      <c r="B17390" s="1" t="s">
        <v>30698</v>
      </c>
      <c r="C17390" s="1" t="s">
        <v>39</v>
      </c>
      <c r="D17390" s="10" t="s">
        <v>5270</v>
      </c>
    </row>
    <row r="17391" spans="1:57" s="9" customFormat="1" x14ac:dyDescent="0.2">
      <c r="A17391" s="2" t="s">
        <v>30700</v>
      </c>
      <c r="B17391" s="1" t="s">
        <v>30701</v>
      </c>
      <c r="C17391" s="1" t="s">
        <v>13352</v>
      </c>
      <c r="D17391" s="3">
        <v>250</v>
      </c>
    </row>
    <row r="17392" spans="1:57" s="9" customFormat="1" x14ac:dyDescent="0.2">
      <c r="A17392" s="2" t="s">
        <v>30702</v>
      </c>
      <c r="B17392" s="1" t="s">
        <v>30703</v>
      </c>
      <c r="C17392" s="1" t="s">
        <v>13352</v>
      </c>
      <c r="D17392" s="10" t="s">
        <v>5270</v>
      </c>
    </row>
    <row r="17393" spans="1:57" s="9" customFormat="1" x14ac:dyDescent="0.2">
      <c r="A17393" s="2" t="s">
        <v>30704</v>
      </c>
      <c r="B17393" s="1" t="s">
        <v>30705</v>
      </c>
      <c r="C17393" s="1" t="s">
        <v>39</v>
      </c>
      <c r="D17393" s="3">
        <v>50</v>
      </c>
    </row>
    <row r="17394" spans="1:57" s="9" customFormat="1" x14ac:dyDescent="0.2">
      <c r="A17394" s="2" t="s">
        <v>30706</v>
      </c>
      <c r="B17394" s="1" t="s">
        <v>30705</v>
      </c>
      <c r="C17394" s="1" t="s">
        <v>39</v>
      </c>
      <c r="D17394" s="3">
        <v>200</v>
      </c>
    </row>
    <row r="17395" spans="1:57" s="9" customFormat="1" x14ac:dyDescent="0.2">
      <c r="A17395" s="2" t="s">
        <v>30707</v>
      </c>
      <c r="B17395" s="1" t="s">
        <v>30708</v>
      </c>
      <c r="C17395" s="1" t="s">
        <v>13619</v>
      </c>
      <c r="D17395" s="10" t="s">
        <v>5270</v>
      </c>
    </row>
    <row r="17396" spans="1:57" s="9" customFormat="1" x14ac:dyDescent="0.2">
      <c r="A17396" s="2" t="s">
        <v>30709</v>
      </c>
      <c r="B17396" s="1" t="s">
        <v>30710</v>
      </c>
      <c r="C17396" s="1" t="s">
        <v>13619</v>
      </c>
      <c r="D17396" s="10" t="s">
        <v>5270</v>
      </c>
    </row>
    <row r="17397" spans="1:57" s="9" customFormat="1" x14ac:dyDescent="0.2">
      <c r="A17397" s="2" t="s">
        <v>30711</v>
      </c>
      <c r="B17397" s="1" t="s">
        <v>30712</v>
      </c>
      <c r="C17397" s="1" t="s">
        <v>39</v>
      </c>
      <c r="D17397" s="10" t="s">
        <v>5270</v>
      </c>
    </row>
    <row r="17398" spans="1:57" s="9" customFormat="1" x14ac:dyDescent="0.2">
      <c r="A17398" s="2" t="s">
        <v>30713</v>
      </c>
      <c r="B17398" s="1" t="s">
        <v>30714</v>
      </c>
      <c r="C17398" s="1" t="s">
        <v>13619</v>
      </c>
      <c r="D17398" s="10" t="s">
        <v>5270</v>
      </c>
    </row>
    <row r="17399" spans="1:57" s="9" customFormat="1" x14ac:dyDescent="0.2">
      <c r="A17399" s="2" t="s">
        <v>30715</v>
      </c>
      <c r="B17399" s="1" t="s">
        <v>30716</v>
      </c>
      <c r="C17399" s="1" t="s">
        <v>39</v>
      </c>
      <c r="D17399" s="3">
        <v>250</v>
      </c>
    </row>
    <row r="17400" spans="1:57" s="9" customFormat="1" x14ac:dyDescent="0.2">
      <c r="A17400" s="2" t="s">
        <v>30717</v>
      </c>
      <c r="B17400" s="1" t="s">
        <v>30718</v>
      </c>
      <c r="C17400" s="1" t="s">
        <v>13619</v>
      </c>
      <c r="D17400" s="10" t="s">
        <v>5270</v>
      </c>
    </row>
    <row r="17401" spans="1:57" s="9" customFormat="1" x14ac:dyDescent="0.2">
      <c r="A17401" s="2" t="s">
        <v>30719</v>
      </c>
      <c r="B17401" s="1" t="s">
        <v>30720</v>
      </c>
      <c r="C17401" s="1" t="s">
        <v>15469</v>
      </c>
      <c r="D17401" s="3">
        <v>50</v>
      </c>
    </row>
    <row r="17402" spans="1:57" s="9" customFormat="1" x14ac:dyDescent="0.2">
      <c r="A17402" s="2" t="s">
        <v>30721</v>
      </c>
      <c r="B17402" s="1" t="s">
        <v>30722</v>
      </c>
      <c r="C17402" s="1" t="s">
        <v>13619</v>
      </c>
      <c r="D17402" s="10" t="s">
        <v>5270</v>
      </c>
    </row>
    <row r="17403" spans="1:57" s="11" customFormat="1" ht="18.75" x14ac:dyDescent="0.2">
      <c r="A17403" s="16" t="str">
        <f>HYPERLINK("#Indice","Voltar ao inicio")</f>
        <v>Voltar ao inicio</v>
      </c>
      <c r="B17403" s="33"/>
      <c r="C17403" s="33"/>
      <c r="D17403" s="33"/>
      <c r="E17403" s="9"/>
      <c r="F17403" s="9"/>
      <c r="G17403" s="9"/>
      <c r="H17403" s="9"/>
      <c r="I17403" s="9"/>
      <c r="J17403" s="9"/>
      <c r="K17403" s="9"/>
      <c r="L17403" s="9"/>
      <c r="M17403" s="9"/>
      <c r="N17403" s="9"/>
      <c r="O17403" s="9"/>
      <c r="P17403" s="9"/>
      <c r="Q17403" s="9"/>
      <c r="R17403" s="9"/>
      <c r="S17403" s="9"/>
      <c r="T17403" s="9"/>
      <c r="U17403" s="9"/>
      <c r="V17403" s="9"/>
      <c r="W17403" s="9"/>
      <c r="X17403" s="9"/>
      <c r="Y17403" s="9"/>
      <c r="Z17403" s="9"/>
      <c r="AA17403" s="9"/>
      <c r="AB17403" s="9"/>
      <c r="AC17403" s="9"/>
      <c r="AD17403" s="9"/>
      <c r="AE17403" s="9"/>
      <c r="AF17403" s="9"/>
      <c r="AG17403" s="9"/>
      <c r="AH17403" s="9"/>
      <c r="AI17403" s="9"/>
      <c r="AJ17403" s="9"/>
      <c r="AK17403" s="9"/>
      <c r="AL17403" s="9"/>
      <c r="AM17403" s="9"/>
      <c r="AN17403" s="9"/>
      <c r="AO17403" s="9"/>
      <c r="AP17403" s="9"/>
      <c r="AQ17403" s="9"/>
      <c r="AR17403" s="9"/>
      <c r="AS17403" s="9"/>
      <c r="AT17403" s="9"/>
      <c r="AU17403" s="9"/>
      <c r="AV17403" s="9"/>
      <c r="AW17403" s="9"/>
      <c r="AX17403" s="9"/>
      <c r="AY17403" s="9"/>
      <c r="AZ17403" s="9"/>
      <c r="BA17403" s="9"/>
      <c r="BB17403" s="9"/>
      <c r="BC17403" s="9"/>
      <c r="BD17403" s="9"/>
      <c r="BE17403" s="9"/>
    </row>
    <row r="17404" spans="1:57" s="11" customFormat="1" ht="10.5" customHeight="1" x14ac:dyDescent="0.2">
      <c r="A17404" s="12"/>
      <c r="B17404" s="13"/>
      <c r="C17404" s="13"/>
      <c r="D17404" s="13"/>
      <c r="E17404" s="9"/>
      <c r="F17404" s="9"/>
      <c r="G17404" s="9"/>
      <c r="H17404" s="9"/>
      <c r="I17404" s="9"/>
      <c r="J17404" s="9"/>
      <c r="K17404" s="9"/>
      <c r="L17404" s="9"/>
      <c r="M17404" s="9"/>
      <c r="N17404" s="9"/>
      <c r="O17404" s="9"/>
      <c r="P17404" s="9"/>
      <c r="Q17404" s="9"/>
      <c r="R17404" s="9"/>
      <c r="S17404" s="9"/>
      <c r="T17404" s="9"/>
      <c r="U17404" s="9"/>
      <c r="V17404" s="9"/>
      <c r="W17404" s="9"/>
      <c r="X17404" s="9"/>
      <c r="Y17404" s="9"/>
      <c r="Z17404" s="9"/>
      <c r="AA17404" s="9"/>
      <c r="AB17404" s="9"/>
      <c r="AC17404" s="9"/>
      <c r="AD17404" s="9"/>
      <c r="AE17404" s="9"/>
      <c r="AF17404" s="9"/>
      <c r="AG17404" s="9"/>
      <c r="AH17404" s="9"/>
      <c r="AI17404" s="9"/>
      <c r="AJ17404" s="9"/>
      <c r="AK17404" s="9"/>
      <c r="AL17404" s="9"/>
      <c r="AM17404" s="9"/>
      <c r="AN17404" s="9"/>
      <c r="AO17404" s="9"/>
      <c r="AP17404" s="9"/>
      <c r="AQ17404" s="9"/>
      <c r="AR17404" s="9"/>
      <c r="AS17404" s="9"/>
      <c r="AT17404" s="9"/>
      <c r="AU17404" s="9"/>
      <c r="AV17404" s="9"/>
      <c r="AW17404" s="9"/>
      <c r="AX17404" s="9"/>
      <c r="AY17404" s="9"/>
      <c r="AZ17404" s="9"/>
      <c r="BA17404" s="9"/>
      <c r="BB17404" s="9"/>
      <c r="BC17404" s="9"/>
      <c r="BD17404" s="9"/>
      <c r="BE17404" s="9"/>
    </row>
    <row r="17405" spans="1:57" s="9" customFormat="1" ht="26.25" customHeight="1" x14ac:dyDescent="0.2">
      <c r="A17405" s="18" t="s">
        <v>30740</v>
      </c>
      <c r="B17405" s="19"/>
      <c r="C17405" s="19"/>
      <c r="D17405" s="19"/>
    </row>
    <row r="17406" spans="1:57" s="9" customFormat="1" ht="14.25" customHeight="1" x14ac:dyDescent="0.2">
      <c r="A17406" s="34" t="s">
        <v>0</v>
      </c>
      <c r="B17406" s="36" t="s">
        <v>1</v>
      </c>
      <c r="C17406" s="36" t="s">
        <v>2</v>
      </c>
      <c r="D17406" s="38" t="s">
        <v>3</v>
      </c>
    </row>
    <row r="17407" spans="1:57" s="9" customFormat="1" ht="14.25" customHeight="1" x14ac:dyDescent="0.2">
      <c r="A17407" s="35"/>
      <c r="B17407" s="37"/>
      <c r="C17407" s="37"/>
      <c r="D17407" s="39"/>
    </row>
    <row r="17408" spans="1:57" s="9" customFormat="1" x14ac:dyDescent="0.2">
      <c r="A17408" s="2" t="s">
        <v>30724</v>
      </c>
      <c r="B17408" s="1" t="s">
        <v>30725</v>
      </c>
      <c r="C17408" s="1" t="s">
        <v>13619</v>
      </c>
      <c r="D17408" s="3">
        <v>1000</v>
      </c>
    </row>
    <row r="17409" spans="1:57" s="9" customFormat="1" x14ac:dyDescent="0.2">
      <c r="A17409" s="2" t="s">
        <v>30726</v>
      </c>
      <c r="B17409" s="1" t="s">
        <v>30727</v>
      </c>
      <c r="C17409" s="1" t="s">
        <v>13379</v>
      </c>
      <c r="D17409" s="3">
        <v>4000</v>
      </c>
    </row>
    <row r="17410" spans="1:57" s="9" customFormat="1" x14ac:dyDescent="0.2">
      <c r="A17410" s="2" t="s">
        <v>30728</v>
      </c>
      <c r="B17410" s="1" t="s">
        <v>30729</v>
      </c>
      <c r="C17410" s="1" t="s">
        <v>13619</v>
      </c>
      <c r="D17410" s="10" t="s">
        <v>5270</v>
      </c>
    </row>
    <row r="17411" spans="1:57" s="9" customFormat="1" x14ac:dyDescent="0.2">
      <c r="A17411" s="2" t="s">
        <v>30730</v>
      </c>
      <c r="B17411" s="1" t="s">
        <v>30731</v>
      </c>
      <c r="C17411" s="1" t="s">
        <v>13379</v>
      </c>
      <c r="D17411" s="10" t="s">
        <v>5270</v>
      </c>
    </row>
    <row r="17412" spans="1:57" s="9" customFormat="1" x14ac:dyDescent="0.2">
      <c r="A17412" s="2" t="s">
        <v>30732</v>
      </c>
      <c r="B17412" s="1" t="s">
        <v>30733</v>
      </c>
      <c r="C17412" s="1" t="s">
        <v>13352</v>
      </c>
      <c r="D17412" s="3">
        <v>4000</v>
      </c>
    </row>
    <row r="17413" spans="1:57" s="9" customFormat="1" x14ac:dyDescent="0.2">
      <c r="A17413" s="2" t="s">
        <v>30734</v>
      </c>
      <c r="B17413" s="1" t="s">
        <v>30735</v>
      </c>
      <c r="C17413" s="1" t="s">
        <v>13619</v>
      </c>
      <c r="D17413" s="3">
        <v>4000</v>
      </c>
    </row>
    <row r="17414" spans="1:57" s="9" customFormat="1" x14ac:dyDescent="0.2">
      <c r="A17414" s="2" t="s">
        <v>30736</v>
      </c>
      <c r="B17414" s="1" t="s">
        <v>30737</v>
      </c>
      <c r="C17414" s="1" t="s">
        <v>13619</v>
      </c>
      <c r="D17414" s="3">
        <v>3000</v>
      </c>
    </row>
    <row r="17415" spans="1:57" s="9" customFormat="1" x14ac:dyDescent="0.2">
      <c r="A17415" s="2" t="s">
        <v>30738</v>
      </c>
      <c r="B17415" s="1" t="s">
        <v>30739</v>
      </c>
      <c r="C17415" s="1" t="s">
        <v>13619</v>
      </c>
      <c r="D17415" s="3">
        <v>3000</v>
      </c>
    </row>
    <row r="17416" spans="1:57" s="11" customFormat="1" ht="18.75" x14ac:dyDescent="0.2">
      <c r="A17416" s="16" t="str">
        <f>HYPERLINK("#Indice","Voltar ao inicio")</f>
        <v>Voltar ao inicio</v>
      </c>
      <c r="B17416" s="33"/>
      <c r="C17416" s="33"/>
      <c r="D17416" s="33"/>
      <c r="E17416" s="9"/>
      <c r="F17416" s="9"/>
      <c r="G17416" s="9"/>
      <c r="H17416" s="9"/>
      <c r="I17416" s="9"/>
      <c r="J17416" s="9"/>
      <c r="K17416" s="9"/>
      <c r="L17416" s="9"/>
      <c r="M17416" s="9"/>
      <c r="N17416" s="9"/>
      <c r="O17416" s="9"/>
      <c r="P17416" s="9"/>
      <c r="Q17416" s="9"/>
      <c r="R17416" s="9"/>
      <c r="S17416" s="9"/>
      <c r="T17416" s="9"/>
      <c r="U17416" s="9"/>
      <c r="V17416" s="9"/>
      <c r="W17416" s="9"/>
      <c r="X17416" s="9"/>
      <c r="Y17416" s="9"/>
      <c r="Z17416" s="9"/>
      <c r="AA17416" s="9"/>
      <c r="AB17416" s="9"/>
      <c r="AC17416" s="9"/>
      <c r="AD17416" s="9"/>
      <c r="AE17416" s="9"/>
      <c r="AF17416" s="9"/>
      <c r="AG17416" s="9"/>
      <c r="AH17416" s="9"/>
      <c r="AI17416" s="9"/>
      <c r="AJ17416" s="9"/>
      <c r="AK17416" s="9"/>
      <c r="AL17416" s="9"/>
      <c r="AM17416" s="9"/>
      <c r="AN17416" s="9"/>
      <c r="AO17416" s="9"/>
      <c r="AP17416" s="9"/>
      <c r="AQ17416" s="9"/>
      <c r="AR17416" s="9"/>
      <c r="AS17416" s="9"/>
      <c r="AT17416" s="9"/>
      <c r="AU17416" s="9"/>
      <c r="AV17416" s="9"/>
      <c r="AW17416" s="9"/>
      <c r="AX17416" s="9"/>
      <c r="AY17416" s="9"/>
      <c r="AZ17416" s="9"/>
      <c r="BA17416" s="9"/>
      <c r="BB17416" s="9"/>
      <c r="BC17416" s="9"/>
      <c r="BD17416" s="9"/>
      <c r="BE17416" s="9"/>
    </row>
    <row r="17417" spans="1:57" s="11" customFormat="1" ht="10.5" customHeight="1" x14ac:dyDescent="0.2">
      <c r="A17417" s="12"/>
      <c r="B17417" s="13"/>
      <c r="C17417" s="13"/>
      <c r="D17417" s="13"/>
      <c r="E17417" s="9"/>
      <c r="F17417" s="9"/>
      <c r="G17417" s="9"/>
      <c r="H17417" s="9"/>
      <c r="I17417" s="9"/>
      <c r="J17417" s="9"/>
      <c r="K17417" s="9"/>
      <c r="L17417" s="9"/>
      <c r="M17417" s="9"/>
      <c r="N17417" s="9"/>
      <c r="O17417" s="9"/>
      <c r="P17417" s="9"/>
      <c r="Q17417" s="9"/>
      <c r="R17417" s="9"/>
      <c r="S17417" s="9"/>
      <c r="T17417" s="9"/>
      <c r="U17417" s="9"/>
      <c r="V17417" s="9"/>
      <c r="W17417" s="9"/>
      <c r="X17417" s="9"/>
      <c r="Y17417" s="9"/>
      <c r="Z17417" s="9"/>
      <c r="AA17417" s="9"/>
      <c r="AB17417" s="9"/>
      <c r="AC17417" s="9"/>
      <c r="AD17417" s="9"/>
      <c r="AE17417" s="9"/>
      <c r="AF17417" s="9"/>
      <c r="AG17417" s="9"/>
      <c r="AH17417" s="9"/>
      <c r="AI17417" s="9"/>
      <c r="AJ17417" s="9"/>
      <c r="AK17417" s="9"/>
      <c r="AL17417" s="9"/>
      <c r="AM17417" s="9"/>
      <c r="AN17417" s="9"/>
      <c r="AO17417" s="9"/>
      <c r="AP17417" s="9"/>
      <c r="AQ17417" s="9"/>
      <c r="AR17417" s="9"/>
      <c r="AS17417" s="9"/>
      <c r="AT17417" s="9"/>
      <c r="AU17417" s="9"/>
      <c r="AV17417" s="9"/>
      <c r="AW17417" s="9"/>
      <c r="AX17417" s="9"/>
      <c r="AY17417" s="9"/>
      <c r="AZ17417" s="9"/>
      <c r="BA17417" s="9"/>
      <c r="BB17417" s="9"/>
      <c r="BC17417" s="9"/>
      <c r="BD17417" s="9"/>
      <c r="BE17417" s="9"/>
    </row>
    <row r="17418" spans="1:57" s="9" customFormat="1" ht="26.25" customHeight="1" x14ac:dyDescent="0.2">
      <c r="A17418" s="18" t="s">
        <v>30752</v>
      </c>
      <c r="B17418" s="19"/>
      <c r="C17418" s="19"/>
      <c r="D17418" s="19"/>
    </row>
    <row r="17419" spans="1:57" s="9" customFormat="1" ht="14.25" customHeight="1" x14ac:dyDescent="0.2">
      <c r="A17419" s="34" t="s">
        <v>0</v>
      </c>
      <c r="B17419" s="36" t="s">
        <v>1</v>
      </c>
      <c r="C17419" s="36" t="s">
        <v>2</v>
      </c>
      <c r="D17419" s="38" t="s">
        <v>3</v>
      </c>
    </row>
    <row r="17420" spans="1:57" s="9" customFormat="1" ht="14.25" customHeight="1" x14ac:dyDescent="0.2">
      <c r="A17420" s="35"/>
      <c r="B17420" s="37"/>
      <c r="C17420" s="37"/>
      <c r="D17420" s="39"/>
    </row>
    <row r="17421" spans="1:57" s="9" customFormat="1" x14ac:dyDescent="0.2">
      <c r="A17421" s="2" t="s">
        <v>30741</v>
      </c>
      <c r="B17421" s="1" t="s">
        <v>30742</v>
      </c>
      <c r="C17421" s="1" t="s">
        <v>18289</v>
      </c>
      <c r="D17421" s="10" t="s">
        <v>5270</v>
      </c>
    </row>
    <row r="17422" spans="1:57" s="9" customFormat="1" x14ac:dyDescent="0.2">
      <c r="A17422" s="2" t="s">
        <v>30743</v>
      </c>
      <c r="B17422" s="1" t="s">
        <v>30744</v>
      </c>
      <c r="C17422" s="1" t="s">
        <v>39</v>
      </c>
      <c r="D17422" s="10" t="s">
        <v>5270</v>
      </c>
    </row>
    <row r="17423" spans="1:57" s="9" customFormat="1" x14ac:dyDescent="0.2">
      <c r="A17423" s="2" t="s">
        <v>30745</v>
      </c>
      <c r="B17423" s="1" t="s">
        <v>30746</v>
      </c>
      <c r="C17423" s="1" t="s">
        <v>39</v>
      </c>
      <c r="D17423" s="10" t="s">
        <v>5270</v>
      </c>
    </row>
    <row r="17424" spans="1:57" s="9" customFormat="1" x14ac:dyDescent="0.2">
      <c r="A17424" s="2" t="s">
        <v>30747</v>
      </c>
      <c r="B17424" s="1" t="s">
        <v>30748</v>
      </c>
      <c r="C17424" s="1" t="s">
        <v>39</v>
      </c>
      <c r="D17424" s="3">
        <v>2000</v>
      </c>
    </row>
    <row r="17425" spans="1:57" s="9" customFormat="1" x14ac:dyDescent="0.2">
      <c r="A17425" s="2" t="s">
        <v>30749</v>
      </c>
      <c r="B17425" s="1" t="s">
        <v>30750</v>
      </c>
      <c r="C17425" s="1" t="s">
        <v>30751</v>
      </c>
      <c r="D17425" s="10" t="s">
        <v>5270</v>
      </c>
    </row>
    <row r="17426" spans="1:57" s="11" customFormat="1" ht="18.75" x14ac:dyDescent="0.2">
      <c r="A17426" s="16" t="str">
        <f>HYPERLINK("#Indice","Voltar ao inicio")</f>
        <v>Voltar ao inicio</v>
      </c>
      <c r="B17426" s="33"/>
      <c r="C17426" s="33"/>
      <c r="D17426" s="33"/>
      <c r="E17426" s="9"/>
      <c r="F17426" s="9"/>
      <c r="G17426" s="9"/>
      <c r="H17426" s="9"/>
      <c r="I17426" s="9"/>
      <c r="J17426" s="9"/>
      <c r="K17426" s="9"/>
      <c r="L17426" s="9"/>
      <c r="M17426" s="9"/>
      <c r="N17426" s="9"/>
      <c r="O17426" s="9"/>
      <c r="P17426" s="9"/>
      <c r="Q17426" s="9"/>
      <c r="R17426" s="9"/>
      <c r="S17426" s="9"/>
      <c r="T17426" s="9"/>
      <c r="U17426" s="9"/>
      <c r="V17426" s="9"/>
      <c r="W17426" s="9"/>
      <c r="X17426" s="9"/>
      <c r="Y17426" s="9"/>
      <c r="Z17426" s="9"/>
      <c r="AA17426" s="9"/>
      <c r="AB17426" s="9"/>
      <c r="AC17426" s="9"/>
      <c r="AD17426" s="9"/>
      <c r="AE17426" s="9"/>
      <c r="AF17426" s="9"/>
      <c r="AG17426" s="9"/>
      <c r="AH17426" s="9"/>
      <c r="AI17426" s="9"/>
      <c r="AJ17426" s="9"/>
      <c r="AK17426" s="9"/>
      <c r="AL17426" s="9"/>
      <c r="AM17426" s="9"/>
      <c r="AN17426" s="9"/>
      <c r="AO17426" s="9"/>
      <c r="AP17426" s="9"/>
      <c r="AQ17426" s="9"/>
      <c r="AR17426" s="9"/>
      <c r="AS17426" s="9"/>
      <c r="AT17426" s="9"/>
      <c r="AU17426" s="9"/>
      <c r="AV17426" s="9"/>
      <c r="AW17426" s="9"/>
      <c r="AX17426" s="9"/>
      <c r="AY17426" s="9"/>
      <c r="AZ17426" s="9"/>
      <c r="BA17426" s="9"/>
      <c r="BB17426" s="9"/>
      <c r="BC17426" s="9"/>
      <c r="BD17426" s="9"/>
      <c r="BE17426" s="9"/>
    </row>
    <row r="17427" spans="1:57" s="11" customFormat="1" ht="10.5" customHeight="1" x14ac:dyDescent="0.2">
      <c r="A17427" s="12"/>
      <c r="B17427" s="13"/>
      <c r="C17427" s="13"/>
      <c r="D17427" s="13"/>
      <c r="E17427" s="9"/>
      <c r="F17427" s="9"/>
      <c r="G17427" s="9"/>
      <c r="H17427" s="9"/>
      <c r="I17427" s="9"/>
      <c r="J17427" s="9"/>
      <c r="K17427" s="9"/>
      <c r="L17427" s="9"/>
      <c r="M17427" s="9"/>
      <c r="N17427" s="9"/>
      <c r="O17427" s="9"/>
      <c r="P17427" s="9"/>
      <c r="Q17427" s="9"/>
      <c r="R17427" s="9"/>
      <c r="S17427" s="9"/>
      <c r="T17427" s="9"/>
      <c r="U17427" s="9"/>
      <c r="V17427" s="9"/>
      <c r="W17427" s="9"/>
      <c r="X17427" s="9"/>
      <c r="Y17427" s="9"/>
      <c r="Z17427" s="9"/>
      <c r="AA17427" s="9"/>
      <c r="AB17427" s="9"/>
      <c r="AC17427" s="9"/>
      <c r="AD17427" s="9"/>
      <c r="AE17427" s="9"/>
      <c r="AF17427" s="9"/>
      <c r="AG17427" s="9"/>
      <c r="AH17427" s="9"/>
      <c r="AI17427" s="9"/>
      <c r="AJ17427" s="9"/>
      <c r="AK17427" s="9"/>
      <c r="AL17427" s="9"/>
      <c r="AM17427" s="9"/>
      <c r="AN17427" s="9"/>
      <c r="AO17427" s="9"/>
      <c r="AP17427" s="9"/>
      <c r="AQ17427" s="9"/>
      <c r="AR17427" s="9"/>
      <c r="AS17427" s="9"/>
      <c r="AT17427" s="9"/>
      <c r="AU17427" s="9"/>
      <c r="AV17427" s="9"/>
      <c r="AW17427" s="9"/>
      <c r="AX17427" s="9"/>
      <c r="AY17427" s="9"/>
      <c r="AZ17427" s="9"/>
      <c r="BA17427" s="9"/>
      <c r="BB17427" s="9"/>
      <c r="BC17427" s="9"/>
      <c r="BD17427" s="9"/>
      <c r="BE17427" s="9"/>
    </row>
    <row r="17428" spans="1:57" s="9" customFormat="1" ht="26.25" customHeight="1" x14ac:dyDescent="0.2">
      <c r="A17428" s="18" t="s">
        <v>30753</v>
      </c>
      <c r="B17428" s="19"/>
      <c r="C17428" s="19"/>
      <c r="D17428" s="19"/>
    </row>
    <row r="17429" spans="1:57" s="9" customFormat="1" ht="14.25" customHeight="1" x14ac:dyDescent="0.2">
      <c r="A17429" s="34" t="s">
        <v>0</v>
      </c>
      <c r="B17429" s="36" t="s">
        <v>1</v>
      </c>
      <c r="C17429" s="36" t="s">
        <v>2</v>
      </c>
      <c r="D17429" s="38" t="s">
        <v>3</v>
      </c>
    </row>
    <row r="17430" spans="1:57" s="9" customFormat="1" ht="14.25" customHeight="1" x14ac:dyDescent="0.2">
      <c r="A17430" s="35"/>
      <c r="B17430" s="37"/>
      <c r="C17430" s="37"/>
      <c r="D17430" s="39"/>
    </row>
    <row r="17431" spans="1:57" s="9" customFormat="1" x14ac:dyDescent="0.2">
      <c r="A17431" s="2" t="s">
        <v>30754</v>
      </c>
      <c r="B17431" s="1" t="s">
        <v>30755</v>
      </c>
      <c r="C17431" s="1" t="s">
        <v>30756</v>
      </c>
      <c r="D17431" s="3">
        <v>1000</v>
      </c>
    </row>
    <row r="17432" spans="1:57" s="9" customFormat="1" x14ac:dyDescent="0.2">
      <c r="A17432" s="2" t="s">
        <v>30757</v>
      </c>
      <c r="B17432" s="1" t="s">
        <v>30758</v>
      </c>
      <c r="C17432" s="1" t="s">
        <v>30759</v>
      </c>
      <c r="D17432" s="10" t="s">
        <v>5270</v>
      </c>
    </row>
    <row r="17433" spans="1:57" s="9" customFormat="1" x14ac:dyDescent="0.2">
      <c r="A17433" s="2" t="s">
        <v>30760</v>
      </c>
      <c r="B17433" s="1" t="s">
        <v>30761</v>
      </c>
      <c r="C17433" s="1" t="s">
        <v>39</v>
      </c>
      <c r="D17433" s="10" t="s">
        <v>5270</v>
      </c>
    </row>
    <row r="17434" spans="1:57" s="9" customFormat="1" x14ac:dyDescent="0.2">
      <c r="A17434" s="2" t="s">
        <v>30762</v>
      </c>
      <c r="B17434" s="1" t="s">
        <v>30763</v>
      </c>
      <c r="C17434" s="1" t="s">
        <v>39</v>
      </c>
      <c r="D17434" s="10" t="s">
        <v>5270</v>
      </c>
    </row>
    <row r="17435" spans="1:57" s="9" customFormat="1" x14ac:dyDescent="0.2">
      <c r="A17435" s="2" t="s">
        <v>30764</v>
      </c>
      <c r="B17435" s="1" t="s">
        <v>30765</v>
      </c>
      <c r="C17435" s="1" t="s">
        <v>39</v>
      </c>
      <c r="D17435" s="10" t="s">
        <v>5270</v>
      </c>
    </row>
    <row r="17436" spans="1:57" s="9" customFormat="1" x14ac:dyDescent="0.2">
      <c r="A17436" s="2" t="s">
        <v>30766</v>
      </c>
      <c r="B17436" s="1" t="s">
        <v>30767</v>
      </c>
      <c r="C17436" s="1" t="s">
        <v>39</v>
      </c>
      <c r="D17436" s="10" t="s">
        <v>5270</v>
      </c>
    </row>
    <row r="17437" spans="1:57" s="9" customFormat="1" x14ac:dyDescent="0.2">
      <c r="A17437" s="2" t="s">
        <v>30768</v>
      </c>
      <c r="B17437" s="1" t="s">
        <v>30769</v>
      </c>
      <c r="C17437" s="1" t="s">
        <v>30770</v>
      </c>
      <c r="D17437" s="10" t="s">
        <v>5270</v>
      </c>
    </row>
    <row r="17438" spans="1:57" s="9" customFormat="1" x14ac:dyDescent="0.2">
      <c r="A17438" s="2" t="s">
        <v>30771</v>
      </c>
      <c r="B17438" s="1" t="s">
        <v>30772</v>
      </c>
      <c r="C17438" s="1" t="s">
        <v>39</v>
      </c>
      <c r="D17438" s="10" t="s">
        <v>5270</v>
      </c>
    </row>
    <row r="17439" spans="1:57" s="9" customFormat="1" x14ac:dyDescent="0.2">
      <c r="A17439" s="2" t="s">
        <v>30773</v>
      </c>
      <c r="B17439" s="1" t="s">
        <v>30774</v>
      </c>
      <c r="C17439" s="1" t="s">
        <v>13936</v>
      </c>
      <c r="D17439" s="10" t="s">
        <v>5270</v>
      </c>
    </row>
    <row r="17440" spans="1:57" s="9" customFormat="1" x14ac:dyDescent="0.2">
      <c r="A17440" s="2" t="s">
        <v>30775</v>
      </c>
      <c r="B17440" s="1" t="s">
        <v>30776</v>
      </c>
      <c r="C17440" s="1" t="s">
        <v>39</v>
      </c>
      <c r="D17440" s="10" t="s">
        <v>5270</v>
      </c>
    </row>
    <row r="17441" spans="1:4" s="9" customFormat="1" x14ac:dyDescent="0.2">
      <c r="A17441" s="2" t="s">
        <v>30777</v>
      </c>
      <c r="B17441" s="1" t="s">
        <v>30778</v>
      </c>
      <c r="C17441" s="1" t="s">
        <v>39</v>
      </c>
      <c r="D17441" s="10" t="s">
        <v>5270</v>
      </c>
    </row>
    <row r="17442" spans="1:4" s="9" customFormat="1" x14ac:dyDescent="0.2">
      <c r="A17442" s="2" t="s">
        <v>30779</v>
      </c>
      <c r="B17442" s="1" t="s">
        <v>30780</v>
      </c>
      <c r="C17442" s="1" t="s">
        <v>7987</v>
      </c>
      <c r="D17442" s="10" t="s">
        <v>5270</v>
      </c>
    </row>
    <row r="17443" spans="1:4" s="9" customFormat="1" x14ac:dyDescent="0.2">
      <c r="A17443" s="2" t="s">
        <v>30781</v>
      </c>
      <c r="B17443" s="1" t="s">
        <v>30782</v>
      </c>
      <c r="C17443" s="1" t="s">
        <v>39</v>
      </c>
      <c r="D17443" s="3">
        <v>20</v>
      </c>
    </row>
    <row r="17444" spans="1:4" s="9" customFormat="1" x14ac:dyDescent="0.2">
      <c r="A17444" s="2" t="s">
        <v>30783</v>
      </c>
      <c r="B17444" s="1" t="s">
        <v>30784</v>
      </c>
      <c r="C17444" s="1" t="s">
        <v>30785</v>
      </c>
      <c r="D17444" s="10" t="s">
        <v>5270</v>
      </c>
    </row>
    <row r="17445" spans="1:4" s="9" customFormat="1" x14ac:dyDescent="0.2">
      <c r="A17445" s="2" t="s">
        <v>30786</v>
      </c>
      <c r="B17445" s="1" t="s">
        <v>30787</v>
      </c>
      <c r="C17445" s="1" t="s">
        <v>39</v>
      </c>
      <c r="D17445" s="10" t="s">
        <v>5270</v>
      </c>
    </row>
    <row r="17446" spans="1:4" s="9" customFormat="1" x14ac:dyDescent="0.2">
      <c r="A17446" s="2" t="s">
        <v>30788</v>
      </c>
      <c r="B17446" s="1" t="s">
        <v>30789</v>
      </c>
      <c r="C17446" s="1" t="s">
        <v>39</v>
      </c>
      <c r="D17446" s="10" t="s">
        <v>5270</v>
      </c>
    </row>
    <row r="17447" spans="1:4" s="9" customFormat="1" x14ac:dyDescent="0.2">
      <c r="A17447" s="2" t="s">
        <v>30790</v>
      </c>
      <c r="B17447" s="1" t="s">
        <v>30791</v>
      </c>
      <c r="C17447" s="1" t="s">
        <v>30792</v>
      </c>
      <c r="D17447" s="10" t="s">
        <v>5270</v>
      </c>
    </row>
    <row r="17448" spans="1:4" s="9" customFormat="1" x14ac:dyDescent="0.2">
      <c r="A17448" s="2" t="s">
        <v>30793</v>
      </c>
      <c r="B17448" s="1" t="s">
        <v>30794</v>
      </c>
      <c r="C17448" s="1" t="s">
        <v>30795</v>
      </c>
      <c r="D17448" s="10" t="s">
        <v>5270</v>
      </c>
    </row>
    <row r="17449" spans="1:4" s="9" customFormat="1" x14ac:dyDescent="0.2">
      <c r="A17449" s="2" t="s">
        <v>30796</v>
      </c>
      <c r="B17449" s="1" t="s">
        <v>30797</v>
      </c>
      <c r="C17449" s="1" t="s">
        <v>39</v>
      </c>
      <c r="D17449" s="10" t="s">
        <v>5270</v>
      </c>
    </row>
    <row r="17450" spans="1:4" s="9" customFormat="1" x14ac:dyDescent="0.2">
      <c r="A17450" s="2" t="s">
        <v>30798</v>
      </c>
      <c r="B17450" s="1" t="s">
        <v>30799</v>
      </c>
      <c r="C17450" s="1" t="s">
        <v>30800</v>
      </c>
      <c r="D17450" s="10" t="s">
        <v>5270</v>
      </c>
    </row>
    <row r="17451" spans="1:4" s="9" customFormat="1" x14ac:dyDescent="0.2">
      <c r="A17451" s="2" t="s">
        <v>30801</v>
      </c>
      <c r="B17451" s="1" t="s">
        <v>30802</v>
      </c>
      <c r="C17451" s="1" t="s">
        <v>2345</v>
      </c>
      <c r="D17451" s="10" t="s">
        <v>5270</v>
      </c>
    </row>
    <row r="17452" spans="1:4" s="9" customFormat="1" x14ac:dyDescent="0.2">
      <c r="A17452" s="2" t="s">
        <v>30803</v>
      </c>
      <c r="B17452" s="1" t="s">
        <v>30804</v>
      </c>
      <c r="C17452" s="1" t="s">
        <v>39</v>
      </c>
      <c r="D17452" s="10" t="s">
        <v>5270</v>
      </c>
    </row>
    <row r="17453" spans="1:4" s="9" customFormat="1" x14ac:dyDescent="0.2">
      <c r="A17453" s="2" t="s">
        <v>30805</v>
      </c>
      <c r="B17453" s="1" t="s">
        <v>30804</v>
      </c>
      <c r="C17453" s="1" t="s">
        <v>2345</v>
      </c>
      <c r="D17453" s="10" t="s">
        <v>5270</v>
      </c>
    </row>
    <row r="17454" spans="1:4" s="9" customFormat="1" x14ac:dyDescent="0.2">
      <c r="A17454" s="2" t="s">
        <v>30810</v>
      </c>
      <c r="B17454" s="1" t="s">
        <v>30807</v>
      </c>
      <c r="C17454" s="1" t="s">
        <v>30811</v>
      </c>
      <c r="D17454" s="3">
        <v>20</v>
      </c>
    </row>
    <row r="17455" spans="1:4" s="9" customFormat="1" x14ac:dyDescent="0.2">
      <c r="A17455" s="2" t="s">
        <v>30806</v>
      </c>
      <c r="B17455" s="1" t="s">
        <v>30807</v>
      </c>
      <c r="C17455" s="1" t="s">
        <v>39</v>
      </c>
      <c r="D17455" s="10" t="s">
        <v>5270</v>
      </c>
    </row>
    <row r="17456" spans="1:4" s="9" customFormat="1" x14ac:dyDescent="0.2">
      <c r="A17456" s="2" t="s">
        <v>30808</v>
      </c>
      <c r="B17456" s="1" t="s">
        <v>30807</v>
      </c>
      <c r="C17456" s="1" t="s">
        <v>30809</v>
      </c>
      <c r="D17456" s="10" t="s">
        <v>5270</v>
      </c>
    </row>
    <row r="17457" spans="1:4" s="9" customFormat="1" x14ac:dyDescent="0.2">
      <c r="A17457" s="2" t="s">
        <v>30814</v>
      </c>
      <c r="B17457" s="1" t="s">
        <v>30813</v>
      </c>
      <c r="C17457" s="1" t="s">
        <v>30809</v>
      </c>
      <c r="D17457" s="10" t="s">
        <v>5270</v>
      </c>
    </row>
    <row r="17458" spans="1:4" s="9" customFormat="1" x14ac:dyDescent="0.2">
      <c r="A17458" s="2" t="s">
        <v>30812</v>
      </c>
      <c r="B17458" s="1" t="s">
        <v>30813</v>
      </c>
      <c r="C17458" s="1" t="s">
        <v>39</v>
      </c>
      <c r="D17458" s="10" t="s">
        <v>5270</v>
      </c>
    </row>
    <row r="17459" spans="1:4" s="9" customFormat="1" x14ac:dyDescent="0.2">
      <c r="A17459" s="2" t="s">
        <v>30815</v>
      </c>
      <c r="B17459" s="1" t="s">
        <v>30816</v>
      </c>
      <c r="C17459" s="1" t="s">
        <v>39</v>
      </c>
      <c r="D17459" s="10" t="s">
        <v>5270</v>
      </c>
    </row>
    <row r="17460" spans="1:4" s="9" customFormat="1" x14ac:dyDescent="0.2">
      <c r="A17460" s="2" t="s">
        <v>30817</v>
      </c>
      <c r="B17460" s="1" t="s">
        <v>30818</v>
      </c>
      <c r="C17460" s="1" t="s">
        <v>39</v>
      </c>
      <c r="D17460" s="10" t="s">
        <v>5270</v>
      </c>
    </row>
    <row r="17461" spans="1:4" s="9" customFormat="1" x14ac:dyDescent="0.2">
      <c r="A17461" s="2" t="s">
        <v>30819</v>
      </c>
      <c r="B17461" s="1" t="s">
        <v>30820</v>
      </c>
      <c r="C17461" s="1" t="s">
        <v>39</v>
      </c>
      <c r="D17461" s="10" t="s">
        <v>5270</v>
      </c>
    </row>
    <row r="17462" spans="1:4" s="9" customFormat="1" x14ac:dyDescent="0.2">
      <c r="A17462" s="2" t="s">
        <v>30821</v>
      </c>
      <c r="B17462" s="1" t="s">
        <v>30822</v>
      </c>
      <c r="C17462" s="1" t="s">
        <v>66</v>
      </c>
      <c r="D17462" s="10" t="s">
        <v>5270</v>
      </c>
    </row>
    <row r="17463" spans="1:4" s="9" customFormat="1" x14ac:dyDescent="0.2">
      <c r="A17463" s="2" t="s">
        <v>30823</v>
      </c>
      <c r="B17463" s="1" t="s">
        <v>30824</v>
      </c>
      <c r="C17463" s="1" t="s">
        <v>39</v>
      </c>
      <c r="D17463" s="10" t="s">
        <v>5270</v>
      </c>
    </row>
    <row r="17464" spans="1:4" s="9" customFormat="1" x14ac:dyDescent="0.2">
      <c r="A17464" s="2" t="s">
        <v>30825</v>
      </c>
      <c r="B17464" s="1" t="s">
        <v>30826</v>
      </c>
      <c r="C17464" s="1" t="s">
        <v>39</v>
      </c>
      <c r="D17464" s="10" t="s">
        <v>5270</v>
      </c>
    </row>
    <row r="17465" spans="1:4" s="9" customFormat="1" x14ac:dyDescent="0.2">
      <c r="A17465" s="2" t="s">
        <v>30827</v>
      </c>
      <c r="B17465" s="1" t="s">
        <v>30828</v>
      </c>
      <c r="C17465" s="1" t="s">
        <v>10405</v>
      </c>
      <c r="D17465" s="10" t="s">
        <v>5270</v>
      </c>
    </row>
    <row r="17466" spans="1:4" s="9" customFormat="1" x14ac:dyDescent="0.2">
      <c r="A17466" s="2" t="s">
        <v>30829</v>
      </c>
      <c r="B17466" s="1" t="s">
        <v>30830</v>
      </c>
      <c r="C17466" s="1" t="s">
        <v>23590</v>
      </c>
      <c r="D17466" s="3">
        <v>50</v>
      </c>
    </row>
    <row r="17467" spans="1:4" s="9" customFormat="1" x14ac:dyDescent="0.2">
      <c r="A17467" s="2" t="s">
        <v>30831</v>
      </c>
      <c r="B17467" s="1" t="s">
        <v>30832</v>
      </c>
      <c r="C17467" s="1" t="s">
        <v>39</v>
      </c>
      <c r="D17467" s="10" t="s">
        <v>5270</v>
      </c>
    </row>
    <row r="17468" spans="1:4" s="9" customFormat="1" x14ac:dyDescent="0.2">
      <c r="A17468" s="2" t="s">
        <v>30833</v>
      </c>
      <c r="B17468" s="1" t="s">
        <v>30834</v>
      </c>
      <c r="C17468" s="1" t="s">
        <v>39</v>
      </c>
      <c r="D17468" s="3">
        <v>100</v>
      </c>
    </row>
    <row r="17469" spans="1:4" s="9" customFormat="1" x14ac:dyDescent="0.2">
      <c r="A17469" s="2" t="s">
        <v>30835</v>
      </c>
      <c r="B17469" s="1" t="s">
        <v>30836</v>
      </c>
      <c r="C17469" s="1" t="s">
        <v>39</v>
      </c>
      <c r="D17469" s="10" t="s">
        <v>5270</v>
      </c>
    </row>
    <row r="17470" spans="1:4" s="9" customFormat="1" x14ac:dyDescent="0.2">
      <c r="A17470" s="2" t="s">
        <v>30837</v>
      </c>
      <c r="B17470" s="1" t="s">
        <v>30838</v>
      </c>
      <c r="C17470" s="1" t="s">
        <v>39</v>
      </c>
      <c r="D17470" s="10" t="s">
        <v>5270</v>
      </c>
    </row>
    <row r="17471" spans="1:4" s="9" customFormat="1" x14ac:dyDescent="0.2">
      <c r="A17471" s="2" t="s">
        <v>30839</v>
      </c>
      <c r="B17471" s="1" t="s">
        <v>30840</v>
      </c>
      <c r="C17471" s="1" t="s">
        <v>39</v>
      </c>
      <c r="D17471" s="10" t="s">
        <v>5270</v>
      </c>
    </row>
    <row r="17472" spans="1:4" s="9" customFormat="1" x14ac:dyDescent="0.2">
      <c r="A17472" s="2" t="s">
        <v>30841</v>
      </c>
      <c r="B17472" s="1" t="s">
        <v>30842</v>
      </c>
      <c r="C17472" s="1" t="s">
        <v>30843</v>
      </c>
      <c r="D17472" s="10" t="s">
        <v>5270</v>
      </c>
    </row>
    <row r="17473" spans="1:4" s="9" customFormat="1" x14ac:dyDescent="0.2">
      <c r="A17473" s="2" t="s">
        <v>30844</v>
      </c>
      <c r="B17473" s="1" t="s">
        <v>30845</v>
      </c>
      <c r="C17473" s="1" t="s">
        <v>30846</v>
      </c>
      <c r="D17473" s="10" t="s">
        <v>5270</v>
      </c>
    </row>
    <row r="17474" spans="1:4" s="9" customFormat="1" x14ac:dyDescent="0.2">
      <c r="A17474" s="2" t="s">
        <v>30847</v>
      </c>
      <c r="B17474" s="1" t="s">
        <v>30848</v>
      </c>
      <c r="C17474" s="1" t="s">
        <v>39</v>
      </c>
      <c r="D17474" s="10" t="s">
        <v>5270</v>
      </c>
    </row>
    <row r="17475" spans="1:4" s="9" customFormat="1" x14ac:dyDescent="0.2">
      <c r="A17475" s="2" t="s">
        <v>30849</v>
      </c>
      <c r="B17475" s="1" t="s">
        <v>30850</v>
      </c>
      <c r="C17475" s="1" t="s">
        <v>39</v>
      </c>
      <c r="D17475" s="3">
        <v>1000</v>
      </c>
    </row>
    <row r="17476" spans="1:4" s="9" customFormat="1" x14ac:dyDescent="0.2">
      <c r="A17476" s="2" t="s">
        <v>30851</v>
      </c>
      <c r="B17476" s="1" t="s">
        <v>30852</v>
      </c>
      <c r="C17476" s="1" t="s">
        <v>39</v>
      </c>
      <c r="D17476" s="10" t="s">
        <v>5270</v>
      </c>
    </row>
    <row r="17477" spans="1:4" s="9" customFormat="1" x14ac:dyDescent="0.2">
      <c r="A17477" s="2" t="s">
        <v>30853</v>
      </c>
      <c r="B17477" s="1" t="s">
        <v>30854</v>
      </c>
      <c r="C17477" s="1" t="s">
        <v>39</v>
      </c>
      <c r="D17477" s="10" t="s">
        <v>5270</v>
      </c>
    </row>
    <row r="17478" spans="1:4" s="9" customFormat="1" x14ac:dyDescent="0.2">
      <c r="A17478" s="2" t="s">
        <v>30855</v>
      </c>
      <c r="B17478" s="1" t="s">
        <v>30856</v>
      </c>
      <c r="C17478" s="1" t="s">
        <v>30857</v>
      </c>
      <c r="D17478" s="10" t="s">
        <v>5270</v>
      </c>
    </row>
    <row r="17479" spans="1:4" s="9" customFormat="1" x14ac:dyDescent="0.2">
      <c r="A17479" s="2" t="s">
        <v>30858</v>
      </c>
      <c r="B17479" s="1" t="s">
        <v>30859</v>
      </c>
      <c r="C17479" s="1" t="s">
        <v>39</v>
      </c>
      <c r="D17479" s="10" t="s">
        <v>5270</v>
      </c>
    </row>
    <row r="17480" spans="1:4" s="9" customFormat="1" x14ac:dyDescent="0.2">
      <c r="A17480" s="2" t="s">
        <v>30860</v>
      </c>
      <c r="B17480" s="1" t="s">
        <v>30861</v>
      </c>
      <c r="C17480" s="1" t="s">
        <v>39</v>
      </c>
      <c r="D17480" s="10" t="s">
        <v>5270</v>
      </c>
    </row>
    <row r="17481" spans="1:4" s="9" customFormat="1" x14ac:dyDescent="0.2">
      <c r="A17481" s="2" t="s">
        <v>30862</v>
      </c>
      <c r="B17481" s="1" t="s">
        <v>30863</v>
      </c>
      <c r="C17481" s="1" t="s">
        <v>39</v>
      </c>
      <c r="D17481" s="10" t="s">
        <v>5270</v>
      </c>
    </row>
    <row r="17482" spans="1:4" s="9" customFormat="1" x14ac:dyDescent="0.2">
      <c r="A17482" s="2" t="s">
        <v>28624</v>
      </c>
      <c r="B17482" s="1" t="s">
        <v>30864</v>
      </c>
      <c r="C17482" s="1" t="s">
        <v>10405</v>
      </c>
      <c r="D17482" s="10" t="s">
        <v>5270</v>
      </c>
    </row>
    <row r="17483" spans="1:4" s="9" customFormat="1" x14ac:dyDescent="0.2">
      <c r="A17483" s="2" t="s">
        <v>30865</v>
      </c>
      <c r="B17483" s="1" t="s">
        <v>30866</v>
      </c>
      <c r="C17483" s="1" t="s">
        <v>39</v>
      </c>
      <c r="D17483" s="10" t="s">
        <v>5270</v>
      </c>
    </row>
    <row r="17484" spans="1:4" s="9" customFormat="1" x14ac:dyDescent="0.2">
      <c r="A17484" s="2" t="s">
        <v>30867</v>
      </c>
      <c r="B17484" s="1" t="s">
        <v>30868</v>
      </c>
      <c r="C17484" s="1" t="s">
        <v>39</v>
      </c>
      <c r="D17484" s="10" t="s">
        <v>5270</v>
      </c>
    </row>
    <row r="17485" spans="1:4" s="9" customFormat="1" x14ac:dyDescent="0.2">
      <c r="A17485" s="2" t="s">
        <v>30869</v>
      </c>
      <c r="B17485" s="1" t="s">
        <v>30870</v>
      </c>
      <c r="C17485" s="1" t="s">
        <v>39</v>
      </c>
      <c r="D17485" s="10" t="s">
        <v>5270</v>
      </c>
    </row>
    <row r="17486" spans="1:4" s="9" customFormat="1" x14ac:dyDescent="0.2">
      <c r="A17486" s="2" t="s">
        <v>30871</v>
      </c>
      <c r="B17486" s="1" t="s">
        <v>30872</v>
      </c>
      <c r="C17486" s="1" t="s">
        <v>30873</v>
      </c>
      <c r="D17486" s="10" t="s">
        <v>5270</v>
      </c>
    </row>
    <row r="17487" spans="1:4" s="9" customFormat="1" x14ac:dyDescent="0.2">
      <c r="A17487" s="2" t="s">
        <v>30874</v>
      </c>
      <c r="B17487" s="1" t="s">
        <v>30875</v>
      </c>
      <c r="C17487" s="1" t="s">
        <v>13619</v>
      </c>
      <c r="D17487" s="10" t="s">
        <v>5270</v>
      </c>
    </row>
    <row r="17488" spans="1:4" s="9" customFormat="1" x14ac:dyDescent="0.2">
      <c r="A17488" s="2" t="s">
        <v>30876</v>
      </c>
      <c r="B17488" s="1" t="s">
        <v>30877</v>
      </c>
      <c r="C17488" s="1" t="s">
        <v>18289</v>
      </c>
      <c r="D17488" s="10" t="s">
        <v>5270</v>
      </c>
    </row>
    <row r="17489" spans="1:4" s="9" customFormat="1" x14ac:dyDescent="0.2">
      <c r="A17489" s="2" t="s">
        <v>30878</v>
      </c>
      <c r="B17489" s="1" t="s">
        <v>30879</v>
      </c>
      <c r="C17489" s="1" t="s">
        <v>39</v>
      </c>
      <c r="D17489" s="10" t="s">
        <v>5270</v>
      </c>
    </row>
    <row r="17490" spans="1:4" s="9" customFormat="1" x14ac:dyDescent="0.2">
      <c r="A17490" s="2" t="s">
        <v>30880</v>
      </c>
      <c r="B17490" s="1" t="s">
        <v>30881</v>
      </c>
      <c r="C17490" s="1" t="s">
        <v>18289</v>
      </c>
      <c r="D17490" s="10" t="s">
        <v>5270</v>
      </c>
    </row>
    <row r="17491" spans="1:4" s="9" customFormat="1" x14ac:dyDescent="0.2">
      <c r="A17491" s="2" t="s">
        <v>30882</v>
      </c>
      <c r="B17491" s="1" t="s">
        <v>30883</v>
      </c>
      <c r="C17491" s="1" t="s">
        <v>16404</v>
      </c>
      <c r="D17491" s="10" t="s">
        <v>5270</v>
      </c>
    </row>
    <row r="17492" spans="1:4" s="9" customFormat="1" x14ac:dyDescent="0.2">
      <c r="A17492" s="2" t="s">
        <v>30884</v>
      </c>
      <c r="B17492" s="1" t="s">
        <v>30885</v>
      </c>
      <c r="C17492" s="1" t="s">
        <v>39</v>
      </c>
      <c r="D17492" s="3">
        <v>100</v>
      </c>
    </row>
    <row r="17493" spans="1:4" s="9" customFormat="1" x14ac:dyDescent="0.2">
      <c r="A17493" s="2" t="s">
        <v>30886</v>
      </c>
      <c r="B17493" s="1" t="s">
        <v>30887</v>
      </c>
      <c r="C17493" s="1" t="s">
        <v>13619</v>
      </c>
      <c r="D17493" s="10" t="s">
        <v>5270</v>
      </c>
    </row>
    <row r="17494" spans="1:4" s="9" customFormat="1" x14ac:dyDescent="0.2">
      <c r="A17494" s="2" t="s">
        <v>30888</v>
      </c>
      <c r="B17494" s="1" t="s">
        <v>30889</v>
      </c>
      <c r="C17494" s="1" t="s">
        <v>30890</v>
      </c>
      <c r="D17494" s="10" t="s">
        <v>5270</v>
      </c>
    </row>
    <row r="17495" spans="1:4" s="9" customFormat="1" x14ac:dyDescent="0.2">
      <c r="A17495" s="2" t="s">
        <v>30891</v>
      </c>
      <c r="B17495" s="1" t="s">
        <v>30892</v>
      </c>
      <c r="C17495" s="1" t="s">
        <v>39</v>
      </c>
      <c r="D17495" s="10" t="s">
        <v>5270</v>
      </c>
    </row>
    <row r="17496" spans="1:4" s="9" customFormat="1" x14ac:dyDescent="0.2">
      <c r="A17496" s="2" t="s">
        <v>30893</v>
      </c>
      <c r="B17496" s="1" t="s">
        <v>30894</v>
      </c>
      <c r="C17496" s="1" t="s">
        <v>89</v>
      </c>
      <c r="D17496" s="10" t="s">
        <v>5270</v>
      </c>
    </row>
    <row r="17497" spans="1:4" s="9" customFormat="1" x14ac:dyDescent="0.2">
      <c r="A17497" s="2" t="s">
        <v>30895</v>
      </c>
      <c r="B17497" s="1" t="s">
        <v>30896</v>
      </c>
      <c r="C17497" s="1" t="s">
        <v>30897</v>
      </c>
      <c r="D17497" s="10" t="s">
        <v>5270</v>
      </c>
    </row>
    <row r="17498" spans="1:4" s="9" customFormat="1" x14ac:dyDescent="0.2">
      <c r="A17498" s="2" t="s">
        <v>30898</v>
      </c>
      <c r="B17498" s="1" t="s">
        <v>30899</v>
      </c>
      <c r="C17498" s="1" t="s">
        <v>10405</v>
      </c>
      <c r="D17498" s="10" t="s">
        <v>5270</v>
      </c>
    </row>
    <row r="17499" spans="1:4" s="9" customFormat="1" x14ac:dyDescent="0.2">
      <c r="A17499" s="2" t="s">
        <v>30900</v>
      </c>
      <c r="B17499" s="1" t="s">
        <v>30901</v>
      </c>
      <c r="C17499" s="1" t="s">
        <v>39</v>
      </c>
      <c r="D17499" s="10" t="s">
        <v>5270</v>
      </c>
    </row>
    <row r="17500" spans="1:4" s="9" customFormat="1" x14ac:dyDescent="0.2">
      <c r="A17500" s="2" t="s">
        <v>30902</v>
      </c>
      <c r="B17500" s="1" t="s">
        <v>30903</v>
      </c>
      <c r="C17500" s="1" t="s">
        <v>39</v>
      </c>
      <c r="D17500" s="10" t="s">
        <v>5270</v>
      </c>
    </row>
    <row r="17501" spans="1:4" s="9" customFormat="1" x14ac:dyDescent="0.2">
      <c r="A17501" s="2" t="s">
        <v>30904</v>
      </c>
      <c r="B17501" s="1" t="s">
        <v>30905</v>
      </c>
      <c r="C17501" s="1" t="s">
        <v>30906</v>
      </c>
      <c r="D17501" s="10" t="s">
        <v>5270</v>
      </c>
    </row>
    <row r="17502" spans="1:4" s="9" customFormat="1" x14ac:dyDescent="0.2">
      <c r="A17502" s="2" t="s">
        <v>30907</v>
      </c>
      <c r="B17502" s="1" t="s">
        <v>30908</v>
      </c>
      <c r="C17502" s="1" t="s">
        <v>2682</v>
      </c>
      <c r="D17502" s="10" t="s">
        <v>5270</v>
      </c>
    </row>
    <row r="17503" spans="1:4" s="9" customFormat="1" x14ac:dyDescent="0.2">
      <c r="A17503" s="2" t="s">
        <v>30909</v>
      </c>
      <c r="B17503" s="1" t="s">
        <v>30910</v>
      </c>
      <c r="C17503" s="1" t="s">
        <v>30911</v>
      </c>
      <c r="D17503" s="10" t="s">
        <v>5270</v>
      </c>
    </row>
    <row r="17504" spans="1:4" s="9" customFormat="1" x14ac:dyDescent="0.2">
      <c r="A17504" s="2" t="s">
        <v>30912</v>
      </c>
      <c r="B17504" s="1" t="s">
        <v>30913</v>
      </c>
      <c r="C17504" s="1" t="s">
        <v>23590</v>
      </c>
      <c r="D17504" s="10" t="s">
        <v>5270</v>
      </c>
    </row>
    <row r="17505" spans="1:4" s="9" customFormat="1" x14ac:dyDescent="0.2">
      <c r="A17505" s="2" t="s">
        <v>30914</v>
      </c>
      <c r="B17505" s="1" t="s">
        <v>30915</v>
      </c>
      <c r="C17505" s="1" t="s">
        <v>39</v>
      </c>
      <c r="D17505" s="10" t="s">
        <v>5270</v>
      </c>
    </row>
    <row r="17506" spans="1:4" s="9" customFormat="1" x14ac:dyDescent="0.2">
      <c r="A17506" s="2" t="s">
        <v>30916</v>
      </c>
      <c r="B17506" s="1" t="s">
        <v>30917</v>
      </c>
      <c r="C17506" s="1" t="s">
        <v>39</v>
      </c>
      <c r="D17506" s="10" t="s">
        <v>5270</v>
      </c>
    </row>
    <row r="17507" spans="1:4" s="9" customFormat="1" x14ac:dyDescent="0.2">
      <c r="A17507" s="2" t="s">
        <v>30918</v>
      </c>
      <c r="B17507" s="1" t="s">
        <v>30919</v>
      </c>
      <c r="C17507" s="1" t="s">
        <v>39</v>
      </c>
      <c r="D17507" s="10" t="s">
        <v>5270</v>
      </c>
    </row>
    <row r="17508" spans="1:4" s="9" customFormat="1" x14ac:dyDescent="0.2">
      <c r="A17508" s="2" t="s">
        <v>30920</v>
      </c>
      <c r="B17508" s="1" t="s">
        <v>30921</v>
      </c>
      <c r="C17508" s="1" t="s">
        <v>30922</v>
      </c>
      <c r="D17508" s="3">
        <v>100</v>
      </c>
    </row>
    <row r="17509" spans="1:4" s="9" customFormat="1" x14ac:dyDescent="0.2">
      <c r="A17509" s="2" t="s">
        <v>30923</v>
      </c>
      <c r="B17509" s="1" t="s">
        <v>30924</v>
      </c>
      <c r="C17509" s="1" t="s">
        <v>39</v>
      </c>
      <c r="D17509" s="10" t="s">
        <v>5270</v>
      </c>
    </row>
    <row r="17510" spans="1:4" s="9" customFormat="1" x14ac:dyDescent="0.2">
      <c r="A17510" s="2" t="s">
        <v>30925</v>
      </c>
      <c r="B17510" s="1" t="s">
        <v>30926</v>
      </c>
      <c r="C17510" s="1" t="s">
        <v>39</v>
      </c>
      <c r="D17510" s="10" t="s">
        <v>5270</v>
      </c>
    </row>
    <row r="17511" spans="1:4" s="9" customFormat="1" x14ac:dyDescent="0.2">
      <c r="A17511" s="2" t="s">
        <v>30927</v>
      </c>
      <c r="B17511" s="1" t="s">
        <v>30928</v>
      </c>
      <c r="C17511" s="1" t="s">
        <v>13878</v>
      </c>
      <c r="D17511" s="10" t="s">
        <v>5270</v>
      </c>
    </row>
    <row r="17512" spans="1:4" s="9" customFormat="1" x14ac:dyDescent="0.2">
      <c r="A17512" s="2" t="s">
        <v>30929</v>
      </c>
      <c r="B17512" s="1" t="s">
        <v>30930</v>
      </c>
      <c r="C17512" s="1" t="s">
        <v>39</v>
      </c>
      <c r="D17512" s="10" t="s">
        <v>5270</v>
      </c>
    </row>
    <row r="17513" spans="1:4" s="9" customFormat="1" x14ac:dyDescent="0.2">
      <c r="A17513" s="2" t="s">
        <v>30931</v>
      </c>
      <c r="B17513" s="1" t="s">
        <v>30932</v>
      </c>
      <c r="C17513" s="1" t="s">
        <v>30933</v>
      </c>
      <c r="D17513" s="10" t="s">
        <v>5270</v>
      </c>
    </row>
    <row r="17514" spans="1:4" s="9" customFormat="1" x14ac:dyDescent="0.2">
      <c r="A17514" s="2" t="s">
        <v>30934</v>
      </c>
      <c r="B17514" s="1" t="s">
        <v>30935</v>
      </c>
      <c r="C17514" s="1" t="s">
        <v>39</v>
      </c>
      <c r="D17514" s="10" t="s">
        <v>5270</v>
      </c>
    </row>
    <row r="17515" spans="1:4" s="9" customFormat="1" x14ac:dyDescent="0.2">
      <c r="A17515" s="2" t="s">
        <v>30936</v>
      </c>
      <c r="B17515" s="1" t="s">
        <v>30937</v>
      </c>
      <c r="C17515" s="1" t="s">
        <v>39</v>
      </c>
      <c r="D17515" s="10" t="s">
        <v>5270</v>
      </c>
    </row>
    <row r="17516" spans="1:4" s="9" customFormat="1" x14ac:dyDescent="0.2">
      <c r="A17516" s="2" t="s">
        <v>30938</v>
      </c>
      <c r="B17516" s="1" t="s">
        <v>30939</v>
      </c>
      <c r="C17516" s="1" t="s">
        <v>39</v>
      </c>
      <c r="D17516" s="10" t="s">
        <v>5270</v>
      </c>
    </row>
    <row r="17517" spans="1:4" s="9" customFormat="1" x14ac:dyDescent="0.2">
      <c r="A17517" s="2" t="s">
        <v>30940</v>
      </c>
      <c r="B17517" s="1" t="s">
        <v>30941</v>
      </c>
      <c r="C17517" s="1" t="s">
        <v>39</v>
      </c>
      <c r="D17517" s="10" t="s">
        <v>5270</v>
      </c>
    </row>
    <row r="17518" spans="1:4" s="9" customFormat="1" x14ac:dyDescent="0.2">
      <c r="A17518" s="2" t="s">
        <v>30942</v>
      </c>
      <c r="B17518" s="1" t="s">
        <v>30943</v>
      </c>
      <c r="C17518" s="1" t="s">
        <v>39</v>
      </c>
      <c r="D17518" s="10" t="s">
        <v>5270</v>
      </c>
    </row>
    <row r="17519" spans="1:4" s="9" customFormat="1" x14ac:dyDescent="0.2">
      <c r="A17519" s="2" t="s">
        <v>30944</v>
      </c>
      <c r="B17519" s="1" t="s">
        <v>30945</v>
      </c>
      <c r="C17519" s="1" t="s">
        <v>13619</v>
      </c>
      <c r="D17519" s="10" t="s">
        <v>5270</v>
      </c>
    </row>
    <row r="17520" spans="1:4" s="9" customFormat="1" x14ac:dyDescent="0.2">
      <c r="A17520" s="2" t="s">
        <v>30946</v>
      </c>
      <c r="B17520" s="1" t="s">
        <v>30947</v>
      </c>
      <c r="C17520" s="1" t="s">
        <v>13619</v>
      </c>
      <c r="D17520" s="10" t="s">
        <v>5270</v>
      </c>
    </row>
    <row r="17521" spans="1:4" s="9" customFormat="1" x14ac:dyDescent="0.2">
      <c r="A17521" s="2" t="s">
        <v>30948</v>
      </c>
      <c r="B17521" s="1" t="s">
        <v>30949</v>
      </c>
      <c r="C17521" s="1" t="s">
        <v>13619</v>
      </c>
      <c r="D17521" s="10" t="s">
        <v>5270</v>
      </c>
    </row>
    <row r="17522" spans="1:4" s="9" customFormat="1" x14ac:dyDescent="0.2">
      <c r="A17522" s="2" t="s">
        <v>30950</v>
      </c>
      <c r="B17522" s="1" t="s">
        <v>30951</v>
      </c>
      <c r="C17522" s="1" t="s">
        <v>308</v>
      </c>
      <c r="D17522" s="3">
        <v>20</v>
      </c>
    </row>
    <row r="17523" spans="1:4" s="9" customFormat="1" x14ac:dyDescent="0.2">
      <c r="A17523" s="2" t="s">
        <v>30952</v>
      </c>
      <c r="B17523" s="1" t="s">
        <v>30953</v>
      </c>
      <c r="C17523" s="1" t="s">
        <v>39</v>
      </c>
      <c r="D17523" s="10" t="s">
        <v>5270</v>
      </c>
    </row>
    <row r="17524" spans="1:4" s="9" customFormat="1" x14ac:dyDescent="0.2">
      <c r="A17524" s="2" t="s">
        <v>30954</v>
      </c>
      <c r="B17524" s="1" t="s">
        <v>30955</v>
      </c>
      <c r="C17524" s="1" t="s">
        <v>30956</v>
      </c>
      <c r="D17524" s="10" t="s">
        <v>5270</v>
      </c>
    </row>
    <row r="17525" spans="1:4" s="9" customFormat="1" x14ac:dyDescent="0.2">
      <c r="A17525" s="2" t="s">
        <v>30957</v>
      </c>
      <c r="B17525" s="1" t="s">
        <v>30958</v>
      </c>
      <c r="C17525" s="1" t="s">
        <v>308</v>
      </c>
      <c r="D17525" s="3">
        <v>20</v>
      </c>
    </row>
    <row r="17526" spans="1:4" s="9" customFormat="1" x14ac:dyDescent="0.2">
      <c r="A17526" s="2" t="s">
        <v>30959</v>
      </c>
      <c r="B17526" s="1" t="s">
        <v>30960</v>
      </c>
      <c r="C17526" s="1" t="s">
        <v>308</v>
      </c>
      <c r="D17526" s="10" t="s">
        <v>5270</v>
      </c>
    </row>
    <row r="17527" spans="1:4" s="9" customFormat="1" x14ac:dyDescent="0.2">
      <c r="A17527" s="2" t="s">
        <v>30961</v>
      </c>
      <c r="B17527" s="1" t="s">
        <v>30962</v>
      </c>
      <c r="C17527" s="1" t="s">
        <v>4499</v>
      </c>
      <c r="D17527" s="10" t="s">
        <v>5270</v>
      </c>
    </row>
    <row r="17528" spans="1:4" s="9" customFormat="1" x14ac:dyDescent="0.2">
      <c r="A17528" s="2" t="s">
        <v>30963</v>
      </c>
      <c r="B17528" s="1" t="s">
        <v>30964</v>
      </c>
      <c r="C17528" s="1" t="s">
        <v>39</v>
      </c>
      <c r="D17528" s="10" t="s">
        <v>5270</v>
      </c>
    </row>
    <row r="17529" spans="1:4" s="9" customFormat="1" x14ac:dyDescent="0.2">
      <c r="A17529" s="2" t="s">
        <v>30965</v>
      </c>
      <c r="B17529" s="1" t="s">
        <v>30966</v>
      </c>
      <c r="C17529" s="1" t="s">
        <v>39</v>
      </c>
      <c r="D17529" s="10" t="s">
        <v>5270</v>
      </c>
    </row>
    <row r="17530" spans="1:4" s="9" customFormat="1" x14ac:dyDescent="0.2">
      <c r="A17530" s="2" t="s">
        <v>30967</v>
      </c>
      <c r="B17530" s="1" t="s">
        <v>30968</v>
      </c>
      <c r="C17530" s="1" t="s">
        <v>39</v>
      </c>
      <c r="D17530" s="10" t="s">
        <v>5270</v>
      </c>
    </row>
    <row r="17531" spans="1:4" s="9" customFormat="1" x14ac:dyDescent="0.2">
      <c r="A17531" s="2" t="s">
        <v>30969</v>
      </c>
      <c r="B17531" s="1" t="s">
        <v>30970</v>
      </c>
      <c r="C17531" s="1" t="s">
        <v>39</v>
      </c>
      <c r="D17531" s="10" t="s">
        <v>5270</v>
      </c>
    </row>
    <row r="17532" spans="1:4" s="9" customFormat="1" x14ac:dyDescent="0.2">
      <c r="A17532" s="2" t="s">
        <v>30971</v>
      </c>
      <c r="B17532" s="1" t="s">
        <v>30972</v>
      </c>
      <c r="C17532" s="1" t="s">
        <v>39</v>
      </c>
      <c r="D17532" s="10" t="s">
        <v>5270</v>
      </c>
    </row>
    <row r="17533" spans="1:4" s="9" customFormat="1" x14ac:dyDescent="0.2">
      <c r="A17533" s="2" t="s">
        <v>30973</v>
      </c>
      <c r="B17533" s="1" t="s">
        <v>30974</v>
      </c>
      <c r="C17533" s="1" t="s">
        <v>39</v>
      </c>
      <c r="D17533" s="10" t="s">
        <v>5270</v>
      </c>
    </row>
    <row r="17534" spans="1:4" s="9" customFormat="1" x14ac:dyDescent="0.2">
      <c r="A17534" s="2" t="s">
        <v>30975</v>
      </c>
      <c r="B17534" s="1" t="s">
        <v>30976</v>
      </c>
      <c r="C17534" s="1" t="s">
        <v>39</v>
      </c>
      <c r="D17534" s="10" t="s">
        <v>5270</v>
      </c>
    </row>
    <row r="17535" spans="1:4" s="9" customFormat="1" x14ac:dyDescent="0.2">
      <c r="A17535" s="2" t="s">
        <v>30977</v>
      </c>
      <c r="B17535" s="1" t="s">
        <v>30978</v>
      </c>
      <c r="C17535" s="1" t="s">
        <v>39</v>
      </c>
      <c r="D17535" s="10" t="s">
        <v>5270</v>
      </c>
    </row>
    <row r="17536" spans="1:4" s="9" customFormat="1" x14ac:dyDescent="0.2">
      <c r="A17536" s="2" t="s">
        <v>30979</v>
      </c>
      <c r="B17536" s="1" t="s">
        <v>30980</v>
      </c>
      <c r="C17536" s="1" t="s">
        <v>30981</v>
      </c>
      <c r="D17536" s="10" t="s">
        <v>5270</v>
      </c>
    </row>
    <row r="17537" spans="1:4" s="9" customFormat="1" x14ac:dyDescent="0.2">
      <c r="A17537" s="2" t="s">
        <v>30982</v>
      </c>
      <c r="B17537" s="1" t="s">
        <v>30983</v>
      </c>
      <c r="C17537" s="1" t="s">
        <v>39</v>
      </c>
      <c r="D17537" s="10" t="s">
        <v>5270</v>
      </c>
    </row>
    <row r="17538" spans="1:4" s="9" customFormat="1" x14ac:dyDescent="0.2">
      <c r="A17538" s="2" t="s">
        <v>30984</v>
      </c>
      <c r="B17538" s="1" t="s">
        <v>30985</v>
      </c>
      <c r="C17538" s="1" t="s">
        <v>39</v>
      </c>
      <c r="D17538" s="10" t="s">
        <v>5270</v>
      </c>
    </row>
    <row r="17539" spans="1:4" s="9" customFormat="1" x14ac:dyDescent="0.2">
      <c r="A17539" s="2" t="s">
        <v>30986</v>
      </c>
      <c r="B17539" s="1" t="s">
        <v>30987</v>
      </c>
      <c r="C17539" s="1" t="s">
        <v>39</v>
      </c>
      <c r="D17539" s="10" t="s">
        <v>5270</v>
      </c>
    </row>
    <row r="17540" spans="1:4" s="9" customFormat="1" x14ac:dyDescent="0.2">
      <c r="A17540" s="2" t="s">
        <v>30988</v>
      </c>
      <c r="B17540" s="1" t="s">
        <v>30989</v>
      </c>
      <c r="C17540" s="1" t="s">
        <v>39</v>
      </c>
      <c r="D17540" s="3">
        <v>500</v>
      </c>
    </row>
    <row r="17541" spans="1:4" s="9" customFormat="1" x14ac:dyDescent="0.2">
      <c r="A17541" s="2" t="s">
        <v>30990</v>
      </c>
      <c r="B17541" s="1" t="s">
        <v>30991</v>
      </c>
      <c r="C17541" s="1" t="s">
        <v>39</v>
      </c>
      <c r="D17541" s="10" t="s">
        <v>5270</v>
      </c>
    </row>
    <row r="17542" spans="1:4" s="9" customFormat="1" x14ac:dyDescent="0.2">
      <c r="A17542" s="2" t="s">
        <v>30992</v>
      </c>
      <c r="B17542" s="1" t="s">
        <v>30993</v>
      </c>
      <c r="C17542" s="1" t="s">
        <v>30994</v>
      </c>
      <c r="D17542" s="10" t="s">
        <v>5270</v>
      </c>
    </row>
    <row r="17543" spans="1:4" s="9" customFormat="1" x14ac:dyDescent="0.2">
      <c r="A17543" s="2" t="s">
        <v>30995</v>
      </c>
      <c r="B17543" s="1" t="s">
        <v>30996</v>
      </c>
      <c r="C17543" s="1" t="s">
        <v>39</v>
      </c>
      <c r="D17543" s="10" t="s">
        <v>5270</v>
      </c>
    </row>
    <row r="17544" spans="1:4" s="9" customFormat="1" x14ac:dyDescent="0.2">
      <c r="A17544" s="2" t="s">
        <v>30997</v>
      </c>
      <c r="B17544" s="1" t="s">
        <v>30998</v>
      </c>
      <c r="C17544" s="1" t="s">
        <v>39</v>
      </c>
      <c r="D17544" s="10" t="s">
        <v>5270</v>
      </c>
    </row>
    <row r="17545" spans="1:4" s="9" customFormat="1" x14ac:dyDescent="0.2">
      <c r="A17545" s="2" t="s">
        <v>30999</v>
      </c>
      <c r="B17545" s="1" t="s">
        <v>30998</v>
      </c>
      <c r="C17545" s="1" t="s">
        <v>39</v>
      </c>
      <c r="D17545" s="10" t="s">
        <v>5270</v>
      </c>
    </row>
    <row r="17546" spans="1:4" s="9" customFormat="1" x14ac:dyDescent="0.2">
      <c r="A17546" s="2" t="s">
        <v>31000</v>
      </c>
      <c r="B17546" s="1" t="s">
        <v>31001</v>
      </c>
      <c r="C17546" s="1" t="s">
        <v>2670</v>
      </c>
      <c r="D17546" s="10" t="s">
        <v>5270</v>
      </c>
    </row>
    <row r="17547" spans="1:4" s="9" customFormat="1" x14ac:dyDescent="0.2">
      <c r="A17547" s="2" t="s">
        <v>31002</v>
      </c>
      <c r="B17547" s="1" t="s">
        <v>31003</v>
      </c>
      <c r="C17547" s="1" t="s">
        <v>31004</v>
      </c>
      <c r="D17547" s="10" t="s">
        <v>5270</v>
      </c>
    </row>
    <row r="17548" spans="1:4" s="9" customFormat="1" x14ac:dyDescent="0.2">
      <c r="A17548" s="2" t="s">
        <v>31005</v>
      </c>
      <c r="B17548" s="1" t="s">
        <v>31006</v>
      </c>
      <c r="C17548" s="1" t="s">
        <v>31007</v>
      </c>
      <c r="D17548" s="10" t="s">
        <v>5270</v>
      </c>
    </row>
    <row r="17549" spans="1:4" s="9" customFormat="1" x14ac:dyDescent="0.2">
      <c r="A17549" s="2" t="s">
        <v>31008</v>
      </c>
      <c r="B17549" s="1" t="s">
        <v>31009</v>
      </c>
      <c r="C17549" s="1" t="s">
        <v>31010</v>
      </c>
      <c r="D17549" s="10" t="s">
        <v>5270</v>
      </c>
    </row>
    <row r="17550" spans="1:4" s="9" customFormat="1" x14ac:dyDescent="0.2">
      <c r="A17550" s="2" t="s">
        <v>31011</v>
      </c>
      <c r="B17550" s="1" t="s">
        <v>31012</v>
      </c>
      <c r="C17550" s="1" t="s">
        <v>7797</v>
      </c>
      <c r="D17550" s="10" t="s">
        <v>5270</v>
      </c>
    </row>
    <row r="17551" spans="1:4" s="9" customFormat="1" x14ac:dyDescent="0.2">
      <c r="A17551" s="2" t="s">
        <v>31013</v>
      </c>
      <c r="B17551" s="1" t="s">
        <v>31014</v>
      </c>
      <c r="C17551" s="1" t="s">
        <v>39</v>
      </c>
      <c r="D17551" s="10" t="s">
        <v>5270</v>
      </c>
    </row>
    <row r="17552" spans="1:4" s="9" customFormat="1" x14ac:dyDescent="0.2">
      <c r="A17552" s="2" t="s">
        <v>31015</v>
      </c>
      <c r="B17552" s="1" t="s">
        <v>31016</v>
      </c>
      <c r="C17552" s="1" t="s">
        <v>30981</v>
      </c>
      <c r="D17552" s="10" t="s">
        <v>5270</v>
      </c>
    </row>
    <row r="17553" spans="1:4" s="9" customFormat="1" x14ac:dyDescent="0.2">
      <c r="A17553" s="2" t="s">
        <v>31017</v>
      </c>
      <c r="B17553" s="1" t="s">
        <v>31018</v>
      </c>
      <c r="C17553" s="1" t="s">
        <v>30981</v>
      </c>
      <c r="D17553" s="10" t="s">
        <v>5270</v>
      </c>
    </row>
    <row r="17554" spans="1:4" s="9" customFormat="1" x14ac:dyDescent="0.2">
      <c r="A17554" s="2" t="s">
        <v>31019</v>
      </c>
      <c r="B17554" s="1" t="s">
        <v>31020</v>
      </c>
      <c r="C17554" s="1" t="s">
        <v>30981</v>
      </c>
      <c r="D17554" s="10" t="s">
        <v>5270</v>
      </c>
    </row>
    <row r="17555" spans="1:4" s="9" customFormat="1" x14ac:dyDescent="0.2">
      <c r="A17555" s="2" t="s">
        <v>31021</v>
      </c>
      <c r="B17555" s="1" t="s">
        <v>31022</v>
      </c>
      <c r="C17555" s="1" t="s">
        <v>308</v>
      </c>
      <c r="D17555" s="10" t="s">
        <v>5270</v>
      </c>
    </row>
    <row r="17556" spans="1:4" s="9" customFormat="1" x14ac:dyDescent="0.2">
      <c r="A17556" s="2" t="s">
        <v>31023</v>
      </c>
      <c r="B17556" s="1" t="s">
        <v>31024</v>
      </c>
      <c r="C17556" s="1" t="s">
        <v>39</v>
      </c>
      <c r="D17556" s="10" t="s">
        <v>5270</v>
      </c>
    </row>
    <row r="17557" spans="1:4" s="9" customFormat="1" x14ac:dyDescent="0.2">
      <c r="A17557" s="2" t="s">
        <v>31025</v>
      </c>
      <c r="B17557" s="1" t="s">
        <v>31026</v>
      </c>
      <c r="C17557" s="1" t="s">
        <v>31027</v>
      </c>
      <c r="D17557" s="10" t="s">
        <v>5270</v>
      </c>
    </row>
    <row r="17558" spans="1:4" s="9" customFormat="1" x14ac:dyDescent="0.2">
      <c r="A17558" s="2" t="s">
        <v>31028</v>
      </c>
      <c r="B17558" s="1" t="s">
        <v>31029</v>
      </c>
      <c r="C17558" s="1" t="s">
        <v>13117</v>
      </c>
      <c r="D17558" s="10" t="s">
        <v>5270</v>
      </c>
    </row>
    <row r="17559" spans="1:4" s="9" customFormat="1" x14ac:dyDescent="0.2">
      <c r="A17559" s="2" t="s">
        <v>31030</v>
      </c>
      <c r="B17559" s="1" t="s">
        <v>31031</v>
      </c>
      <c r="C17559" s="1" t="s">
        <v>39</v>
      </c>
      <c r="D17559" s="10" t="s">
        <v>5270</v>
      </c>
    </row>
    <row r="17560" spans="1:4" s="9" customFormat="1" x14ac:dyDescent="0.2">
      <c r="A17560" s="2" t="s">
        <v>31032</v>
      </c>
      <c r="B17560" s="1" t="s">
        <v>31033</v>
      </c>
      <c r="C17560" s="1" t="s">
        <v>308</v>
      </c>
      <c r="D17560" s="10" t="s">
        <v>5270</v>
      </c>
    </row>
    <row r="17561" spans="1:4" s="9" customFormat="1" x14ac:dyDescent="0.2">
      <c r="A17561" s="2" t="s">
        <v>31034</v>
      </c>
      <c r="B17561" s="1" t="s">
        <v>31035</v>
      </c>
      <c r="C17561" s="1" t="s">
        <v>16</v>
      </c>
      <c r="D17561" s="10" t="s">
        <v>5270</v>
      </c>
    </row>
    <row r="17562" spans="1:4" s="9" customFormat="1" x14ac:dyDescent="0.2">
      <c r="A17562" s="2" t="s">
        <v>31036</v>
      </c>
      <c r="B17562" s="1" t="s">
        <v>31037</v>
      </c>
      <c r="C17562" s="1" t="s">
        <v>31007</v>
      </c>
      <c r="D17562" s="10" t="s">
        <v>5270</v>
      </c>
    </row>
    <row r="17563" spans="1:4" s="9" customFormat="1" x14ac:dyDescent="0.2">
      <c r="A17563" s="2" t="s">
        <v>31038</v>
      </c>
      <c r="B17563" s="1" t="s">
        <v>31039</v>
      </c>
      <c r="C17563" s="1" t="s">
        <v>31040</v>
      </c>
      <c r="D17563" s="10" t="s">
        <v>5270</v>
      </c>
    </row>
    <row r="17564" spans="1:4" s="9" customFormat="1" x14ac:dyDescent="0.2">
      <c r="A17564" s="2" t="s">
        <v>31041</v>
      </c>
      <c r="B17564" s="1" t="s">
        <v>31042</v>
      </c>
      <c r="C17564" s="1" t="s">
        <v>31007</v>
      </c>
      <c r="D17564" s="10" t="s">
        <v>5270</v>
      </c>
    </row>
    <row r="17565" spans="1:4" s="9" customFormat="1" x14ac:dyDescent="0.2">
      <c r="A17565" s="2" t="s">
        <v>31043</v>
      </c>
      <c r="B17565" s="1" t="s">
        <v>31044</v>
      </c>
      <c r="C17565" s="1" t="s">
        <v>31007</v>
      </c>
      <c r="D17565" s="10" t="s">
        <v>5270</v>
      </c>
    </row>
    <row r="17566" spans="1:4" s="9" customFormat="1" x14ac:dyDescent="0.2">
      <c r="A17566" s="2" t="s">
        <v>31045</v>
      </c>
      <c r="B17566" s="1" t="s">
        <v>31046</v>
      </c>
      <c r="C17566" s="1" t="s">
        <v>31007</v>
      </c>
      <c r="D17566" s="10" t="s">
        <v>5270</v>
      </c>
    </row>
    <row r="17567" spans="1:4" s="9" customFormat="1" x14ac:dyDescent="0.2">
      <c r="A17567" s="2" t="s">
        <v>31047</v>
      </c>
      <c r="B17567" s="1" t="s">
        <v>31048</v>
      </c>
      <c r="C17567" s="1" t="s">
        <v>31007</v>
      </c>
      <c r="D17567" s="10" t="s">
        <v>5270</v>
      </c>
    </row>
    <row r="17568" spans="1:4" s="9" customFormat="1" x14ac:dyDescent="0.2">
      <c r="A17568" s="2" t="s">
        <v>31049</v>
      </c>
      <c r="B17568" s="1" t="s">
        <v>31050</v>
      </c>
      <c r="C17568" s="1" t="s">
        <v>39</v>
      </c>
      <c r="D17568" s="10" t="s">
        <v>5270</v>
      </c>
    </row>
    <row r="17569" spans="1:4" s="9" customFormat="1" x14ac:dyDescent="0.2">
      <c r="A17569" s="2" t="s">
        <v>31051</v>
      </c>
      <c r="B17569" s="1" t="s">
        <v>31052</v>
      </c>
      <c r="C17569" s="1" t="s">
        <v>39</v>
      </c>
      <c r="D17569" s="10" t="s">
        <v>5270</v>
      </c>
    </row>
    <row r="17570" spans="1:4" s="9" customFormat="1" x14ac:dyDescent="0.2">
      <c r="A17570" s="2" t="s">
        <v>31053</v>
      </c>
      <c r="B17570" s="1" t="s">
        <v>31054</v>
      </c>
      <c r="C17570" s="1" t="s">
        <v>39</v>
      </c>
      <c r="D17570" s="10" t="s">
        <v>5270</v>
      </c>
    </row>
    <row r="17571" spans="1:4" s="9" customFormat="1" x14ac:dyDescent="0.2">
      <c r="A17571" s="2" t="s">
        <v>31055</v>
      </c>
      <c r="B17571" s="1" t="s">
        <v>31056</v>
      </c>
      <c r="C17571" s="1" t="s">
        <v>39</v>
      </c>
      <c r="D17571" s="10" t="s">
        <v>5270</v>
      </c>
    </row>
    <row r="17572" spans="1:4" s="9" customFormat="1" x14ac:dyDescent="0.2">
      <c r="A17572" s="2" t="s">
        <v>31057</v>
      </c>
      <c r="B17572" s="1" t="s">
        <v>31058</v>
      </c>
      <c r="C17572" s="1" t="s">
        <v>39</v>
      </c>
      <c r="D17572" s="10" t="s">
        <v>5270</v>
      </c>
    </row>
    <row r="17573" spans="1:4" s="9" customFormat="1" x14ac:dyDescent="0.2">
      <c r="A17573" s="2" t="s">
        <v>31059</v>
      </c>
      <c r="B17573" s="1" t="s">
        <v>31060</v>
      </c>
      <c r="C17573" s="1" t="s">
        <v>39</v>
      </c>
      <c r="D17573" s="10" t="s">
        <v>5270</v>
      </c>
    </row>
    <row r="17574" spans="1:4" s="9" customFormat="1" x14ac:dyDescent="0.2">
      <c r="A17574" s="2" t="s">
        <v>31061</v>
      </c>
      <c r="B17574" s="1" t="s">
        <v>31062</v>
      </c>
      <c r="C17574" s="1" t="s">
        <v>31063</v>
      </c>
      <c r="D17574" s="10" t="s">
        <v>5270</v>
      </c>
    </row>
    <row r="17575" spans="1:4" s="9" customFormat="1" x14ac:dyDescent="0.2">
      <c r="A17575" s="2" t="s">
        <v>31064</v>
      </c>
      <c r="B17575" s="1" t="s">
        <v>31065</v>
      </c>
      <c r="C17575" s="1" t="s">
        <v>39</v>
      </c>
      <c r="D17575" s="10" t="s">
        <v>5270</v>
      </c>
    </row>
    <row r="17576" spans="1:4" s="9" customFormat="1" x14ac:dyDescent="0.2">
      <c r="A17576" s="2" t="s">
        <v>31066</v>
      </c>
      <c r="B17576" s="1" t="s">
        <v>31067</v>
      </c>
      <c r="C17576" s="1" t="s">
        <v>39</v>
      </c>
      <c r="D17576" s="10" t="s">
        <v>5270</v>
      </c>
    </row>
    <row r="17577" spans="1:4" s="9" customFormat="1" x14ac:dyDescent="0.2">
      <c r="A17577" s="2" t="s">
        <v>31068</v>
      </c>
      <c r="B17577" s="1" t="s">
        <v>31069</v>
      </c>
      <c r="C17577" s="1" t="s">
        <v>39</v>
      </c>
      <c r="D17577" s="3">
        <v>120</v>
      </c>
    </row>
    <row r="17578" spans="1:4" s="9" customFormat="1" x14ac:dyDescent="0.2">
      <c r="A17578" s="2" t="s">
        <v>31070</v>
      </c>
      <c r="B17578" s="1" t="s">
        <v>31071</v>
      </c>
      <c r="C17578" s="1" t="s">
        <v>39</v>
      </c>
      <c r="D17578" s="10" t="s">
        <v>5270</v>
      </c>
    </row>
    <row r="17579" spans="1:4" s="9" customFormat="1" x14ac:dyDescent="0.2">
      <c r="A17579" s="2" t="s">
        <v>31072</v>
      </c>
      <c r="B17579" s="1" t="s">
        <v>31073</v>
      </c>
      <c r="C17579" s="1" t="s">
        <v>39</v>
      </c>
      <c r="D17579" s="3">
        <v>120</v>
      </c>
    </row>
    <row r="17580" spans="1:4" s="9" customFormat="1" x14ac:dyDescent="0.2">
      <c r="A17580" s="2" t="s">
        <v>31074</v>
      </c>
      <c r="B17580" s="1" t="s">
        <v>31075</v>
      </c>
      <c r="C17580" s="1" t="s">
        <v>31076</v>
      </c>
      <c r="D17580" s="10" t="s">
        <v>5270</v>
      </c>
    </row>
    <row r="17581" spans="1:4" s="9" customFormat="1" x14ac:dyDescent="0.2">
      <c r="A17581" s="2" t="s">
        <v>31077</v>
      </c>
      <c r="B17581" s="1" t="s">
        <v>31078</v>
      </c>
      <c r="C17581" s="1" t="s">
        <v>31076</v>
      </c>
      <c r="D17581" s="10" t="s">
        <v>5270</v>
      </c>
    </row>
    <row r="17582" spans="1:4" s="9" customFormat="1" x14ac:dyDescent="0.2">
      <c r="A17582" s="2" t="s">
        <v>31079</v>
      </c>
      <c r="B17582" s="1" t="s">
        <v>31080</v>
      </c>
      <c r="C17582" s="1" t="s">
        <v>4206</v>
      </c>
      <c r="D17582" s="10" t="s">
        <v>5270</v>
      </c>
    </row>
    <row r="17583" spans="1:4" s="9" customFormat="1" x14ac:dyDescent="0.2">
      <c r="A17583" s="2" t="s">
        <v>31081</v>
      </c>
      <c r="B17583" s="1" t="s">
        <v>31082</v>
      </c>
      <c r="C17583" s="1" t="s">
        <v>39</v>
      </c>
      <c r="D17583" s="10" t="s">
        <v>5270</v>
      </c>
    </row>
    <row r="17584" spans="1:4" s="9" customFormat="1" x14ac:dyDescent="0.2">
      <c r="A17584" s="2" t="s">
        <v>31083</v>
      </c>
      <c r="B17584" s="1" t="s">
        <v>31084</v>
      </c>
      <c r="C17584" s="1" t="s">
        <v>31085</v>
      </c>
      <c r="D17584" s="10" t="s">
        <v>5270</v>
      </c>
    </row>
    <row r="17585" spans="1:4" s="9" customFormat="1" x14ac:dyDescent="0.2">
      <c r="A17585" s="2" t="s">
        <v>31086</v>
      </c>
      <c r="B17585" s="1" t="s">
        <v>31087</v>
      </c>
      <c r="C17585" s="1" t="s">
        <v>336</v>
      </c>
      <c r="D17585" s="3">
        <v>3000</v>
      </c>
    </row>
    <row r="17586" spans="1:4" s="9" customFormat="1" x14ac:dyDescent="0.2">
      <c r="A17586" s="2" t="s">
        <v>31088</v>
      </c>
      <c r="B17586" s="1" t="s">
        <v>31089</v>
      </c>
      <c r="C17586" s="1" t="s">
        <v>30846</v>
      </c>
      <c r="D17586" s="10" t="s">
        <v>5270</v>
      </c>
    </row>
    <row r="17587" spans="1:4" s="9" customFormat="1" x14ac:dyDescent="0.2">
      <c r="A17587" s="2" t="s">
        <v>31090</v>
      </c>
      <c r="B17587" s="1" t="s">
        <v>31091</v>
      </c>
      <c r="C17587" s="1" t="s">
        <v>31092</v>
      </c>
      <c r="D17587" s="10" t="s">
        <v>5270</v>
      </c>
    </row>
    <row r="17588" spans="1:4" s="9" customFormat="1" x14ac:dyDescent="0.2">
      <c r="A17588" s="2" t="s">
        <v>31093</v>
      </c>
      <c r="B17588" s="1" t="s">
        <v>31094</v>
      </c>
      <c r="C17588" s="1" t="s">
        <v>86</v>
      </c>
      <c r="D17588" s="10" t="s">
        <v>5270</v>
      </c>
    </row>
    <row r="17589" spans="1:4" s="9" customFormat="1" x14ac:dyDescent="0.2">
      <c r="A17589" s="2" t="s">
        <v>31095</v>
      </c>
      <c r="B17589" s="1" t="s">
        <v>31096</v>
      </c>
      <c r="C17589" s="1" t="s">
        <v>2183</v>
      </c>
      <c r="D17589" s="3">
        <v>2500</v>
      </c>
    </row>
    <row r="17590" spans="1:4" s="9" customFormat="1" x14ac:dyDescent="0.2">
      <c r="A17590" s="2" t="s">
        <v>31097</v>
      </c>
      <c r="B17590" s="1" t="s">
        <v>31098</v>
      </c>
      <c r="C17590" s="1" t="s">
        <v>2183</v>
      </c>
      <c r="D17590" s="10" t="s">
        <v>5270</v>
      </c>
    </row>
    <row r="17591" spans="1:4" s="9" customFormat="1" x14ac:dyDescent="0.2">
      <c r="A17591" s="2" t="s">
        <v>31099</v>
      </c>
      <c r="B17591" s="1" t="s">
        <v>31100</v>
      </c>
      <c r="C17591" s="1" t="s">
        <v>1872</v>
      </c>
      <c r="D17591" s="10" t="s">
        <v>5270</v>
      </c>
    </row>
    <row r="17592" spans="1:4" s="9" customFormat="1" x14ac:dyDescent="0.2">
      <c r="A17592" s="2" t="s">
        <v>31101</v>
      </c>
      <c r="B17592" s="1" t="s">
        <v>31102</v>
      </c>
      <c r="C17592" s="1" t="s">
        <v>39</v>
      </c>
      <c r="D17592" s="10" t="s">
        <v>5270</v>
      </c>
    </row>
    <row r="17593" spans="1:4" s="9" customFormat="1" x14ac:dyDescent="0.2">
      <c r="A17593" s="2" t="s">
        <v>31103</v>
      </c>
      <c r="B17593" s="1" t="s">
        <v>31104</v>
      </c>
      <c r="C17593" s="1" t="s">
        <v>31105</v>
      </c>
      <c r="D17593" s="10" t="s">
        <v>5270</v>
      </c>
    </row>
    <row r="17594" spans="1:4" s="9" customFormat="1" x14ac:dyDescent="0.2">
      <c r="A17594" s="2" t="s">
        <v>31106</v>
      </c>
      <c r="B17594" s="1" t="s">
        <v>31107</v>
      </c>
      <c r="C17594" s="1" t="s">
        <v>39</v>
      </c>
      <c r="D17594" s="10" t="s">
        <v>5270</v>
      </c>
    </row>
    <row r="17595" spans="1:4" s="9" customFormat="1" x14ac:dyDescent="0.2">
      <c r="A17595" s="2" t="s">
        <v>31108</v>
      </c>
      <c r="B17595" s="1" t="s">
        <v>31109</v>
      </c>
      <c r="C17595" s="1" t="s">
        <v>39</v>
      </c>
      <c r="D17595" s="10" t="s">
        <v>5270</v>
      </c>
    </row>
    <row r="17596" spans="1:4" s="9" customFormat="1" x14ac:dyDescent="0.2">
      <c r="A17596" s="2" t="s">
        <v>31110</v>
      </c>
      <c r="B17596" s="1" t="s">
        <v>31111</v>
      </c>
      <c r="C17596" s="1" t="s">
        <v>39</v>
      </c>
      <c r="D17596" s="10" t="s">
        <v>5270</v>
      </c>
    </row>
    <row r="17597" spans="1:4" s="9" customFormat="1" x14ac:dyDescent="0.2">
      <c r="A17597" s="2" t="s">
        <v>31112</v>
      </c>
      <c r="B17597" s="1" t="s">
        <v>31113</v>
      </c>
      <c r="C17597" s="1" t="s">
        <v>9468</v>
      </c>
      <c r="D17597" s="10" t="s">
        <v>5270</v>
      </c>
    </row>
    <row r="17598" spans="1:4" s="9" customFormat="1" x14ac:dyDescent="0.2">
      <c r="A17598" s="2" t="s">
        <v>31114</v>
      </c>
      <c r="B17598" s="1" t="s">
        <v>31115</v>
      </c>
      <c r="C17598" s="1" t="s">
        <v>9468</v>
      </c>
      <c r="D17598" s="10" t="s">
        <v>5270</v>
      </c>
    </row>
    <row r="17599" spans="1:4" s="9" customFormat="1" x14ac:dyDescent="0.2">
      <c r="A17599" s="2" t="s">
        <v>31116</v>
      </c>
      <c r="B17599" s="1" t="s">
        <v>31117</v>
      </c>
      <c r="C17599" s="1" t="s">
        <v>30857</v>
      </c>
      <c r="D17599" s="10" t="s">
        <v>5270</v>
      </c>
    </row>
    <row r="17600" spans="1:4" s="9" customFormat="1" x14ac:dyDescent="0.2">
      <c r="A17600" s="2" t="s">
        <v>31118</v>
      </c>
      <c r="B17600" s="1" t="s">
        <v>31119</v>
      </c>
      <c r="C17600" s="1" t="s">
        <v>30857</v>
      </c>
      <c r="D17600" s="10" t="s">
        <v>5270</v>
      </c>
    </row>
    <row r="17601" spans="1:4" s="9" customFormat="1" x14ac:dyDescent="0.2">
      <c r="A17601" s="2" t="s">
        <v>31120</v>
      </c>
      <c r="B17601" s="1" t="s">
        <v>31121</v>
      </c>
      <c r="C17601" s="1" t="s">
        <v>30857</v>
      </c>
      <c r="D17601" s="10" t="s">
        <v>5270</v>
      </c>
    </row>
    <row r="17602" spans="1:4" s="9" customFormat="1" x14ac:dyDescent="0.2">
      <c r="A17602" s="2" t="s">
        <v>31122</v>
      </c>
      <c r="B17602" s="1" t="s">
        <v>31123</v>
      </c>
      <c r="C17602" s="1" t="s">
        <v>39</v>
      </c>
      <c r="D17602" s="10" t="s">
        <v>5270</v>
      </c>
    </row>
    <row r="17603" spans="1:4" s="9" customFormat="1" x14ac:dyDescent="0.2">
      <c r="A17603" s="2" t="s">
        <v>31124</v>
      </c>
      <c r="B17603" s="1" t="s">
        <v>31125</v>
      </c>
      <c r="C17603" s="1" t="s">
        <v>31126</v>
      </c>
      <c r="D17603" s="10" t="s">
        <v>5270</v>
      </c>
    </row>
    <row r="17604" spans="1:4" s="9" customFormat="1" x14ac:dyDescent="0.2">
      <c r="A17604" s="2" t="s">
        <v>31127</v>
      </c>
      <c r="B17604" s="1" t="s">
        <v>31128</v>
      </c>
      <c r="C17604" s="1" t="s">
        <v>31129</v>
      </c>
      <c r="D17604" s="10" t="s">
        <v>5270</v>
      </c>
    </row>
    <row r="17605" spans="1:4" s="9" customFormat="1" x14ac:dyDescent="0.2">
      <c r="A17605" s="2" t="s">
        <v>31293</v>
      </c>
      <c r="B17605" s="1" t="s">
        <v>31294</v>
      </c>
      <c r="C17605" s="1" t="s">
        <v>2483</v>
      </c>
      <c r="D17605" s="10" t="s">
        <v>5270</v>
      </c>
    </row>
    <row r="17606" spans="1:4" s="9" customFormat="1" x14ac:dyDescent="0.2">
      <c r="A17606" s="2" t="s">
        <v>31295</v>
      </c>
      <c r="B17606" s="1" t="s">
        <v>31296</v>
      </c>
      <c r="C17606" s="1" t="s">
        <v>1087</v>
      </c>
      <c r="D17606" s="10" t="s">
        <v>5270</v>
      </c>
    </row>
    <row r="17607" spans="1:4" s="9" customFormat="1" x14ac:dyDescent="0.2">
      <c r="A17607" s="2" t="s">
        <v>31297</v>
      </c>
      <c r="B17607" s="1" t="s">
        <v>31298</v>
      </c>
      <c r="C17607" s="1" t="s">
        <v>287</v>
      </c>
      <c r="D17607" s="10" t="s">
        <v>5270</v>
      </c>
    </row>
    <row r="17608" spans="1:4" s="9" customFormat="1" x14ac:dyDescent="0.2">
      <c r="A17608" s="2" t="s">
        <v>30038</v>
      </c>
      <c r="B17608" s="1" t="s">
        <v>31292</v>
      </c>
      <c r="C17608" s="1" t="s">
        <v>1087</v>
      </c>
      <c r="D17608" s="10" t="s">
        <v>5270</v>
      </c>
    </row>
    <row r="17609" spans="1:4" s="9" customFormat="1" x14ac:dyDescent="0.2">
      <c r="A17609" s="2" t="s">
        <v>31130</v>
      </c>
      <c r="B17609" s="1" t="s">
        <v>31131</v>
      </c>
      <c r="C17609" s="1" t="s">
        <v>30170</v>
      </c>
      <c r="D17609" s="10" t="s">
        <v>5270</v>
      </c>
    </row>
    <row r="17610" spans="1:4" s="9" customFormat="1" x14ac:dyDescent="0.2">
      <c r="A17610" s="2" t="s">
        <v>31132</v>
      </c>
      <c r="B17610" s="1" t="s">
        <v>31133</v>
      </c>
      <c r="C17610" s="1" t="s">
        <v>2483</v>
      </c>
      <c r="D17610" s="10" t="s">
        <v>5270</v>
      </c>
    </row>
    <row r="17611" spans="1:4" s="9" customFormat="1" x14ac:dyDescent="0.2">
      <c r="A17611" s="2" t="s">
        <v>31134</v>
      </c>
      <c r="B17611" s="1" t="s">
        <v>31135</v>
      </c>
      <c r="C17611" s="1" t="s">
        <v>39</v>
      </c>
      <c r="D17611" s="10" t="s">
        <v>5270</v>
      </c>
    </row>
    <row r="17612" spans="1:4" s="9" customFormat="1" x14ac:dyDescent="0.2">
      <c r="A17612" s="2" t="s">
        <v>31136</v>
      </c>
      <c r="B17612" s="1" t="s">
        <v>31137</v>
      </c>
      <c r="C17612" s="1" t="s">
        <v>2752</v>
      </c>
      <c r="D17612" s="3">
        <v>54</v>
      </c>
    </row>
    <row r="17613" spans="1:4" s="9" customFormat="1" x14ac:dyDescent="0.2">
      <c r="A17613" s="2" t="s">
        <v>31138</v>
      </c>
      <c r="B17613" s="1" t="s">
        <v>31139</v>
      </c>
      <c r="C17613" s="1" t="s">
        <v>2752</v>
      </c>
      <c r="D17613" s="10" t="s">
        <v>5270</v>
      </c>
    </row>
    <row r="17614" spans="1:4" s="9" customFormat="1" x14ac:dyDescent="0.2">
      <c r="A17614" s="2" t="s">
        <v>31140</v>
      </c>
      <c r="B17614" s="1" t="s">
        <v>31141</v>
      </c>
      <c r="C17614" s="1" t="s">
        <v>2752</v>
      </c>
      <c r="D17614" s="10" t="s">
        <v>5270</v>
      </c>
    </row>
    <row r="17615" spans="1:4" s="9" customFormat="1" x14ac:dyDescent="0.2">
      <c r="A17615" s="2" t="s">
        <v>31142</v>
      </c>
      <c r="B17615" s="1" t="s">
        <v>31143</v>
      </c>
      <c r="C17615" s="1" t="s">
        <v>2752</v>
      </c>
      <c r="D17615" s="10" t="s">
        <v>5270</v>
      </c>
    </row>
    <row r="17616" spans="1:4" s="9" customFormat="1" x14ac:dyDescent="0.2">
      <c r="A17616" s="2" t="s">
        <v>31144</v>
      </c>
      <c r="B17616" s="1" t="s">
        <v>31145</v>
      </c>
      <c r="C17616" s="1" t="s">
        <v>2752</v>
      </c>
      <c r="D17616" s="10" t="s">
        <v>5270</v>
      </c>
    </row>
    <row r="17617" spans="1:4" s="9" customFormat="1" x14ac:dyDescent="0.2">
      <c r="A17617" s="2" t="s">
        <v>31146</v>
      </c>
      <c r="B17617" s="1" t="s">
        <v>31147</v>
      </c>
      <c r="C17617" s="1" t="s">
        <v>17569</v>
      </c>
      <c r="D17617" s="10" t="s">
        <v>5270</v>
      </c>
    </row>
    <row r="17618" spans="1:4" s="9" customFormat="1" x14ac:dyDescent="0.2">
      <c r="A17618" s="2" t="s">
        <v>31148</v>
      </c>
      <c r="B17618" s="1" t="s">
        <v>31149</v>
      </c>
      <c r="C17618" s="1" t="s">
        <v>39</v>
      </c>
      <c r="D17618" s="10" t="s">
        <v>5270</v>
      </c>
    </row>
    <row r="17619" spans="1:4" s="9" customFormat="1" x14ac:dyDescent="0.2">
      <c r="A17619" s="2" t="s">
        <v>31150</v>
      </c>
      <c r="B17619" s="1" t="s">
        <v>31151</v>
      </c>
      <c r="C17619" s="1" t="s">
        <v>31152</v>
      </c>
      <c r="D17619" s="10" t="s">
        <v>5270</v>
      </c>
    </row>
    <row r="17620" spans="1:4" s="9" customFormat="1" x14ac:dyDescent="0.2">
      <c r="A17620" s="2" t="s">
        <v>31153</v>
      </c>
      <c r="B17620" s="1" t="s">
        <v>31154</v>
      </c>
      <c r="C17620" s="1" t="s">
        <v>31155</v>
      </c>
      <c r="D17620" s="10" t="s">
        <v>5270</v>
      </c>
    </row>
    <row r="17621" spans="1:4" s="9" customFormat="1" x14ac:dyDescent="0.2">
      <c r="A17621" s="2" t="s">
        <v>31156</v>
      </c>
      <c r="B17621" s="1" t="s">
        <v>31157</v>
      </c>
      <c r="C17621" s="1" t="s">
        <v>39</v>
      </c>
      <c r="D17621" s="10" t="s">
        <v>5270</v>
      </c>
    </row>
    <row r="17622" spans="1:4" s="9" customFormat="1" x14ac:dyDescent="0.2">
      <c r="A17622" s="2" t="s">
        <v>31158</v>
      </c>
      <c r="B17622" s="1" t="s">
        <v>31159</v>
      </c>
      <c r="C17622" s="1" t="s">
        <v>39</v>
      </c>
      <c r="D17622" s="3">
        <v>50</v>
      </c>
    </row>
    <row r="17623" spans="1:4" s="9" customFormat="1" x14ac:dyDescent="0.2">
      <c r="A17623" s="2" t="s">
        <v>31160</v>
      </c>
      <c r="B17623" s="1" t="s">
        <v>31161</v>
      </c>
      <c r="C17623" s="1" t="s">
        <v>10405</v>
      </c>
      <c r="D17623" s="10" t="s">
        <v>5270</v>
      </c>
    </row>
    <row r="17624" spans="1:4" s="9" customFormat="1" x14ac:dyDescent="0.2">
      <c r="A17624" s="2" t="s">
        <v>31162</v>
      </c>
      <c r="B17624" s="1" t="s">
        <v>31163</v>
      </c>
      <c r="C17624" s="1" t="s">
        <v>30843</v>
      </c>
      <c r="D17624" s="10" t="s">
        <v>5270</v>
      </c>
    </row>
    <row r="17625" spans="1:4" s="9" customFormat="1" x14ac:dyDescent="0.2">
      <c r="A17625" s="2" t="s">
        <v>31164</v>
      </c>
      <c r="B17625" s="1" t="s">
        <v>31165</v>
      </c>
      <c r="C17625" s="1" t="s">
        <v>30843</v>
      </c>
      <c r="D17625" s="10" t="s">
        <v>5270</v>
      </c>
    </row>
    <row r="17626" spans="1:4" s="9" customFormat="1" x14ac:dyDescent="0.2">
      <c r="A17626" s="2" t="s">
        <v>31166</v>
      </c>
      <c r="B17626" s="1" t="s">
        <v>31167</v>
      </c>
      <c r="C17626" s="1" t="s">
        <v>30843</v>
      </c>
      <c r="D17626" s="10" t="s">
        <v>5270</v>
      </c>
    </row>
    <row r="17627" spans="1:4" s="9" customFormat="1" x14ac:dyDescent="0.2">
      <c r="A17627" s="2" t="s">
        <v>31168</v>
      </c>
      <c r="B17627" s="1" t="s">
        <v>31169</v>
      </c>
      <c r="C17627" s="1" t="s">
        <v>30843</v>
      </c>
      <c r="D17627" s="10" t="s">
        <v>5270</v>
      </c>
    </row>
    <row r="17628" spans="1:4" s="9" customFormat="1" x14ac:dyDescent="0.2">
      <c r="A17628" s="2" t="s">
        <v>31170</v>
      </c>
      <c r="B17628" s="1" t="s">
        <v>31171</v>
      </c>
      <c r="C17628" s="1" t="s">
        <v>39</v>
      </c>
      <c r="D17628" s="10" t="s">
        <v>5270</v>
      </c>
    </row>
    <row r="17629" spans="1:4" s="9" customFormat="1" x14ac:dyDescent="0.2">
      <c r="A17629" s="2" t="s">
        <v>31172</v>
      </c>
      <c r="B17629" s="1" t="s">
        <v>31173</v>
      </c>
      <c r="C17629" s="1" t="s">
        <v>39</v>
      </c>
      <c r="D17629" s="10" t="s">
        <v>5270</v>
      </c>
    </row>
    <row r="17630" spans="1:4" s="9" customFormat="1" x14ac:dyDescent="0.2">
      <c r="A17630" s="2" t="s">
        <v>31174</v>
      </c>
      <c r="B17630" s="1" t="s">
        <v>31175</v>
      </c>
      <c r="C17630" s="1" t="s">
        <v>39</v>
      </c>
      <c r="D17630" s="10" t="s">
        <v>5270</v>
      </c>
    </row>
    <row r="17631" spans="1:4" s="9" customFormat="1" x14ac:dyDescent="0.2">
      <c r="A17631" s="2" t="s">
        <v>31176</v>
      </c>
      <c r="B17631" s="1" t="s">
        <v>31177</v>
      </c>
      <c r="C17631" s="1" t="s">
        <v>39</v>
      </c>
      <c r="D17631" s="10" t="s">
        <v>5270</v>
      </c>
    </row>
    <row r="17632" spans="1:4" s="9" customFormat="1" x14ac:dyDescent="0.2">
      <c r="A17632" s="2" t="s">
        <v>31178</v>
      </c>
      <c r="B17632" s="1" t="s">
        <v>31179</v>
      </c>
      <c r="C17632" s="1" t="s">
        <v>13619</v>
      </c>
      <c r="D17632" s="10" t="s">
        <v>5270</v>
      </c>
    </row>
    <row r="17633" spans="1:4" s="9" customFormat="1" x14ac:dyDescent="0.2">
      <c r="A17633" s="2" t="s">
        <v>31180</v>
      </c>
      <c r="B17633" s="1" t="s">
        <v>31181</v>
      </c>
      <c r="C17633" s="1" t="s">
        <v>2752</v>
      </c>
      <c r="D17633" s="3">
        <v>1000</v>
      </c>
    </row>
    <row r="17634" spans="1:4" s="9" customFormat="1" x14ac:dyDescent="0.2">
      <c r="A17634" s="2" t="s">
        <v>31182</v>
      </c>
      <c r="B17634" s="1" t="s">
        <v>31183</v>
      </c>
      <c r="C17634" s="1" t="s">
        <v>39</v>
      </c>
      <c r="D17634" s="10" t="s">
        <v>5270</v>
      </c>
    </row>
    <row r="17635" spans="1:4" s="9" customFormat="1" x14ac:dyDescent="0.2">
      <c r="A17635" s="2" t="s">
        <v>31184</v>
      </c>
      <c r="B17635" s="1" t="s">
        <v>31185</v>
      </c>
      <c r="C17635" s="1" t="s">
        <v>39</v>
      </c>
      <c r="D17635" s="10" t="s">
        <v>5270</v>
      </c>
    </row>
    <row r="17636" spans="1:4" s="9" customFormat="1" x14ac:dyDescent="0.2">
      <c r="A17636" s="2" t="s">
        <v>31186</v>
      </c>
      <c r="B17636" s="1" t="s">
        <v>31187</v>
      </c>
      <c r="C17636" s="1" t="s">
        <v>39</v>
      </c>
      <c r="D17636" s="10" t="s">
        <v>5270</v>
      </c>
    </row>
    <row r="17637" spans="1:4" s="9" customFormat="1" x14ac:dyDescent="0.2">
      <c r="A17637" s="2" t="s">
        <v>31188</v>
      </c>
      <c r="B17637" s="1" t="s">
        <v>31189</v>
      </c>
      <c r="C17637" s="1" t="s">
        <v>39</v>
      </c>
      <c r="D17637" s="10" t="s">
        <v>5270</v>
      </c>
    </row>
    <row r="17638" spans="1:4" s="9" customFormat="1" x14ac:dyDescent="0.2">
      <c r="A17638" s="2" t="s">
        <v>31190</v>
      </c>
      <c r="B17638" s="1" t="s">
        <v>31191</v>
      </c>
      <c r="C17638" s="1" t="s">
        <v>9416</v>
      </c>
      <c r="D17638" s="10" t="s">
        <v>5270</v>
      </c>
    </row>
    <row r="17639" spans="1:4" s="9" customFormat="1" x14ac:dyDescent="0.2">
      <c r="A17639" s="2" t="s">
        <v>31192</v>
      </c>
      <c r="B17639" s="1" t="s">
        <v>31193</v>
      </c>
      <c r="C17639" s="1" t="s">
        <v>9416</v>
      </c>
      <c r="D17639" s="10" t="s">
        <v>5270</v>
      </c>
    </row>
    <row r="17640" spans="1:4" s="9" customFormat="1" x14ac:dyDescent="0.2">
      <c r="A17640" s="2" t="s">
        <v>31194</v>
      </c>
      <c r="B17640" s="1" t="s">
        <v>31195</v>
      </c>
      <c r="C17640" s="1" t="s">
        <v>39</v>
      </c>
      <c r="D17640" s="10" t="s">
        <v>5270</v>
      </c>
    </row>
    <row r="17641" spans="1:4" s="9" customFormat="1" x14ac:dyDescent="0.2">
      <c r="A17641" s="2" t="s">
        <v>31196</v>
      </c>
      <c r="B17641" s="1" t="s">
        <v>31197</v>
      </c>
      <c r="C17641" s="1" t="s">
        <v>13576</v>
      </c>
      <c r="D17641" s="10" t="s">
        <v>5270</v>
      </c>
    </row>
    <row r="17642" spans="1:4" s="9" customFormat="1" x14ac:dyDescent="0.2">
      <c r="A17642" s="2" t="s">
        <v>31198</v>
      </c>
      <c r="B17642" s="1" t="s">
        <v>31199</v>
      </c>
      <c r="C17642" s="1" t="s">
        <v>39</v>
      </c>
      <c r="D17642" s="10" t="s">
        <v>5270</v>
      </c>
    </row>
    <row r="17643" spans="1:4" s="9" customFormat="1" x14ac:dyDescent="0.2">
      <c r="A17643" s="2" t="s">
        <v>31200</v>
      </c>
      <c r="B17643" s="1" t="s">
        <v>31201</v>
      </c>
      <c r="C17643" s="1" t="s">
        <v>39</v>
      </c>
      <c r="D17643" s="10" t="s">
        <v>5270</v>
      </c>
    </row>
    <row r="17644" spans="1:4" s="9" customFormat="1" x14ac:dyDescent="0.2">
      <c r="A17644" s="2" t="s">
        <v>31202</v>
      </c>
      <c r="B17644" s="1" t="s">
        <v>31203</v>
      </c>
      <c r="C17644" s="1" t="s">
        <v>31204</v>
      </c>
      <c r="D17644" s="10" t="s">
        <v>5270</v>
      </c>
    </row>
    <row r="17645" spans="1:4" s="9" customFormat="1" x14ac:dyDescent="0.2">
      <c r="A17645" s="2" t="s">
        <v>31205</v>
      </c>
      <c r="B17645" s="1" t="s">
        <v>31206</v>
      </c>
      <c r="C17645" s="1" t="s">
        <v>39</v>
      </c>
      <c r="D17645" s="10" t="s">
        <v>5270</v>
      </c>
    </row>
    <row r="17646" spans="1:4" s="9" customFormat="1" x14ac:dyDescent="0.2">
      <c r="A17646" s="2" t="s">
        <v>31207</v>
      </c>
      <c r="B17646" s="1" t="s">
        <v>31208</v>
      </c>
      <c r="C17646" s="1" t="s">
        <v>39</v>
      </c>
      <c r="D17646" s="10" t="s">
        <v>5270</v>
      </c>
    </row>
    <row r="17647" spans="1:4" s="9" customFormat="1" x14ac:dyDescent="0.2">
      <c r="A17647" s="2" t="s">
        <v>31209</v>
      </c>
      <c r="B17647" s="1" t="s">
        <v>31210</v>
      </c>
      <c r="C17647" s="1" t="s">
        <v>7557</v>
      </c>
      <c r="D17647" s="10" t="s">
        <v>5270</v>
      </c>
    </row>
    <row r="17648" spans="1:4" s="9" customFormat="1" x14ac:dyDescent="0.2">
      <c r="A17648" s="2" t="s">
        <v>31211</v>
      </c>
      <c r="B17648" s="1" t="s">
        <v>31212</v>
      </c>
      <c r="C17648" s="1" t="s">
        <v>39</v>
      </c>
      <c r="D17648" s="10" t="s">
        <v>5270</v>
      </c>
    </row>
    <row r="17649" spans="1:4" s="9" customFormat="1" x14ac:dyDescent="0.2">
      <c r="A17649" s="2" t="s">
        <v>31213</v>
      </c>
      <c r="B17649" s="1" t="s">
        <v>31214</v>
      </c>
      <c r="C17649" s="1" t="s">
        <v>9416</v>
      </c>
      <c r="D17649" s="10" t="s">
        <v>5270</v>
      </c>
    </row>
    <row r="17650" spans="1:4" s="9" customFormat="1" x14ac:dyDescent="0.2">
      <c r="A17650" s="2" t="s">
        <v>31215</v>
      </c>
      <c r="B17650" s="1" t="s">
        <v>31216</v>
      </c>
      <c r="C17650" s="1" t="s">
        <v>9416</v>
      </c>
      <c r="D17650" s="10" t="s">
        <v>5270</v>
      </c>
    </row>
    <row r="17651" spans="1:4" s="9" customFormat="1" x14ac:dyDescent="0.2">
      <c r="A17651" s="2" t="s">
        <v>31217</v>
      </c>
      <c r="B17651" s="1" t="s">
        <v>31218</v>
      </c>
      <c r="C17651" s="1" t="s">
        <v>39</v>
      </c>
      <c r="D17651" s="10" t="s">
        <v>5270</v>
      </c>
    </row>
    <row r="17652" spans="1:4" s="9" customFormat="1" x14ac:dyDescent="0.2">
      <c r="A17652" s="2" t="s">
        <v>31219</v>
      </c>
      <c r="B17652" s="1" t="s">
        <v>31220</v>
      </c>
      <c r="C17652" s="1" t="s">
        <v>9416</v>
      </c>
      <c r="D17652" s="10" t="s">
        <v>5270</v>
      </c>
    </row>
    <row r="17653" spans="1:4" s="9" customFormat="1" x14ac:dyDescent="0.2">
      <c r="A17653" s="2" t="s">
        <v>31221</v>
      </c>
      <c r="B17653" s="1" t="s">
        <v>31222</v>
      </c>
      <c r="C17653" s="1" t="s">
        <v>39</v>
      </c>
      <c r="D17653" s="10" t="s">
        <v>5270</v>
      </c>
    </row>
    <row r="17654" spans="1:4" s="9" customFormat="1" x14ac:dyDescent="0.2">
      <c r="A17654" s="2" t="s">
        <v>31223</v>
      </c>
      <c r="B17654" s="1" t="s">
        <v>31224</v>
      </c>
      <c r="C17654" s="1" t="s">
        <v>463</v>
      </c>
      <c r="D17654" s="10" t="s">
        <v>5270</v>
      </c>
    </row>
    <row r="17655" spans="1:4" s="9" customFormat="1" x14ac:dyDescent="0.2">
      <c r="A17655" s="2" t="s">
        <v>31225</v>
      </c>
      <c r="B17655" s="1" t="s">
        <v>31226</v>
      </c>
      <c r="C17655" s="1" t="s">
        <v>39</v>
      </c>
      <c r="D17655" s="10" t="s">
        <v>5270</v>
      </c>
    </row>
    <row r="17656" spans="1:4" s="9" customFormat="1" x14ac:dyDescent="0.2">
      <c r="A17656" s="2" t="s">
        <v>31227</v>
      </c>
      <c r="B17656" s="1" t="s">
        <v>31228</v>
      </c>
      <c r="C17656" s="1" t="s">
        <v>31204</v>
      </c>
      <c r="D17656" s="10" t="s">
        <v>5270</v>
      </c>
    </row>
    <row r="17657" spans="1:4" s="9" customFormat="1" x14ac:dyDescent="0.2">
      <c r="A17657" s="2" t="s">
        <v>31229</v>
      </c>
      <c r="B17657" s="1" t="s">
        <v>31230</v>
      </c>
      <c r="C17657" s="1" t="s">
        <v>39</v>
      </c>
      <c r="D17657" s="10" t="s">
        <v>5270</v>
      </c>
    </row>
    <row r="17658" spans="1:4" s="9" customFormat="1" x14ac:dyDescent="0.2">
      <c r="A17658" s="2" t="s">
        <v>31231</v>
      </c>
      <c r="B17658" s="1" t="s">
        <v>31232</v>
      </c>
      <c r="C17658" s="1" t="s">
        <v>463</v>
      </c>
      <c r="D17658" s="10" t="s">
        <v>5270</v>
      </c>
    </row>
    <row r="17659" spans="1:4" s="9" customFormat="1" x14ac:dyDescent="0.2">
      <c r="A17659" s="2" t="s">
        <v>31233</v>
      </c>
      <c r="B17659" s="1" t="s">
        <v>31234</v>
      </c>
      <c r="C17659" s="1" t="s">
        <v>153</v>
      </c>
      <c r="D17659" s="10" t="s">
        <v>5270</v>
      </c>
    </row>
    <row r="17660" spans="1:4" s="9" customFormat="1" x14ac:dyDescent="0.2">
      <c r="A17660" s="2" t="s">
        <v>31235</v>
      </c>
      <c r="B17660" s="1" t="s">
        <v>31236</v>
      </c>
      <c r="C17660" s="1" t="s">
        <v>1012</v>
      </c>
      <c r="D17660" s="10" t="s">
        <v>5270</v>
      </c>
    </row>
    <row r="17661" spans="1:4" s="9" customFormat="1" x14ac:dyDescent="0.2">
      <c r="A17661" s="2" t="s">
        <v>31237</v>
      </c>
      <c r="B17661" s="1" t="s">
        <v>31238</v>
      </c>
      <c r="C17661" s="1" t="s">
        <v>66</v>
      </c>
      <c r="D17661" s="10" t="s">
        <v>5270</v>
      </c>
    </row>
    <row r="17662" spans="1:4" s="9" customFormat="1" x14ac:dyDescent="0.2">
      <c r="A17662" s="2" t="s">
        <v>31239</v>
      </c>
      <c r="B17662" s="1" t="s">
        <v>31240</v>
      </c>
      <c r="C17662" s="1" t="s">
        <v>18289</v>
      </c>
      <c r="D17662" s="3">
        <v>5000</v>
      </c>
    </row>
    <row r="17663" spans="1:4" s="9" customFormat="1" x14ac:dyDescent="0.2">
      <c r="A17663" s="2" t="s">
        <v>31241</v>
      </c>
      <c r="B17663" s="1" t="s">
        <v>31242</v>
      </c>
      <c r="C17663" s="1" t="s">
        <v>39</v>
      </c>
      <c r="D17663" s="10" t="s">
        <v>5270</v>
      </c>
    </row>
    <row r="17664" spans="1:4" s="9" customFormat="1" x14ac:dyDescent="0.2">
      <c r="A17664" s="2" t="s">
        <v>31243</v>
      </c>
      <c r="B17664" s="1" t="s">
        <v>31244</v>
      </c>
      <c r="C17664" s="1" t="s">
        <v>66</v>
      </c>
      <c r="D17664" s="10" t="s">
        <v>5270</v>
      </c>
    </row>
    <row r="17665" spans="1:4" s="9" customFormat="1" x14ac:dyDescent="0.2">
      <c r="A17665" s="2" t="s">
        <v>31245</v>
      </c>
      <c r="B17665" s="1" t="s">
        <v>31246</v>
      </c>
      <c r="C17665" s="1" t="s">
        <v>66</v>
      </c>
      <c r="D17665" s="10" t="s">
        <v>5270</v>
      </c>
    </row>
    <row r="17666" spans="1:4" s="9" customFormat="1" x14ac:dyDescent="0.2">
      <c r="A17666" s="2" t="s">
        <v>31247</v>
      </c>
      <c r="B17666" s="1" t="s">
        <v>31248</v>
      </c>
      <c r="C17666" s="1" t="s">
        <v>66</v>
      </c>
      <c r="D17666" s="3">
        <v>6000</v>
      </c>
    </row>
    <row r="17667" spans="1:4" s="9" customFormat="1" x14ac:dyDescent="0.2">
      <c r="A17667" s="2" t="s">
        <v>31249</v>
      </c>
      <c r="B17667" s="1" t="s">
        <v>31250</v>
      </c>
      <c r="C17667" s="1" t="s">
        <v>66</v>
      </c>
      <c r="D17667" s="10" t="s">
        <v>5270</v>
      </c>
    </row>
    <row r="17668" spans="1:4" s="9" customFormat="1" x14ac:dyDescent="0.2">
      <c r="A17668" s="2" t="s">
        <v>31251</v>
      </c>
      <c r="B17668" s="1" t="s">
        <v>31252</v>
      </c>
      <c r="C17668" s="1" t="s">
        <v>39</v>
      </c>
      <c r="D17668" s="10" t="s">
        <v>5270</v>
      </c>
    </row>
    <row r="17669" spans="1:4" s="9" customFormat="1" x14ac:dyDescent="0.2">
      <c r="A17669" s="2" t="s">
        <v>31253</v>
      </c>
      <c r="B17669" s="1" t="s">
        <v>31254</v>
      </c>
      <c r="C17669" s="1" t="s">
        <v>26903</v>
      </c>
      <c r="D17669" s="10" t="s">
        <v>5270</v>
      </c>
    </row>
    <row r="17670" spans="1:4" s="9" customFormat="1" x14ac:dyDescent="0.2">
      <c r="A17670" s="2" t="s">
        <v>31255</v>
      </c>
      <c r="B17670" s="1" t="s">
        <v>31256</v>
      </c>
      <c r="C17670" s="1" t="s">
        <v>39</v>
      </c>
      <c r="D17670" s="10" t="s">
        <v>5270</v>
      </c>
    </row>
    <row r="17671" spans="1:4" s="9" customFormat="1" x14ac:dyDescent="0.2">
      <c r="A17671" s="2" t="s">
        <v>31257</v>
      </c>
      <c r="B17671" s="1" t="s">
        <v>31258</v>
      </c>
      <c r="C17671" s="1" t="s">
        <v>31259</v>
      </c>
      <c r="D17671" s="10" t="s">
        <v>5270</v>
      </c>
    </row>
    <row r="17672" spans="1:4" s="9" customFormat="1" x14ac:dyDescent="0.2">
      <c r="A17672" s="2" t="s">
        <v>31260</v>
      </c>
      <c r="B17672" s="1" t="s">
        <v>31261</v>
      </c>
      <c r="C17672" s="1" t="s">
        <v>14873</v>
      </c>
      <c r="D17672" s="10" t="s">
        <v>5270</v>
      </c>
    </row>
    <row r="17673" spans="1:4" s="9" customFormat="1" x14ac:dyDescent="0.2">
      <c r="A17673" s="2" t="s">
        <v>31262</v>
      </c>
      <c r="B17673" s="1" t="s">
        <v>31263</v>
      </c>
      <c r="C17673" s="1" t="s">
        <v>31259</v>
      </c>
      <c r="D17673" s="10" t="s">
        <v>5270</v>
      </c>
    </row>
    <row r="17674" spans="1:4" s="9" customFormat="1" x14ac:dyDescent="0.2">
      <c r="A17674" s="2" t="s">
        <v>31264</v>
      </c>
      <c r="B17674" s="1" t="s">
        <v>31265</v>
      </c>
      <c r="C17674" s="1" t="s">
        <v>31259</v>
      </c>
      <c r="D17674" s="10" t="s">
        <v>5270</v>
      </c>
    </row>
    <row r="17675" spans="1:4" s="9" customFormat="1" x14ac:dyDescent="0.2">
      <c r="A17675" s="2" t="s">
        <v>31266</v>
      </c>
      <c r="B17675" s="1" t="s">
        <v>31267</v>
      </c>
      <c r="C17675" s="1" t="s">
        <v>31259</v>
      </c>
      <c r="D17675" s="10" t="s">
        <v>5270</v>
      </c>
    </row>
    <row r="17676" spans="1:4" s="9" customFormat="1" x14ac:dyDescent="0.2">
      <c r="A17676" s="2" t="s">
        <v>31268</v>
      </c>
      <c r="B17676" s="1" t="s">
        <v>31269</v>
      </c>
      <c r="C17676" s="1" t="s">
        <v>31259</v>
      </c>
      <c r="D17676" s="10" t="s">
        <v>5270</v>
      </c>
    </row>
    <row r="17677" spans="1:4" s="9" customFormat="1" x14ac:dyDescent="0.2">
      <c r="A17677" s="2" t="s">
        <v>31270</v>
      </c>
      <c r="B17677" s="1" t="s">
        <v>31271</v>
      </c>
      <c r="C17677" s="1" t="s">
        <v>31259</v>
      </c>
      <c r="D17677" s="10" t="s">
        <v>5270</v>
      </c>
    </row>
    <row r="17678" spans="1:4" s="9" customFormat="1" x14ac:dyDescent="0.2">
      <c r="A17678" s="2" t="s">
        <v>31272</v>
      </c>
      <c r="B17678" s="1" t="s">
        <v>31273</v>
      </c>
      <c r="C17678" s="1" t="s">
        <v>2682</v>
      </c>
      <c r="D17678" s="10" t="s">
        <v>5270</v>
      </c>
    </row>
    <row r="17679" spans="1:4" s="9" customFormat="1" x14ac:dyDescent="0.2">
      <c r="A17679" s="2" t="s">
        <v>31276</v>
      </c>
      <c r="B17679" s="1" t="s">
        <v>31275</v>
      </c>
      <c r="C17679" s="1" t="s">
        <v>31277</v>
      </c>
      <c r="D17679" s="10" t="s">
        <v>5270</v>
      </c>
    </row>
    <row r="17680" spans="1:4" s="9" customFormat="1" x14ac:dyDescent="0.2">
      <c r="A17680" s="2" t="s">
        <v>31274</v>
      </c>
      <c r="B17680" s="1" t="s">
        <v>31275</v>
      </c>
      <c r="C17680" s="1" t="s">
        <v>2682</v>
      </c>
      <c r="D17680" s="10" t="s">
        <v>5270</v>
      </c>
    </row>
    <row r="17681" spans="1:57" s="9" customFormat="1" x14ac:dyDescent="0.2">
      <c r="A17681" s="2" t="s">
        <v>31278</v>
      </c>
      <c r="B17681" s="1" t="s">
        <v>31279</v>
      </c>
      <c r="C17681" s="1" t="s">
        <v>31280</v>
      </c>
      <c r="D17681" s="10" t="s">
        <v>5270</v>
      </c>
    </row>
    <row r="17682" spans="1:57" s="9" customFormat="1" x14ac:dyDescent="0.2">
      <c r="A17682" s="2" t="s">
        <v>31284</v>
      </c>
      <c r="B17682" s="1" t="s">
        <v>31282</v>
      </c>
      <c r="C17682" s="1" t="s">
        <v>31285</v>
      </c>
      <c r="D17682" s="10" t="s">
        <v>5270</v>
      </c>
    </row>
    <row r="17683" spans="1:57" s="9" customFormat="1" x14ac:dyDescent="0.2">
      <c r="A17683" s="2" t="s">
        <v>31283</v>
      </c>
      <c r="B17683" s="1" t="s">
        <v>31282</v>
      </c>
      <c r="C17683" s="1" t="s">
        <v>31277</v>
      </c>
      <c r="D17683" s="10" t="s">
        <v>5270</v>
      </c>
    </row>
    <row r="17684" spans="1:57" s="9" customFormat="1" x14ac:dyDescent="0.2">
      <c r="A17684" s="2" t="s">
        <v>31281</v>
      </c>
      <c r="B17684" s="1" t="s">
        <v>31282</v>
      </c>
      <c r="C17684" s="1" t="s">
        <v>39</v>
      </c>
      <c r="D17684" s="10" t="s">
        <v>5270</v>
      </c>
    </row>
    <row r="17685" spans="1:57" s="9" customFormat="1" x14ac:dyDescent="0.2">
      <c r="A17685" s="2" t="s">
        <v>31286</v>
      </c>
      <c r="B17685" s="1" t="s">
        <v>31287</v>
      </c>
      <c r="C17685" s="1" t="s">
        <v>39</v>
      </c>
      <c r="D17685" s="10" t="s">
        <v>5270</v>
      </c>
    </row>
    <row r="17686" spans="1:57" s="9" customFormat="1" x14ac:dyDescent="0.2">
      <c r="A17686" s="2" t="s">
        <v>31288</v>
      </c>
      <c r="B17686" s="1" t="s">
        <v>31289</v>
      </c>
      <c r="C17686" s="1" t="s">
        <v>66</v>
      </c>
      <c r="D17686" s="10" t="s">
        <v>5270</v>
      </c>
    </row>
    <row r="17687" spans="1:57" s="9" customFormat="1" x14ac:dyDescent="0.2">
      <c r="A17687" s="2" t="s">
        <v>31290</v>
      </c>
      <c r="B17687" s="1" t="s">
        <v>31291</v>
      </c>
      <c r="C17687" s="1" t="s">
        <v>13619</v>
      </c>
      <c r="D17687" s="3">
        <v>25</v>
      </c>
    </row>
    <row r="17688" spans="1:57" s="11" customFormat="1" ht="18.75" x14ac:dyDescent="0.2">
      <c r="A17688" s="16" t="str">
        <f>HYPERLINK("#Indice","Voltar ao inicio")</f>
        <v>Voltar ao inicio</v>
      </c>
      <c r="B17688" s="33"/>
      <c r="C17688" s="33"/>
      <c r="D17688" s="33"/>
      <c r="E17688" s="9"/>
      <c r="F17688" s="9"/>
      <c r="G17688" s="9"/>
      <c r="H17688" s="9"/>
      <c r="I17688" s="9"/>
      <c r="J17688" s="9"/>
      <c r="K17688" s="9"/>
      <c r="L17688" s="9"/>
      <c r="M17688" s="9"/>
      <c r="N17688" s="9"/>
      <c r="O17688" s="9"/>
      <c r="P17688" s="9"/>
      <c r="Q17688" s="9"/>
      <c r="R17688" s="9"/>
      <c r="S17688" s="9"/>
      <c r="T17688" s="9"/>
      <c r="U17688" s="9"/>
      <c r="V17688" s="9"/>
      <c r="W17688" s="9"/>
      <c r="X17688" s="9"/>
      <c r="Y17688" s="9"/>
      <c r="Z17688" s="9"/>
      <c r="AA17688" s="9"/>
      <c r="AB17688" s="9"/>
      <c r="AC17688" s="9"/>
      <c r="AD17688" s="9"/>
      <c r="AE17688" s="9"/>
      <c r="AF17688" s="9"/>
      <c r="AG17688" s="9"/>
      <c r="AH17688" s="9"/>
      <c r="AI17688" s="9"/>
      <c r="AJ17688" s="9"/>
      <c r="AK17688" s="9"/>
      <c r="AL17688" s="9"/>
      <c r="AM17688" s="9"/>
      <c r="AN17688" s="9"/>
      <c r="AO17688" s="9"/>
      <c r="AP17688" s="9"/>
      <c r="AQ17688" s="9"/>
      <c r="AR17688" s="9"/>
      <c r="AS17688" s="9"/>
      <c r="AT17688" s="9"/>
      <c r="AU17688" s="9"/>
      <c r="AV17688" s="9"/>
      <c r="AW17688" s="9"/>
      <c r="AX17688" s="9"/>
      <c r="AY17688" s="9"/>
      <c r="AZ17688" s="9"/>
      <c r="BA17688" s="9"/>
      <c r="BB17688" s="9"/>
      <c r="BC17688" s="9"/>
      <c r="BD17688" s="9"/>
      <c r="BE17688" s="9"/>
    </row>
    <row r="17689" spans="1:57" s="9" customFormat="1" ht="21" x14ac:dyDescent="0.2">
      <c r="A17689" s="29" t="s">
        <v>4</v>
      </c>
      <c r="B17689" s="29"/>
      <c r="C17689" s="29"/>
      <c r="D17689" s="29"/>
    </row>
    <row r="17690" spans="1:57" s="9" customFormat="1" ht="21" x14ac:dyDescent="0.2">
      <c r="A17690" s="15" t="s">
        <v>31330</v>
      </c>
      <c r="B17690" s="15"/>
      <c r="C17690" s="15"/>
      <c r="D17690" s="15"/>
    </row>
    <row r="17691" spans="1:57" s="9" customFormat="1" ht="23.25" x14ac:dyDescent="0.2">
      <c r="A17691" s="30" t="s">
        <v>5</v>
      </c>
      <c r="B17691" s="30"/>
      <c r="C17691" s="30"/>
      <c r="D17691" s="30"/>
    </row>
  </sheetData>
  <sheetProtection algorithmName="SHA-512" hashValue="N2Tg4uszpxUX3+z4/TlyS7uechrZ/xVO9cezVK/o4YcIw74M9Ph4jvBDnZUSaMPHlhobr7P7YDzAy0IrQXxk8g==" saltValue="bPl49HhdohhOZbi/a0fZTA==" spinCount="100000" sheet="1" objects="1" scenarios="1"/>
  <mergeCells count="1328">
    <mergeCell ref="A263:D263"/>
    <mergeCell ref="A262:D262"/>
    <mergeCell ref="A264:D264"/>
    <mergeCell ref="A74:D74"/>
    <mergeCell ref="A76:D76"/>
    <mergeCell ref="A81:D81"/>
    <mergeCell ref="A93:D93"/>
    <mergeCell ref="A102:D102"/>
    <mergeCell ref="A109:D109"/>
    <mergeCell ref="A111:D111"/>
    <mergeCell ref="A118:D118"/>
    <mergeCell ref="A120:D120"/>
    <mergeCell ref="A132:D132"/>
    <mergeCell ref="A143:D143"/>
    <mergeCell ref="A155:D155"/>
    <mergeCell ref="A180:D180"/>
    <mergeCell ref="A187:D187"/>
    <mergeCell ref="A189:D189"/>
    <mergeCell ref="A194:D194"/>
    <mergeCell ref="A199:D199"/>
    <mergeCell ref="A201:D201"/>
    <mergeCell ref="A203:D203"/>
    <mergeCell ref="A205:D205"/>
    <mergeCell ref="A215:D215"/>
    <mergeCell ref="A219:D219"/>
    <mergeCell ref="A251:D251"/>
    <mergeCell ref="A253:D253"/>
    <mergeCell ref="A255:D255"/>
    <mergeCell ref="A256:D256"/>
    <mergeCell ref="A257:D257"/>
    <mergeCell ref="A258:D258"/>
    <mergeCell ref="A259:D259"/>
    <mergeCell ref="A260:D260"/>
    <mergeCell ref="A261:D261"/>
    <mergeCell ref="A252:D252"/>
    <mergeCell ref="A254:D254"/>
    <mergeCell ref="A242:D242"/>
    <mergeCell ref="A244:D244"/>
    <mergeCell ref="A245:D245"/>
    <mergeCell ref="A246:D246"/>
    <mergeCell ref="A247:D247"/>
    <mergeCell ref="A248:D248"/>
    <mergeCell ref="A249:D249"/>
    <mergeCell ref="A250:D250"/>
    <mergeCell ref="A243:D243"/>
    <mergeCell ref="A233:D233"/>
    <mergeCell ref="A234:D234"/>
    <mergeCell ref="A235:D235"/>
    <mergeCell ref="A236:D236"/>
    <mergeCell ref="A238:D238"/>
    <mergeCell ref="A239:D239"/>
    <mergeCell ref="A240:D240"/>
    <mergeCell ref="A241:D241"/>
    <mergeCell ref="A237:D237"/>
    <mergeCell ref="A226:D226"/>
    <mergeCell ref="A225:D225"/>
    <mergeCell ref="A227:D227"/>
    <mergeCell ref="A228:D228"/>
    <mergeCell ref="A229:D229"/>
    <mergeCell ref="A231:D231"/>
    <mergeCell ref="A232:D232"/>
    <mergeCell ref="A230:D230"/>
    <mergeCell ref="A216:D216"/>
    <mergeCell ref="A217:D217"/>
    <mergeCell ref="A218:D218"/>
    <mergeCell ref="A220:D220"/>
    <mergeCell ref="A221:D221"/>
    <mergeCell ref="A222:D222"/>
    <mergeCell ref="A223:D223"/>
    <mergeCell ref="A224:D224"/>
    <mergeCell ref="A208:D208"/>
    <mergeCell ref="A209:D209"/>
    <mergeCell ref="A210:D210"/>
    <mergeCell ref="A211:D211"/>
    <mergeCell ref="A212:D212"/>
    <mergeCell ref="A213:D213"/>
    <mergeCell ref="A214:D214"/>
    <mergeCell ref="A195:D195"/>
    <mergeCell ref="A196:D196"/>
    <mergeCell ref="A197:D197"/>
    <mergeCell ref="A198:D198"/>
    <mergeCell ref="A200:D200"/>
    <mergeCell ref="A202:D202"/>
    <mergeCell ref="A204:D204"/>
    <mergeCell ref="A206:D206"/>
    <mergeCell ref="A207:D207"/>
    <mergeCell ref="A185:D185"/>
    <mergeCell ref="A186:D186"/>
    <mergeCell ref="A188:D188"/>
    <mergeCell ref="A190:D190"/>
    <mergeCell ref="A191:D191"/>
    <mergeCell ref="A192:D192"/>
    <mergeCell ref="A193:D193"/>
    <mergeCell ref="A181:D181"/>
    <mergeCell ref="A182:D182"/>
    <mergeCell ref="A183:D183"/>
    <mergeCell ref="A184:D184"/>
    <mergeCell ref="A177:D177"/>
    <mergeCell ref="A178:D178"/>
    <mergeCell ref="A179:D179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7:D167"/>
    <mergeCell ref="A168:D168"/>
    <mergeCell ref="A169:D169"/>
    <mergeCell ref="A170:D170"/>
    <mergeCell ref="A176:D176"/>
    <mergeCell ref="A154:D154"/>
    <mergeCell ref="A156:D156"/>
    <mergeCell ref="A157:D157"/>
    <mergeCell ref="A166:D166"/>
    <mergeCell ref="A171:D171"/>
    <mergeCell ref="A172:D172"/>
    <mergeCell ref="A173:D173"/>
    <mergeCell ref="A174:D174"/>
    <mergeCell ref="A175:D175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4:D144"/>
    <mergeCell ref="A126:D126"/>
    <mergeCell ref="A127:D127"/>
    <mergeCell ref="A128:D128"/>
    <mergeCell ref="A129:D129"/>
    <mergeCell ref="A130:D130"/>
    <mergeCell ref="A131:D131"/>
    <mergeCell ref="A133:D133"/>
    <mergeCell ref="A134:D134"/>
    <mergeCell ref="A115:D115"/>
    <mergeCell ref="A116:D116"/>
    <mergeCell ref="A117:D117"/>
    <mergeCell ref="A119:D119"/>
    <mergeCell ref="A121:D121"/>
    <mergeCell ref="A122:D122"/>
    <mergeCell ref="A123:D123"/>
    <mergeCell ref="A124:D124"/>
    <mergeCell ref="A125:D125"/>
    <mergeCell ref="A106:D106"/>
    <mergeCell ref="A107:D107"/>
    <mergeCell ref="A108:D108"/>
    <mergeCell ref="A110:D110"/>
    <mergeCell ref="A112:D112"/>
    <mergeCell ref="A113:D113"/>
    <mergeCell ref="A114:D114"/>
    <mergeCell ref="A96:D96"/>
    <mergeCell ref="A98:D98"/>
    <mergeCell ref="A99:D99"/>
    <mergeCell ref="A100:D100"/>
    <mergeCell ref="A101:D101"/>
    <mergeCell ref="A97:D97"/>
    <mergeCell ref="A103:D103"/>
    <mergeCell ref="A104:D104"/>
    <mergeCell ref="A105:D105"/>
    <mergeCell ref="A91:D91"/>
    <mergeCell ref="A92:D92"/>
    <mergeCell ref="A85:D85"/>
    <mergeCell ref="A86:D86"/>
    <mergeCell ref="A87:D87"/>
    <mergeCell ref="A84:D84"/>
    <mergeCell ref="A94:D94"/>
    <mergeCell ref="A95:D95"/>
    <mergeCell ref="A77:D77"/>
    <mergeCell ref="A78:D78"/>
    <mergeCell ref="A79:D79"/>
    <mergeCell ref="A80:D80"/>
    <mergeCell ref="A82:D82"/>
    <mergeCell ref="A83:D83"/>
    <mergeCell ref="A88:D88"/>
    <mergeCell ref="A89:D89"/>
    <mergeCell ref="A90:D90"/>
    <mergeCell ref="A66:D66"/>
    <mergeCell ref="A67:D67"/>
    <mergeCell ref="A68:D68"/>
    <mergeCell ref="A69:D69"/>
    <mergeCell ref="A70:D70"/>
    <mergeCell ref="A71:D71"/>
    <mergeCell ref="A72:D72"/>
    <mergeCell ref="A73:D73"/>
    <mergeCell ref="A75:D75"/>
    <mergeCell ref="A58:D58"/>
    <mergeCell ref="A59:D59"/>
    <mergeCell ref="A60:D60"/>
    <mergeCell ref="A61:D61"/>
    <mergeCell ref="A62:D62"/>
    <mergeCell ref="A63:D63"/>
    <mergeCell ref="A64:D64"/>
    <mergeCell ref="A65:D65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41:D41"/>
    <mergeCell ref="A42:D42"/>
    <mergeCell ref="A43:D43"/>
    <mergeCell ref="A44:D44"/>
    <mergeCell ref="A45:D45"/>
    <mergeCell ref="A46:D46"/>
    <mergeCell ref="A47:D47"/>
    <mergeCell ref="A23:D23"/>
    <mergeCell ref="A32:D32"/>
    <mergeCell ref="A33:D33"/>
    <mergeCell ref="A34:D34"/>
    <mergeCell ref="A35:D35"/>
    <mergeCell ref="A36:D36"/>
    <mergeCell ref="A37:D37"/>
    <mergeCell ref="A38:D38"/>
    <mergeCell ref="A39:D39"/>
    <mergeCell ref="A57:D57"/>
    <mergeCell ref="A17380:D17380"/>
    <mergeCell ref="A17429:A17430"/>
    <mergeCell ref="B17429:B17430"/>
    <mergeCell ref="C17429:C17430"/>
    <mergeCell ref="D17429:D17430"/>
    <mergeCell ref="A17688:D17688"/>
    <mergeCell ref="A13:D13"/>
    <mergeCell ref="A15:D15"/>
    <mergeCell ref="A16:D16"/>
    <mergeCell ref="A17:D17"/>
    <mergeCell ref="A14:D14"/>
    <mergeCell ref="A19:D19"/>
    <mergeCell ref="A18:D18"/>
    <mergeCell ref="A20:D20"/>
    <mergeCell ref="A22:D22"/>
    <mergeCell ref="A21:D21"/>
    <mergeCell ref="A24:D24"/>
    <mergeCell ref="A29:D29"/>
    <mergeCell ref="A30:D30"/>
    <mergeCell ref="A31:D31"/>
    <mergeCell ref="A25:D25"/>
    <mergeCell ref="A26:D26"/>
    <mergeCell ref="A27:D27"/>
    <mergeCell ref="A28:D28"/>
    <mergeCell ref="A17416:D17416"/>
    <mergeCell ref="A17418:D17418"/>
    <mergeCell ref="A17419:A17420"/>
    <mergeCell ref="B17419:B17420"/>
    <mergeCell ref="C17419:C17420"/>
    <mergeCell ref="D17419:D17420"/>
    <mergeCell ref="A17426:D17426"/>
    <mergeCell ref="A40:D40"/>
    <mergeCell ref="A17318:D17318"/>
    <mergeCell ref="A17320:D17320"/>
    <mergeCell ref="A17321:A17322"/>
    <mergeCell ref="B17321:B17322"/>
    <mergeCell ref="C17321:C17322"/>
    <mergeCell ref="D17321:D17322"/>
    <mergeCell ref="A17279:D17279"/>
    <mergeCell ref="A17281:D17281"/>
    <mergeCell ref="A17282:A17283"/>
    <mergeCell ref="B17282:B17283"/>
    <mergeCell ref="C17282:C17283"/>
    <mergeCell ref="D17282:D17283"/>
    <mergeCell ref="A17293:D17293"/>
    <mergeCell ref="A17295:D17295"/>
    <mergeCell ref="A17428:D17428"/>
    <mergeCell ref="A17381:A17382"/>
    <mergeCell ref="B17381:B17382"/>
    <mergeCell ref="C17381:C17382"/>
    <mergeCell ref="D17381:D17382"/>
    <mergeCell ref="A17403:D17403"/>
    <mergeCell ref="A17405:D17405"/>
    <mergeCell ref="A17406:A17407"/>
    <mergeCell ref="B17406:B17407"/>
    <mergeCell ref="C17406:C17407"/>
    <mergeCell ref="D17406:D17407"/>
    <mergeCell ref="A17352:D17352"/>
    <mergeCell ref="A17354:D17354"/>
    <mergeCell ref="A17355:A17356"/>
    <mergeCell ref="B17355:B17356"/>
    <mergeCell ref="C17355:C17356"/>
    <mergeCell ref="D17355:D17356"/>
    <mergeCell ref="A17378:D17378"/>
    <mergeCell ref="A17218:D17218"/>
    <mergeCell ref="A17220:D17220"/>
    <mergeCell ref="A17221:A17222"/>
    <mergeCell ref="B17221:B17222"/>
    <mergeCell ref="C17221:C17222"/>
    <mergeCell ref="D17221:D17222"/>
    <mergeCell ref="A17199:D17199"/>
    <mergeCell ref="A17201:D17201"/>
    <mergeCell ref="A17202:A17203"/>
    <mergeCell ref="B17202:B17203"/>
    <mergeCell ref="C17202:C17203"/>
    <mergeCell ref="D17202:D17203"/>
    <mergeCell ref="A17207:D17207"/>
    <mergeCell ref="A17209:D17209"/>
    <mergeCell ref="A17296:A17297"/>
    <mergeCell ref="B17296:B17297"/>
    <mergeCell ref="C17296:C17297"/>
    <mergeCell ref="D17296:D17297"/>
    <mergeCell ref="A17181:D17181"/>
    <mergeCell ref="A17183:D17183"/>
    <mergeCell ref="A17184:A17185"/>
    <mergeCell ref="B17184:B17185"/>
    <mergeCell ref="C17184:C17185"/>
    <mergeCell ref="D17184:D17185"/>
    <mergeCell ref="A17118:D17118"/>
    <mergeCell ref="A17120:D17120"/>
    <mergeCell ref="A17121:A17122"/>
    <mergeCell ref="B17121:B17122"/>
    <mergeCell ref="C17121:C17122"/>
    <mergeCell ref="D17121:D17122"/>
    <mergeCell ref="A17153:D17153"/>
    <mergeCell ref="A17155:D17155"/>
    <mergeCell ref="A17210:A17211"/>
    <mergeCell ref="B17210:B17211"/>
    <mergeCell ref="C17210:C17211"/>
    <mergeCell ref="D17210:D17211"/>
    <mergeCell ref="A17086:D17086"/>
    <mergeCell ref="A17088:D17088"/>
    <mergeCell ref="A17089:A17090"/>
    <mergeCell ref="B17089:B17090"/>
    <mergeCell ref="C17089:C17090"/>
    <mergeCell ref="D17089:D17090"/>
    <mergeCell ref="A17041:D17041"/>
    <mergeCell ref="A17043:D17043"/>
    <mergeCell ref="A17044:A17045"/>
    <mergeCell ref="B17044:B17045"/>
    <mergeCell ref="C17044:C17045"/>
    <mergeCell ref="D17044:D17045"/>
    <mergeCell ref="A17064:D17064"/>
    <mergeCell ref="A17066:D17066"/>
    <mergeCell ref="A17156:A17157"/>
    <mergeCell ref="B17156:B17157"/>
    <mergeCell ref="C17156:C17157"/>
    <mergeCell ref="D17156:D17157"/>
    <mergeCell ref="A16998:D16998"/>
    <mergeCell ref="A17000:D17000"/>
    <mergeCell ref="A17001:A17002"/>
    <mergeCell ref="B17001:B17002"/>
    <mergeCell ref="C17001:C17002"/>
    <mergeCell ref="D17001:D17002"/>
    <mergeCell ref="A16956:D16956"/>
    <mergeCell ref="A16958:D16958"/>
    <mergeCell ref="A16959:A16960"/>
    <mergeCell ref="B16959:B16960"/>
    <mergeCell ref="C16959:C16960"/>
    <mergeCell ref="D16959:D16960"/>
    <mergeCell ref="A16992:D16992"/>
    <mergeCell ref="A16994:D16994"/>
    <mergeCell ref="A17067:A17068"/>
    <mergeCell ref="B17067:B17068"/>
    <mergeCell ref="C17067:C17068"/>
    <mergeCell ref="D17067:D17068"/>
    <mergeCell ref="A16937:D16937"/>
    <mergeCell ref="A16939:D16939"/>
    <mergeCell ref="A16940:A16941"/>
    <mergeCell ref="B16940:B16941"/>
    <mergeCell ref="C16940:C16941"/>
    <mergeCell ref="D16940:D16941"/>
    <mergeCell ref="A16901:D16901"/>
    <mergeCell ref="A16903:D16903"/>
    <mergeCell ref="A16904:A16905"/>
    <mergeCell ref="B16904:B16905"/>
    <mergeCell ref="C16904:C16905"/>
    <mergeCell ref="D16904:D16905"/>
    <mergeCell ref="A16927:D16927"/>
    <mergeCell ref="A16929:D16929"/>
    <mergeCell ref="A16995:A16996"/>
    <mergeCell ref="B16995:B16996"/>
    <mergeCell ref="C16995:C16996"/>
    <mergeCell ref="D16995:D16996"/>
    <mergeCell ref="A16853:D16853"/>
    <mergeCell ref="A16855:D16855"/>
    <mergeCell ref="A16856:A16857"/>
    <mergeCell ref="B16856:B16857"/>
    <mergeCell ref="C16856:C16857"/>
    <mergeCell ref="D16856:D16857"/>
    <mergeCell ref="A16821:D16821"/>
    <mergeCell ref="A16823:D16823"/>
    <mergeCell ref="A16824:A16825"/>
    <mergeCell ref="B16824:B16825"/>
    <mergeCell ref="C16824:C16825"/>
    <mergeCell ref="D16824:D16825"/>
    <mergeCell ref="A16834:D16834"/>
    <mergeCell ref="A16836:D16836"/>
    <mergeCell ref="A16930:A16931"/>
    <mergeCell ref="B16930:B16931"/>
    <mergeCell ref="C16930:C16931"/>
    <mergeCell ref="D16930:D16931"/>
    <mergeCell ref="A16755:D16755"/>
    <mergeCell ref="A16757:D16757"/>
    <mergeCell ref="A16758:A16759"/>
    <mergeCell ref="B16758:B16759"/>
    <mergeCell ref="C16758:C16759"/>
    <mergeCell ref="D16758:D16759"/>
    <mergeCell ref="A16738:D16738"/>
    <mergeCell ref="A16740:D16740"/>
    <mergeCell ref="A16741:A16742"/>
    <mergeCell ref="B16741:B16742"/>
    <mergeCell ref="C16741:C16742"/>
    <mergeCell ref="D16741:D16742"/>
    <mergeCell ref="A16748:D16748"/>
    <mergeCell ref="A16750:D16750"/>
    <mergeCell ref="A16837:A16838"/>
    <mergeCell ref="B16837:B16838"/>
    <mergeCell ref="C16837:C16838"/>
    <mergeCell ref="D16837:D16838"/>
    <mergeCell ref="A16732:D16732"/>
    <mergeCell ref="A16734:D16734"/>
    <mergeCell ref="A16735:A16736"/>
    <mergeCell ref="B16735:B16736"/>
    <mergeCell ref="C16735:C16736"/>
    <mergeCell ref="D16735:D16736"/>
    <mergeCell ref="A16697:D16697"/>
    <mergeCell ref="A16699:D16699"/>
    <mergeCell ref="A16700:A16701"/>
    <mergeCell ref="B16700:B16701"/>
    <mergeCell ref="C16700:C16701"/>
    <mergeCell ref="D16700:D16701"/>
    <mergeCell ref="A16711:D16711"/>
    <mergeCell ref="A16713:D16713"/>
    <mergeCell ref="A16751:A16752"/>
    <mergeCell ref="B16751:B16752"/>
    <mergeCell ref="C16751:C16752"/>
    <mergeCell ref="D16751:D16752"/>
    <mergeCell ref="A16581:D16581"/>
    <mergeCell ref="A16583:D16583"/>
    <mergeCell ref="A16584:A16585"/>
    <mergeCell ref="B16584:B16585"/>
    <mergeCell ref="C16584:C16585"/>
    <mergeCell ref="D16584:D16585"/>
    <mergeCell ref="A16502:D16502"/>
    <mergeCell ref="A16504:D16504"/>
    <mergeCell ref="A16505:A16506"/>
    <mergeCell ref="B16505:B16506"/>
    <mergeCell ref="C16505:C16506"/>
    <mergeCell ref="D16505:D16506"/>
    <mergeCell ref="A16516:D16516"/>
    <mergeCell ref="A16518:D16518"/>
    <mergeCell ref="A16714:A16715"/>
    <mergeCell ref="B16714:B16715"/>
    <mergeCell ref="C16714:C16715"/>
    <mergeCell ref="D16714:D16715"/>
    <mergeCell ref="A16489:D16489"/>
    <mergeCell ref="A16491:D16491"/>
    <mergeCell ref="A16492:A16493"/>
    <mergeCell ref="B16492:B16493"/>
    <mergeCell ref="C16492:C16493"/>
    <mergeCell ref="D16492:D16493"/>
    <mergeCell ref="A16458:D16458"/>
    <mergeCell ref="A16460:D16460"/>
    <mergeCell ref="A16461:A16462"/>
    <mergeCell ref="B16461:B16462"/>
    <mergeCell ref="C16461:C16462"/>
    <mergeCell ref="D16461:D16462"/>
    <mergeCell ref="A16466:D16466"/>
    <mergeCell ref="A16468:D16468"/>
    <mergeCell ref="A16519:A16520"/>
    <mergeCell ref="B16519:B16520"/>
    <mergeCell ref="C16519:C16520"/>
    <mergeCell ref="D16519:D16520"/>
    <mergeCell ref="A16449:D16449"/>
    <mergeCell ref="A16451:D16451"/>
    <mergeCell ref="A16452:A16453"/>
    <mergeCell ref="B16452:B16453"/>
    <mergeCell ref="C16452:C16453"/>
    <mergeCell ref="D16452:D16453"/>
    <mergeCell ref="A16421:D16421"/>
    <mergeCell ref="A16423:D16423"/>
    <mergeCell ref="A16424:A16425"/>
    <mergeCell ref="B16424:B16425"/>
    <mergeCell ref="C16424:C16425"/>
    <mergeCell ref="D16424:D16425"/>
    <mergeCell ref="A16438:D16438"/>
    <mergeCell ref="A16440:D16440"/>
    <mergeCell ref="A16469:A16470"/>
    <mergeCell ref="B16469:B16470"/>
    <mergeCell ref="C16469:C16470"/>
    <mergeCell ref="D16469:D16470"/>
    <mergeCell ref="A16378:D16378"/>
    <mergeCell ref="A16380:D16380"/>
    <mergeCell ref="A16381:A16382"/>
    <mergeCell ref="B16381:B16382"/>
    <mergeCell ref="C16381:C16382"/>
    <mergeCell ref="D16381:D16382"/>
    <mergeCell ref="A16315:D16315"/>
    <mergeCell ref="A16317:D16317"/>
    <mergeCell ref="A16318:A16319"/>
    <mergeCell ref="B16318:B16319"/>
    <mergeCell ref="C16318:C16319"/>
    <mergeCell ref="D16318:D16319"/>
    <mergeCell ref="A16344:D16344"/>
    <mergeCell ref="A16346:D16346"/>
    <mergeCell ref="A16441:A16442"/>
    <mergeCell ref="B16441:B16442"/>
    <mergeCell ref="C16441:C16442"/>
    <mergeCell ref="D16441:D16442"/>
    <mergeCell ref="A16308:D16308"/>
    <mergeCell ref="A16309:A16310"/>
    <mergeCell ref="B16309:B16310"/>
    <mergeCell ref="C16309:C16310"/>
    <mergeCell ref="D16309:D16310"/>
    <mergeCell ref="A16284:D16284"/>
    <mergeCell ref="A16286:D16286"/>
    <mergeCell ref="A16287:A16288"/>
    <mergeCell ref="B16287:B16288"/>
    <mergeCell ref="C16287:C16288"/>
    <mergeCell ref="D16287:D16288"/>
    <mergeCell ref="A16295:D16295"/>
    <mergeCell ref="A16297:D16297"/>
    <mergeCell ref="A16347:A16348"/>
    <mergeCell ref="B16347:B16348"/>
    <mergeCell ref="C16347:C16348"/>
    <mergeCell ref="D16347:D16348"/>
    <mergeCell ref="A16209:A16210"/>
    <mergeCell ref="B16209:B16210"/>
    <mergeCell ref="C16209:C16210"/>
    <mergeCell ref="D16209:D16210"/>
    <mergeCell ref="A16168:D16168"/>
    <mergeCell ref="A16170:D16170"/>
    <mergeCell ref="A16171:A16172"/>
    <mergeCell ref="B16171:B16172"/>
    <mergeCell ref="C16171:C16172"/>
    <mergeCell ref="D16171:D16172"/>
    <mergeCell ref="A16185:D16185"/>
    <mergeCell ref="A16187:D16187"/>
    <mergeCell ref="A16298:A16299"/>
    <mergeCell ref="B16298:B16299"/>
    <mergeCell ref="C16298:C16299"/>
    <mergeCell ref="D16298:D16299"/>
    <mergeCell ref="A16306:D16306"/>
    <mergeCell ref="B16088:B16089"/>
    <mergeCell ref="C16088:C16089"/>
    <mergeCell ref="D16088:D16089"/>
    <mergeCell ref="A15915:D15915"/>
    <mergeCell ref="A15917:D15917"/>
    <mergeCell ref="A15918:A15919"/>
    <mergeCell ref="B15918:B15919"/>
    <mergeCell ref="C15918:C15919"/>
    <mergeCell ref="D15918:D15919"/>
    <mergeCell ref="A15936:D15936"/>
    <mergeCell ref="A15938:D15938"/>
    <mergeCell ref="A16188:A16189"/>
    <mergeCell ref="B16188:B16189"/>
    <mergeCell ref="C16188:C16189"/>
    <mergeCell ref="D16188:D16189"/>
    <mergeCell ref="A16206:D16206"/>
    <mergeCell ref="A16208:D16208"/>
    <mergeCell ref="A14963:D14963"/>
    <mergeCell ref="A14965:D14965"/>
    <mergeCell ref="A14966:A14967"/>
    <mergeCell ref="B14966:B14967"/>
    <mergeCell ref="C14966:C14967"/>
    <mergeCell ref="D14966:D14967"/>
    <mergeCell ref="A14934:A14935"/>
    <mergeCell ref="B14934:B14935"/>
    <mergeCell ref="C14934:C14935"/>
    <mergeCell ref="D14934:D14935"/>
    <mergeCell ref="A14954:D14954"/>
    <mergeCell ref="A14956:D14956"/>
    <mergeCell ref="A14957:A14958"/>
    <mergeCell ref="B14957:B14958"/>
    <mergeCell ref="C14957:C14958"/>
    <mergeCell ref="D14957:D14958"/>
    <mergeCell ref="A15675:A15676"/>
    <mergeCell ref="B15675:B15676"/>
    <mergeCell ref="C15675:C15676"/>
    <mergeCell ref="D15675:D15676"/>
    <mergeCell ref="A15559:D15559"/>
    <mergeCell ref="A15561:D15561"/>
    <mergeCell ref="A15562:A15563"/>
    <mergeCell ref="B15562:B15563"/>
    <mergeCell ref="C15562:C15563"/>
    <mergeCell ref="D15562:D15563"/>
    <mergeCell ref="A15672:D15672"/>
    <mergeCell ref="A15674:D15674"/>
    <mergeCell ref="A14915:D14915"/>
    <mergeCell ref="A14917:D14917"/>
    <mergeCell ref="A14918:A14919"/>
    <mergeCell ref="B14918:B14919"/>
    <mergeCell ref="C14918:C14919"/>
    <mergeCell ref="D14918:D14919"/>
    <mergeCell ref="A14931:D14931"/>
    <mergeCell ref="A14933:D14933"/>
    <mergeCell ref="A14765:A14766"/>
    <mergeCell ref="B14765:B14766"/>
    <mergeCell ref="C14765:C14766"/>
    <mergeCell ref="D14765:D14766"/>
    <mergeCell ref="A14903:D14903"/>
    <mergeCell ref="A14905:D14905"/>
    <mergeCell ref="A14906:A14907"/>
    <mergeCell ref="B14906:B14907"/>
    <mergeCell ref="C14906:C14907"/>
    <mergeCell ref="D14906:D14907"/>
    <mergeCell ref="A14413:D14413"/>
    <mergeCell ref="A14415:D14415"/>
    <mergeCell ref="A14416:A14417"/>
    <mergeCell ref="B14416:B14417"/>
    <mergeCell ref="C14416:C14417"/>
    <mergeCell ref="D14416:D14417"/>
    <mergeCell ref="A14762:D14762"/>
    <mergeCell ref="A14764:D14764"/>
    <mergeCell ref="A14048:A14049"/>
    <mergeCell ref="B14048:B14049"/>
    <mergeCell ref="C14048:C14049"/>
    <mergeCell ref="D14048:D14049"/>
    <mergeCell ref="A14116:D14116"/>
    <mergeCell ref="A14118:D14118"/>
    <mergeCell ref="A14119:A14120"/>
    <mergeCell ref="B14119:B14120"/>
    <mergeCell ref="C14119:C14120"/>
    <mergeCell ref="D14119:D14120"/>
    <mergeCell ref="A14038:D14038"/>
    <mergeCell ref="A14040:D14040"/>
    <mergeCell ref="A14041:A14042"/>
    <mergeCell ref="B14041:B14042"/>
    <mergeCell ref="C14041:C14042"/>
    <mergeCell ref="D14041:D14042"/>
    <mergeCell ref="A14045:D14045"/>
    <mergeCell ref="A14047:D14047"/>
    <mergeCell ref="A13998:A13999"/>
    <mergeCell ref="B13998:B13999"/>
    <mergeCell ref="C13998:C13999"/>
    <mergeCell ref="D13998:D13999"/>
    <mergeCell ref="A14029:D14029"/>
    <mergeCell ref="A14031:D14031"/>
    <mergeCell ref="A14032:A14033"/>
    <mergeCell ref="B14032:B14033"/>
    <mergeCell ref="C14032:C14033"/>
    <mergeCell ref="D14032:D14033"/>
    <mergeCell ref="A13890:D13890"/>
    <mergeCell ref="A13892:D13892"/>
    <mergeCell ref="A13893:A13894"/>
    <mergeCell ref="B13893:B13894"/>
    <mergeCell ref="C13893:C13894"/>
    <mergeCell ref="D13893:D13894"/>
    <mergeCell ref="A13995:D13995"/>
    <mergeCell ref="A13997:D13997"/>
    <mergeCell ref="A13839:A13840"/>
    <mergeCell ref="B13839:B13840"/>
    <mergeCell ref="C13839:C13840"/>
    <mergeCell ref="D13839:D13840"/>
    <mergeCell ref="A13844:D13844"/>
    <mergeCell ref="A13846:D13846"/>
    <mergeCell ref="A13847:A13848"/>
    <mergeCell ref="B13847:B13848"/>
    <mergeCell ref="C13847:C13848"/>
    <mergeCell ref="D13847:D13848"/>
    <mergeCell ref="A13792:D13792"/>
    <mergeCell ref="A13794:D13794"/>
    <mergeCell ref="A13795:A13796"/>
    <mergeCell ref="B13795:B13796"/>
    <mergeCell ref="C13795:C13796"/>
    <mergeCell ref="D13795:D13796"/>
    <mergeCell ref="A13836:D13836"/>
    <mergeCell ref="A13838:D13838"/>
    <mergeCell ref="A13467:A13468"/>
    <mergeCell ref="B13467:B13468"/>
    <mergeCell ref="C13467:C13468"/>
    <mergeCell ref="D13467:D13468"/>
    <mergeCell ref="A13770:D13770"/>
    <mergeCell ref="A13772:D13772"/>
    <mergeCell ref="A13773:A13774"/>
    <mergeCell ref="B13773:B13774"/>
    <mergeCell ref="C13773:C13774"/>
    <mergeCell ref="D13773:D13774"/>
    <mergeCell ref="A13464:D13464"/>
    <mergeCell ref="A13466:D13466"/>
    <mergeCell ref="A12721:A12722"/>
    <mergeCell ref="B12721:B12722"/>
    <mergeCell ref="C12721:C12722"/>
    <mergeCell ref="D12721:D12722"/>
    <mergeCell ref="A12693:D12693"/>
    <mergeCell ref="A12695:D12695"/>
    <mergeCell ref="A12696:A12697"/>
    <mergeCell ref="B12696:B12697"/>
    <mergeCell ref="C12696:C12697"/>
    <mergeCell ref="D12696:D12697"/>
    <mergeCell ref="A12718:D12718"/>
    <mergeCell ref="A12720:D12720"/>
    <mergeCell ref="A12772:D12772"/>
    <mergeCell ref="A12774:D12774"/>
    <mergeCell ref="A12775:A12776"/>
    <mergeCell ref="B12775:B12776"/>
    <mergeCell ref="C12775:C12776"/>
    <mergeCell ref="D12775:D12776"/>
    <mergeCell ref="A12781:D12781"/>
    <mergeCell ref="A12783:D12783"/>
    <mergeCell ref="B12807:B12808"/>
    <mergeCell ref="A13273:D13273"/>
    <mergeCell ref="A12784:A12785"/>
    <mergeCell ref="B12784:B12785"/>
    <mergeCell ref="C12784:C12785"/>
    <mergeCell ref="D12784:D12785"/>
    <mergeCell ref="A12793:D12793"/>
    <mergeCell ref="A12795:D12795"/>
    <mergeCell ref="A12796:A12797"/>
    <mergeCell ref="B12796:B12797"/>
    <mergeCell ref="C12796:C12797"/>
    <mergeCell ref="D12796:D12797"/>
    <mergeCell ref="A12804:D12804"/>
    <mergeCell ref="A12806:D12806"/>
    <mergeCell ref="A12807:A12808"/>
    <mergeCell ref="A13275:D13275"/>
    <mergeCell ref="A13276:A13277"/>
    <mergeCell ref="B13276:B13277"/>
    <mergeCell ref="C13276:C13277"/>
    <mergeCell ref="D13276:D13277"/>
    <mergeCell ref="A11083:A11084"/>
    <mergeCell ref="B11083:B11084"/>
    <mergeCell ref="C11083:C11084"/>
    <mergeCell ref="D11083:D11084"/>
    <mergeCell ref="A12069:D12069"/>
    <mergeCell ref="A12071:D12071"/>
    <mergeCell ref="A12072:A12073"/>
    <mergeCell ref="B12072:B12073"/>
    <mergeCell ref="C12072:C12073"/>
    <mergeCell ref="D12072:D12073"/>
    <mergeCell ref="A10997:D10997"/>
    <mergeCell ref="A10999:D10999"/>
    <mergeCell ref="A11000:A11001"/>
    <mergeCell ref="B11000:B11001"/>
    <mergeCell ref="C11000:C11001"/>
    <mergeCell ref="D11000:D11001"/>
    <mergeCell ref="A11080:D11080"/>
    <mergeCell ref="A11082:D11082"/>
    <mergeCell ref="A10930:A10931"/>
    <mergeCell ref="B10930:B10931"/>
    <mergeCell ref="C10930:C10931"/>
    <mergeCell ref="D10930:D10931"/>
    <mergeCell ref="A10945:D10945"/>
    <mergeCell ref="A10947:D10947"/>
    <mergeCell ref="A10948:A10949"/>
    <mergeCell ref="B10948:B10949"/>
    <mergeCell ref="C10948:C10949"/>
    <mergeCell ref="D10948:D10949"/>
    <mergeCell ref="A10872:D10872"/>
    <mergeCell ref="A10874:D10874"/>
    <mergeCell ref="A10875:A10876"/>
    <mergeCell ref="B10875:B10876"/>
    <mergeCell ref="C10875:C10876"/>
    <mergeCell ref="D10875:D10876"/>
    <mergeCell ref="A10927:D10927"/>
    <mergeCell ref="A10929:D10929"/>
    <mergeCell ref="A10317:A10318"/>
    <mergeCell ref="B10317:B10318"/>
    <mergeCell ref="C10317:C10318"/>
    <mergeCell ref="D10317:D10318"/>
    <mergeCell ref="A10639:D10639"/>
    <mergeCell ref="A10641:D10641"/>
    <mergeCell ref="A10642:A10643"/>
    <mergeCell ref="B10642:B10643"/>
    <mergeCell ref="C10642:C10643"/>
    <mergeCell ref="D10642:D10643"/>
    <mergeCell ref="A10221:D10221"/>
    <mergeCell ref="A10223:D10223"/>
    <mergeCell ref="A10224:A10225"/>
    <mergeCell ref="B10224:B10225"/>
    <mergeCell ref="C10224:C10225"/>
    <mergeCell ref="D10224:D10225"/>
    <mergeCell ref="A10314:D10314"/>
    <mergeCell ref="A10316:D10316"/>
    <mergeCell ref="A9721:A9722"/>
    <mergeCell ref="B9721:B9722"/>
    <mergeCell ref="C9721:C9722"/>
    <mergeCell ref="D9721:D9722"/>
    <mergeCell ref="A10035:D10035"/>
    <mergeCell ref="A10037:D10037"/>
    <mergeCell ref="A10038:A10039"/>
    <mergeCell ref="B10038:B10039"/>
    <mergeCell ref="C10038:C10039"/>
    <mergeCell ref="D10038:D10039"/>
    <mergeCell ref="A9323:D9323"/>
    <mergeCell ref="A9325:D9325"/>
    <mergeCell ref="A9326:A9327"/>
    <mergeCell ref="B9326:B9327"/>
    <mergeCell ref="C9326:C9327"/>
    <mergeCell ref="D9326:D9327"/>
    <mergeCell ref="A9718:D9718"/>
    <mergeCell ref="A9720:D9720"/>
    <mergeCell ref="D9285:D9286"/>
    <mergeCell ref="A9228:D9228"/>
    <mergeCell ref="A9230:D9230"/>
    <mergeCell ref="A9231:A9232"/>
    <mergeCell ref="B9231:B9232"/>
    <mergeCell ref="C9231:C9232"/>
    <mergeCell ref="D9231:D9232"/>
    <mergeCell ref="A9267:D9267"/>
    <mergeCell ref="A9269:D9269"/>
    <mergeCell ref="A9305:A9306"/>
    <mergeCell ref="B9305:B9306"/>
    <mergeCell ref="C9305:C9306"/>
    <mergeCell ref="D9305:D9306"/>
    <mergeCell ref="A9316:D9316"/>
    <mergeCell ref="A9318:D9318"/>
    <mergeCell ref="A9319:A9320"/>
    <mergeCell ref="B9319:B9320"/>
    <mergeCell ref="C9319:C9320"/>
    <mergeCell ref="D9319:D9320"/>
    <mergeCell ref="A9290:D9290"/>
    <mergeCell ref="A9292:D9292"/>
    <mergeCell ref="A9293:A9294"/>
    <mergeCell ref="B9293:B9294"/>
    <mergeCell ref="C9293:C9294"/>
    <mergeCell ref="D9293:D9294"/>
    <mergeCell ref="A9302:D9302"/>
    <mergeCell ref="A9304:D9304"/>
    <mergeCell ref="A7261:D7261"/>
    <mergeCell ref="A7263:D7263"/>
    <mergeCell ref="A7264:A7265"/>
    <mergeCell ref="B7264:B7265"/>
    <mergeCell ref="C7264:C7265"/>
    <mergeCell ref="D7264:D7265"/>
    <mergeCell ref="A7029:D7029"/>
    <mergeCell ref="A7030:A7031"/>
    <mergeCell ref="B7030:B7031"/>
    <mergeCell ref="C7030:C7031"/>
    <mergeCell ref="A7332:D7332"/>
    <mergeCell ref="A7334:D7334"/>
    <mergeCell ref="A7335:A7336"/>
    <mergeCell ref="B7335:B7336"/>
    <mergeCell ref="C7335:C7336"/>
    <mergeCell ref="D7335:D7336"/>
    <mergeCell ref="A9136:D9136"/>
    <mergeCell ref="A1:D1"/>
    <mergeCell ref="A2:D2"/>
    <mergeCell ref="A3:D3"/>
    <mergeCell ref="A4:D4"/>
    <mergeCell ref="A2971:D2971"/>
    <mergeCell ref="A2969:D2969"/>
    <mergeCell ref="A17689:D17689"/>
    <mergeCell ref="A17691:D17691"/>
    <mergeCell ref="A266:D266"/>
    <mergeCell ref="A267:A268"/>
    <mergeCell ref="B267:B268"/>
    <mergeCell ref="C267:C268"/>
    <mergeCell ref="D267:D268"/>
    <mergeCell ref="A2972:A2973"/>
    <mergeCell ref="B2972:B2973"/>
    <mergeCell ref="C2972:C2973"/>
    <mergeCell ref="D2972:D2973"/>
    <mergeCell ref="A7027:D7027"/>
    <mergeCell ref="A10:D10"/>
    <mergeCell ref="D7030:D7031"/>
    <mergeCell ref="A7342:D7342"/>
    <mergeCell ref="A7344:D7344"/>
    <mergeCell ref="A7345:A7346"/>
    <mergeCell ref="B7345:B7346"/>
    <mergeCell ref="C7345:C7346"/>
    <mergeCell ref="D7345:D7346"/>
    <mergeCell ref="A11:D11"/>
    <mergeCell ref="A5:D5"/>
    <mergeCell ref="A6:D6"/>
    <mergeCell ref="A7:D7"/>
    <mergeCell ref="A8:D8"/>
    <mergeCell ref="A9:D9"/>
    <mergeCell ref="A7551:D7551"/>
    <mergeCell ref="A7553:D7553"/>
    <mergeCell ref="A7554:A7555"/>
    <mergeCell ref="B7554:B7555"/>
    <mergeCell ref="C7554:C7555"/>
    <mergeCell ref="D7554:D7555"/>
    <mergeCell ref="A7380:D7380"/>
    <mergeCell ref="A7382:D7382"/>
    <mergeCell ref="A7383:A7384"/>
    <mergeCell ref="B7383:B7384"/>
    <mergeCell ref="C7383:C7384"/>
    <mergeCell ref="D7383:D7384"/>
    <mergeCell ref="A7795:D7795"/>
    <mergeCell ref="A7797:D7797"/>
    <mergeCell ref="A7798:A7799"/>
    <mergeCell ref="B7798:B7799"/>
    <mergeCell ref="C7798:C7799"/>
    <mergeCell ref="D7798:D7799"/>
    <mergeCell ref="A7713:D7713"/>
    <mergeCell ref="A7715:D7715"/>
    <mergeCell ref="A7716:A7717"/>
    <mergeCell ref="B7716:B7717"/>
    <mergeCell ref="C7716:C7717"/>
    <mergeCell ref="D7716:D7717"/>
    <mergeCell ref="A7829:D7829"/>
    <mergeCell ref="A7831:D7831"/>
    <mergeCell ref="A7832:A7833"/>
    <mergeCell ref="B7832:B7833"/>
    <mergeCell ref="C7832:C7833"/>
    <mergeCell ref="D7832:D7833"/>
    <mergeCell ref="A7810:D7810"/>
    <mergeCell ref="A7812:D7812"/>
    <mergeCell ref="A7813:A7814"/>
    <mergeCell ref="B7813:B7814"/>
    <mergeCell ref="C7813:C7814"/>
    <mergeCell ref="D7813:D7814"/>
    <mergeCell ref="A8465:D8465"/>
    <mergeCell ref="A8467:D8467"/>
    <mergeCell ref="A8468:A8469"/>
    <mergeCell ref="B8468:B8469"/>
    <mergeCell ref="C8468:C8469"/>
    <mergeCell ref="D8468:D8469"/>
    <mergeCell ref="A7850:D7850"/>
    <mergeCell ref="A7852:D7852"/>
    <mergeCell ref="A7853:A7854"/>
    <mergeCell ref="B7853:B7854"/>
    <mergeCell ref="C7853:C7854"/>
    <mergeCell ref="D7853:D7854"/>
    <mergeCell ref="A8578:D8578"/>
    <mergeCell ref="A8580:D8580"/>
    <mergeCell ref="A8581:A8582"/>
    <mergeCell ref="B8581:B8582"/>
    <mergeCell ref="C8581:C8582"/>
    <mergeCell ref="D8581:D8582"/>
    <mergeCell ref="A12748:D12748"/>
    <mergeCell ref="A12750:D12750"/>
    <mergeCell ref="A12751:A12752"/>
    <mergeCell ref="B12751:B12752"/>
    <mergeCell ref="C12751:C12752"/>
    <mergeCell ref="D12751:D12752"/>
    <mergeCell ref="A9173:A9174"/>
    <mergeCell ref="B9173:B9174"/>
    <mergeCell ref="C9173:C9174"/>
    <mergeCell ref="D9173:D9174"/>
    <mergeCell ref="A9203:D9203"/>
    <mergeCell ref="A9205:D9205"/>
    <mergeCell ref="A9206:A9207"/>
    <mergeCell ref="B9206:B9207"/>
    <mergeCell ref="C9206:C9207"/>
    <mergeCell ref="D9206:D9207"/>
    <mergeCell ref="A9104:D9104"/>
    <mergeCell ref="A9106:D9106"/>
    <mergeCell ref="A9107:A9108"/>
    <mergeCell ref="B9107:B9108"/>
    <mergeCell ref="C9107:C9108"/>
    <mergeCell ref="D9107:D9108"/>
    <mergeCell ref="A9138:D9138"/>
    <mergeCell ref="A9139:A9140"/>
    <mergeCell ref="B9139:B9140"/>
    <mergeCell ref="C9139:C9140"/>
    <mergeCell ref="C12807:C12808"/>
    <mergeCell ref="D12807:D12808"/>
    <mergeCell ref="A12823:D12823"/>
    <mergeCell ref="A12825:D12825"/>
    <mergeCell ref="A12826:A12827"/>
    <mergeCell ref="B12826:B12827"/>
    <mergeCell ref="C12826:C12827"/>
    <mergeCell ref="D12826:D12827"/>
    <mergeCell ref="A12883:D12883"/>
    <mergeCell ref="A12885:D12885"/>
    <mergeCell ref="A12886:A12887"/>
    <mergeCell ref="B12886:B12887"/>
    <mergeCell ref="C12886:C12887"/>
    <mergeCell ref="D12886:D12887"/>
    <mergeCell ref="A8596:D8596"/>
    <mergeCell ref="A8598:D8598"/>
    <mergeCell ref="A8599:A8600"/>
    <mergeCell ref="B8599:B8600"/>
    <mergeCell ref="C8599:C8600"/>
    <mergeCell ref="D8599:D8600"/>
    <mergeCell ref="D9139:D9140"/>
    <mergeCell ref="A9170:D9170"/>
    <mergeCell ref="A9172:D9172"/>
    <mergeCell ref="A9270:A9271"/>
    <mergeCell ref="B9270:B9271"/>
    <mergeCell ref="C9270:C9271"/>
    <mergeCell ref="D9270:D9271"/>
    <mergeCell ref="A9282:D9282"/>
    <mergeCell ref="A9284:D9284"/>
    <mergeCell ref="A9285:A9286"/>
    <mergeCell ref="B9285:B9286"/>
    <mergeCell ref="C9285:C9286"/>
    <mergeCell ref="A12893:D12893"/>
    <mergeCell ref="A12895:D12895"/>
    <mergeCell ref="A12896:A12897"/>
    <mergeCell ref="B12896:B12897"/>
    <mergeCell ref="C12896:C12897"/>
    <mergeCell ref="D12896:D12897"/>
    <mergeCell ref="A12908:D12908"/>
    <mergeCell ref="A12910:D12910"/>
    <mergeCell ref="A12911:A12912"/>
    <mergeCell ref="B12911:B12912"/>
    <mergeCell ref="C12911:C12912"/>
    <mergeCell ref="D12911:D12912"/>
    <mergeCell ref="A12932:D12932"/>
    <mergeCell ref="A12934:D12934"/>
    <mergeCell ref="A12935:A12936"/>
    <mergeCell ref="B12935:B12936"/>
    <mergeCell ref="C12935:C12936"/>
    <mergeCell ref="D12935:D12936"/>
    <mergeCell ref="A12954:D12954"/>
    <mergeCell ref="A12956:D12956"/>
    <mergeCell ref="A12957:A12958"/>
    <mergeCell ref="B12957:B12958"/>
    <mergeCell ref="C12957:C12958"/>
    <mergeCell ref="D12957:D12958"/>
    <mergeCell ref="A12983:D12983"/>
    <mergeCell ref="A12985:D12985"/>
    <mergeCell ref="A12986:A12987"/>
    <mergeCell ref="B12986:B12987"/>
    <mergeCell ref="C12986:C12987"/>
    <mergeCell ref="D12986:D12987"/>
    <mergeCell ref="A12996:D12996"/>
    <mergeCell ref="A12998:D12998"/>
    <mergeCell ref="A12999:A13000"/>
    <mergeCell ref="B12999:B13000"/>
    <mergeCell ref="C12999:C13000"/>
    <mergeCell ref="D12999:D13000"/>
    <mergeCell ref="A13031:D13031"/>
    <mergeCell ref="A13033:D13033"/>
    <mergeCell ref="A13034:A13035"/>
    <mergeCell ref="B13034:B13035"/>
    <mergeCell ref="C13034:C13035"/>
    <mergeCell ref="D13034:D13035"/>
    <mergeCell ref="A13055:D13055"/>
    <mergeCell ref="A13065:A13066"/>
    <mergeCell ref="B13065:B13066"/>
    <mergeCell ref="C13065:C13066"/>
    <mergeCell ref="D13065:D13066"/>
    <mergeCell ref="A13106:D13106"/>
    <mergeCell ref="A13108:D13108"/>
    <mergeCell ref="A13002:D13002"/>
    <mergeCell ref="A13004:D13004"/>
    <mergeCell ref="A13005:A13006"/>
    <mergeCell ref="B13005:B13006"/>
    <mergeCell ref="C13005:C13006"/>
    <mergeCell ref="D13005:D13006"/>
    <mergeCell ref="A13022:D13022"/>
    <mergeCell ref="A13024:D13024"/>
    <mergeCell ref="A13025:A13026"/>
    <mergeCell ref="B13025:B13026"/>
    <mergeCell ref="C13025:C13026"/>
    <mergeCell ref="D13025:D13026"/>
    <mergeCell ref="A13057:D13057"/>
    <mergeCell ref="A13058:A13059"/>
    <mergeCell ref="B13058:B13059"/>
    <mergeCell ref="C13058:C13059"/>
    <mergeCell ref="D13058:D13059"/>
    <mergeCell ref="A13109:A13110"/>
    <mergeCell ref="B13109:B13110"/>
    <mergeCell ref="C13109:C13110"/>
    <mergeCell ref="D13109:D13110"/>
    <mergeCell ref="A13114:D13114"/>
    <mergeCell ref="A13116:D13116"/>
    <mergeCell ref="A13117:A13118"/>
    <mergeCell ref="B13117:B13118"/>
    <mergeCell ref="C13117:C13118"/>
    <mergeCell ref="D13117:D13118"/>
    <mergeCell ref="A13121:D13121"/>
    <mergeCell ref="A13123:D13123"/>
    <mergeCell ref="A13124:A13125"/>
    <mergeCell ref="B13124:B13125"/>
    <mergeCell ref="C13124:C13125"/>
    <mergeCell ref="D13124:D13125"/>
    <mergeCell ref="A13062:D13062"/>
    <mergeCell ref="A13064:D13064"/>
    <mergeCell ref="A13128:D13128"/>
    <mergeCell ref="A13130:D13130"/>
    <mergeCell ref="A13131:A13132"/>
    <mergeCell ref="B13131:B13132"/>
    <mergeCell ref="C13131:C13132"/>
    <mergeCell ref="D13131:D13132"/>
    <mergeCell ref="A13134:D13134"/>
    <mergeCell ref="A13136:D13136"/>
    <mergeCell ref="A13137:A13138"/>
    <mergeCell ref="B13137:B13138"/>
    <mergeCell ref="C13137:C13138"/>
    <mergeCell ref="D13137:D13138"/>
    <mergeCell ref="A13146:D13146"/>
    <mergeCell ref="A13148:D13148"/>
    <mergeCell ref="A13149:A13150"/>
    <mergeCell ref="B13149:B13150"/>
    <mergeCell ref="C13149:C13150"/>
    <mergeCell ref="D13149:D13150"/>
    <mergeCell ref="A13188:D13188"/>
    <mergeCell ref="A13189:A13190"/>
    <mergeCell ref="B13189:B13190"/>
    <mergeCell ref="C13189:C13190"/>
    <mergeCell ref="D13189:D13190"/>
    <mergeCell ref="A13171:A13172"/>
    <mergeCell ref="B13171:B13172"/>
    <mergeCell ref="C13171:C13172"/>
    <mergeCell ref="D13171:D13172"/>
    <mergeCell ref="A13177:D13177"/>
    <mergeCell ref="A13179:D13179"/>
    <mergeCell ref="A13180:A13181"/>
    <mergeCell ref="B13180:B13181"/>
    <mergeCell ref="C13180:C13181"/>
    <mergeCell ref="D13180:D13181"/>
    <mergeCell ref="A13155:D13155"/>
    <mergeCell ref="A13157:D13157"/>
    <mergeCell ref="A13158:A13159"/>
    <mergeCell ref="B13158:B13159"/>
    <mergeCell ref="C13158:C13159"/>
    <mergeCell ref="D13158:D13159"/>
    <mergeCell ref="A13162:D13162"/>
    <mergeCell ref="A13164:D13164"/>
    <mergeCell ref="A13165:A13166"/>
    <mergeCell ref="B13165:B13166"/>
    <mergeCell ref="C13165:C13166"/>
    <mergeCell ref="D13165:D13166"/>
    <mergeCell ref="A13168:D13168"/>
    <mergeCell ref="A13170:D13170"/>
    <mergeCell ref="A13186:D13186"/>
    <mergeCell ref="A14970:D14970"/>
    <mergeCell ref="A14972:D14972"/>
    <mergeCell ref="A14973:A14974"/>
    <mergeCell ref="B14973:B14974"/>
    <mergeCell ref="C14973:C14974"/>
    <mergeCell ref="D14973:D14974"/>
    <mergeCell ref="A14977:D14977"/>
    <mergeCell ref="A14979:D14979"/>
    <mergeCell ref="A14980:A14981"/>
    <mergeCell ref="B14980:B14981"/>
    <mergeCell ref="C14980:C14981"/>
    <mergeCell ref="D14980:D14981"/>
    <mergeCell ref="A15004:D15004"/>
    <mergeCell ref="A15006:D15006"/>
    <mergeCell ref="A15007:A15008"/>
    <mergeCell ref="B15007:B15008"/>
    <mergeCell ref="C15007:C15008"/>
    <mergeCell ref="D15007:D15008"/>
    <mergeCell ref="A15014:D15014"/>
    <mergeCell ref="A15016:D15016"/>
    <mergeCell ref="A15017:A15018"/>
    <mergeCell ref="B15017:B15018"/>
    <mergeCell ref="C15017:C15018"/>
    <mergeCell ref="D15017:D15018"/>
    <mergeCell ref="A15027:D15027"/>
    <mergeCell ref="A15029:D15029"/>
    <mergeCell ref="A15030:A15031"/>
    <mergeCell ref="B15030:B15031"/>
    <mergeCell ref="C15030:C15031"/>
    <mergeCell ref="D15030:D15031"/>
    <mergeCell ref="A15034:D15034"/>
    <mergeCell ref="A15036:D15036"/>
    <mergeCell ref="A15037:A15038"/>
    <mergeCell ref="B15037:B15038"/>
    <mergeCell ref="C15037:C15038"/>
    <mergeCell ref="D15037:D15038"/>
    <mergeCell ref="A15042:D15042"/>
    <mergeCell ref="A15044:D15044"/>
    <mergeCell ref="A15045:A15046"/>
    <mergeCell ref="B15045:B15046"/>
    <mergeCell ref="C15045:C15046"/>
    <mergeCell ref="D15045:D15046"/>
    <mergeCell ref="A15064:D15064"/>
    <mergeCell ref="A15066:D15066"/>
    <mergeCell ref="A15067:A15068"/>
    <mergeCell ref="B15067:B15068"/>
    <mergeCell ref="C15067:C15068"/>
    <mergeCell ref="D15067:D15068"/>
    <mergeCell ref="A15077:D15077"/>
    <mergeCell ref="A15079:D15079"/>
    <mergeCell ref="A15080:A15081"/>
    <mergeCell ref="B15080:B15081"/>
    <mergeCell ref="C15080:C15081"/>
    <mergeCell ref="D15080:D15081"/>
    <mergeCell ref="A15086:D15086"/>
    <mergeCell ref="A15088:D15088"/>
    <mergeCell ref="A15089:A15090"/>
    <mergeCell ref="B15089:B15090"/>
    <mergeCell ref="C15089:C15090"/>
    <mergeCell ref="D15089:D15090"/>
    <mergeCell ref="A15140:D15140"/>
    <mergeCell ref="A15142:D15142"/>
    <mergeCell ref="A15143:A15144"/>
    <mergeCell ref="B15143:B15144"/>
    <mergeCell ref="C15143:C15144"/>
    <mergeCell ref="D15143:D15144"/>
    <mergeCell ref="A15146:D15146"/>
    <mergeCell ref="A15148:D15148"/>
    <mergeCell ref="A15149:A15150"/>
    <mergeCell ref="B15149:B15150"/>
    <mergeCell ref="C15149:C15150"/>
    <mergeCell ref="D15149:D15150"/>
    <mergeCell ref="A15153:D15153"/>
    <mergeCell ref="A15155:D15155"/>
    <mergeCell ref="A15156:A15157"/>
    <mergeCell ref="B15156:B15157"/>
    <mergeCell ref="C15156:C15157"/>
    <mergeCell ref="D15156:D15157"/>
    <mergeCell ref="A15232:D15232"/>
    <mergeCell ref="A15234:D15234"/>
    <mergeCell ref="A15235:A15236"/>
    <mergeCell ref="B15235:B15236"/>
    <mergeCell ref="C15235:C15236"/>
    <mergeCell ref="D15235:D15236"/>
    <mergeCell ref="A15252:D15252"/>
    <mergeCell ref="A15254:D15254"/>
    <mergeCell ref="A15255:A15256"/>
    <mergeCell ref="B15255:B15256"/>
    <mergeCell ref="C15255:C15256"/>
    <mergeCell ref="D15255:D15256"/>
    <mergeCell ref="A15259:D15259"/>
    <mergeCell ref="A15261:D15261"/>
    <mergeCell ref="A15262:A15263"/>
    <mergeCell ref="B15262:B15263"/>
    <mergeCell ref="C15262:C15263"/>
    <mergeCell ref="D15262:D15263"/>
    <mergeCell ref="A15271:D15271"/>
    <mergeCell ref="A15273:D15273"/>
    <mergeCell ref="A15274:A15275"/>
    <mergeCell ref="B15274:B15275"/>
    <mergeCell ref="C15274:C15275"/>
    <mergeCell ref="D15274:D15275"/>
    <mergeCell ref="A15283:D15283"/>
    <mergeCell ref="A15285:D15285"/>
    <mergeCell ref="A15286:A15287"/>
    <mergeCell ref="B15286:B15287"/>
    <mergeCell ref="C15286:C15287"/>
    <mergeCell ref="D15286:D15287"/>
    <mergeCell ref="A15298:D15298"/>
    <mergeCell ref="A15300:D15300"/>
    <mergeCell ref="A15301:A15302"/>
    <mergeCell ref="B15301:B15302"/>
    <mergeCell ref="C15301:C15302"/>
    <mergeCell ref="D15301:D15302"/>
    <mergeCell ref="A15351:D15351"/>
    <mergeCell ref="A15353:D15353"/>
    <mergeCell ref="A15354:A15355"/>
    <mergeCell ref="B15354:B15355"/>
    <mergeCell ref="C15354:C15355"/>
    <mergeCell ref="D15354:D15355"/>
    <mergeCell ref="A15358:D15358"/>
    <mergeCell ref="A15360:D15360"/>
    <mergeCell ref="A15361:A15362"/>
    <mergeCell ref="B15361:B15362"/>
    <mergeCell ref="C15361:C15362"/>
    <mergeCell ref="D15361:D15362"/>
    <mergeCell ref="A15365:D15365"/>
    <mergeCell ref="A15367:D15367"/>
    <mergeCell ref="A15368:A15369"/>
    <mergeCell ref="B15368:B15369"/>
    <mergeCell ref="C15368:C15369"/>
    <mergeCell ref="D15368:D15369"/>
    <mergeCell ref="A15381:D15381"/>
    <mergeCell ref="A15383:D15383"/>
    <mergeCell ref="A15384:A15385"/>
    <mergeCell ref="B15384:B15385"/>
    <mergeCell ref="C15384:C15385"/>
    <mergeCell ref="D15384:D15385"/>
    <mergeCell ref="A15393:D15393"/>
    <mergeCell ref="A15395:D15395"/>
    <mergeCell ref="A15396:A15397"/>
    <mergeCell ref="B15396:B15397"/>
    <mergeCell ref="C15396:C15397"/>
    <mergeCell ref="D15396:D15397"/>
    <mergeCell ref="A15401:D15401"/>
    <mergeCell ref="A15403:D15403"/>
    <mergeCell ref="A15404:A15405"/>
    <mergeCell ref="B15404:B15405"/>
    <mergeCell ref="C15404:C15405"/>
    <mergeCell ref="D15404:D15405"/>
    <mergeCell ref="A15413:D15413"/>
    <mergeCell ref="A15415:D15415"/>
    <mergeCell ref="A15416:A15417"/>
    <mergeCell ref="B15416:B15417"/>
    <mergeCell ref="C15416:C15417"/>
    <mergeCell ref="D15416:D15417"/>
    <mergeCell ref="A15427:D15427"/>
    <mergeCell ref="A15429:D15429"/>
    <mergeCell ref="A15430:A15431"/>
    <mergeCell ref="B15430:B15431"/>
    <mergeCell ref="C15430:C15431"/>
    <mergeCell ref="D15430:D15431"/>
    <mergeCell ref="A15445:D15445"/>
    <mergeCell ref="A15447:D15447"/>
    <mergeCell ref="A15448:A15449"/>
    <mergeCell ref="B15448:B15449"/>
    <mergeCell ref="C15448:C15449"/>
    <mergeCell ref="D15448:D15449"/>
    <mergeCell ref="A15482:D15482"/>
    <mergeCell ref="A15484:D15484"/>
    <mergeCell ref="A15485:A15486"/>
    <mergeCell ref="B15485:B15486"/>
    <mergeCell ref="C15485:C15486"/>
    <mergeCell ref="D15485:D15486"/>
    <mergeCell ref="A15496:D15496"/>
    <mergeCell ref="A15498:D15498"/>
    <mergeCell ref="A15499:A15500"/>
    <mergeCell ref="B15499:B15500"/>
    <mergeCell ref="C15499:C15500"/>
    <mergeCell ref="D15499:D15500"/>
    <mergeCell ref="A17690:D17690"/>
    <mergeCell ref="A15515:D15515"/>
    <mergeCell ref="A15517:D15517"/>
    <mergeCell ref="A15518:A15519"/>
    <mergeCell ref="B15518:B15519"/>
    <mergeCell ref="C15518:C15519"/>
    <mergeCell ref="D15518:D15519"/>
    <mergeCell ref="A15538:D15538"/>
    <mergeCell ref="A15540:D15540"/>
    <mergeCell ref="A15541:A15542"/>
    <mergeCell ref="B15541:B15542"/>
    <mergeCell ref="C15541:C15542"/>
    <mergeCell ref="D15541:D15542"/>
    <mergeCell ref="A15548:D15548"/>
    <mergeCell ref="A15550:D15550"/>
    <mergeCell ref="A15551:A15552"/>
    <mergeCell ref="B15551:B15552"/>
    <mergeCell ref="C15551:C15552"/>
    <mergeCell ref="D15551:D15552"/>
    <mergeCell ref="A15786:D15786"/>
    <mergeCell ref="A15788:D15788"/>
    <mergeCell ref="A15789:A15790"/>
    <mergeCell ref="B15789:B15790"/>
    <mergeCell ref="C15789:C15790"/>
    <mergeCell ref="D15789:D15790"/>
    <mergeCell ref="A15939:A15940"/>
    <mergeCell ref="B15939:B15940"/>
    <mergeCell ref="C15939:C15940"/>
    <mergeCell ref="D15939:D15940"/>
    <mergeCell ref="A16085:D16085"/>
    <mergeCell ref="A16087:D16087"/>
    <mergeCell ref="A16088:A16089"/>
  </mergeCells>
  <hyperlinks>
    <hyperlink ref="A3:D3" r:id="rId1" display="Visite nosso site: www.displaymax.net.br" xr:uid="{7DF27FD1-DDB5-48C7-A564-E48EF5659A47}"/>
  </hyperlinks>
  <printOptions horizontalCentered="1"/>
  <pageMargins left="0" right="0" top="0.39370078740157483" bottom="0.39370078740157483" header="0" footer="0"/>
  <pageSetup paperSize="9" scale="7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180</vt:i4>
      </vt:variant>
    </vt:vector>
  </HeadingPairs>
  <TitlesOfParts>
    <vt:vector size="181" baseType="lpstr">
      <vt:lpstr>Lista - Grande</vt:lpstr>
      <vt:lpstr>CAPACOUTROS</vt:lpstr>
      <vt:lpstr>CAPDISC</vt:lpstr>
      <vt:lpstr>CAPELCOPTH</vt:lpstr>
      <vt:lpstr>CAPELCOSMD</vt:lpstr>
      <vt:lpstr>CAPMULT</vt:lpstr>
      <vt:lpstr>CAPPARTIDA</vt:lpstr>
      <vt:lpstr>CAPPLATE</vt:lpstr>
      <vt:lpstr>CAPPOL</vt:lpstr>
      <vt:lpstr>CAPSMD0402</vt:lpstr>
      <vt:lpstr>CAPSMD04023</vt:lpstr>
      <vt:lpstr>CAPSMD0603</vt:lpstr>
      <vt:lpstr>CAPSMD0805</vt:lpstr>
      <vt:lpstr>CAPSMD1206</vt:lpstr>
      <vt:lpstr>CAPSMD1210</vt:lpstr>
      <vt:lpstr>CAPSMD1812</vt:lpstr>
      <vt:lpstr>CAPSMDOUTROS</vt:lpstr>
      <vt:lpstr>CAPTANTPTH</vt:lpstr>
      <vt:lpstr>CAPTANTSMDA</vt:lpstr>
      <vt:lpstr>CAPTANTSMDB</vt:lpstr>
      <vt:lpstr>CAPTANTSMDC</vt:lpstr>
      <vt:lpstr>CAPTANTSMDD</vt:lpstr>
      <vt:lpstr>CAPTANTSMDE</vt:lpstr>
      <vt:lpstr>CAPTANTSMDOUTROS</vt:lpstr>
      <vt:lpstr>CAPTRIMMER</vt:lpstr>
      <vt:lpstr>CHAVEALA</vt:lpstr>
      <vt:lpstr>CHAVEBOT</vt:lpstr>
      <vt:lpstr>CHAVEDIP</vt:lpstr>
      <vt:lpstr>CHAVEGANG</vt:lpstr>
      <vt:lpstr>CHAVEHH</vt:lpstr>
      <vt:lpstr>CHAVEOPT</vt:lpstr>
      <vt:lpstr>CHAVEOUTRAS</vt:lpstr>
      <vt:lpstr>CHAVEPUSH</vt:lpstr>
      <vt:lpstr>CHAVETACPTH</vt:lpstr>
      <vt:lpstr>CHAVETACSMD</vt:lpstr>
      <vt:lpstr>CIPTH</vt:lpstr>
      <vt:lpstr>CISMD</vt:lpstr>
      <vt:lpstr>CONECACES</vt:lpstr>
      <vt:lpstr>CONECBAR</vt:lpstr>
      <vt:lpstr>CONECBEN</vt:lpstr>
      <vt:lpstr>CONECBNC</vt:lpstr>
      <vt:lpstr>CONECBOR</vt:lpstr>
      <vt:lpstr>CONECDB</vt:lpstr>
      <vt:lpstr>CONECEUR</vt:lpstr>
      <vt:lpstr>CONECGAR</vt:lpstr>
      <vt:lpstr>CONECHEA</vt:lpstr>
      <vt:lpstr>CONECJAC</vt:lpstr>
      <vt:lpstr>CONECKK</vt:lpstr>
      <vt:lpstr>CONECLAT</vt:lpstr>
      <vt:lpstr>CONECMIC</vt:lpstr>
      <vt:lpstr>CONECMIN</vt:lpstr>
      <vt:lpstr>CONECMOD</vt:lpstr>
      <vt:lpstr>CONECOUT</vt:lpstr>
      <vt:lpstr>CONECPLG</vt:lpstr>
      <vt:lpstr>CONECPRE</vt:lpstr>
      <vt:lpstr>CONECRJ</vt:lpstr>
      <vt:lpstr>CONECSMD</vt:lpstr>
      <vt:lpstr>CONECSOQ</vt:lpstr>
      <vt:lpstr>CONECTER</vt:lpstr>
      <vt:lpstr>CONECUSB</vt:lpstr>
      <vt:lpstr>CRISTALCIL</vt:lpstr>
      <vt:lpstr>CRISTALCLOCK</vt:lpstr>
      <vt:lpstr>CRISTALHC49S</vt:lpstr>
      <vt:lpstr>CRISTALHC49U</vt:lpstr>
      <vt:lpstr>CRISTALOUTROS</vt:lpstr>
      <vt:lpstr>CRISTALSMD</vt:lpstr>
      <vt:lpstr>DIACTRIACTIRI</vt:lpstr>
      <vt:lpstr>DIOOUTROS</vt:lpstr>
      <vt:lpstr>DIORET</vt:lpstr>
      <vt:lpstr>DIORETPTH</vt:lpstr>
      <vt:lpstr>DIORETSMD</vt:lpstr>
      <vt:lpstr>DIOSUPRESSPTH</vt:lpstr>
      <vt:lpstr>DIOSUPRESSSMD</vt:lpstr>
      <vt:lpstr>DIOZENERPTH</vt:lpstr>
      <vt:lpstr>DIOZENERSMD</vt:lpstr>
      <vt:lpstr>DISPLAYLCDCBACK</vt:lpstr>
      <vt:lpstr>DISPLAYLCDOUTROS</vt:lpstr>
      <vt:lpstr>DISPLAYLCDSBACK</vt:lpstr>
      <vt:lpstr>DISPLAYLED7SEG</vt:lpstr>
      <vt:lpstr>DISPLAYLEDBARRA</vt:lpstr>
      <vt:lpstr>DISPLAYLEDMATRIZ</vt:lpstr>
      <vt:lpstr>DISPLAYOUTROS</vt:lpstr>
      <vt:lpstr>DIVERSOS</vt:lpstr>
      <vt:lpstr>FERRITE</vt:lpstr>
      <vt:lpstr>FILTROCER</vt:lpstr>
      <vt:lpstr>FUSACESS</vt:lpstr>
      <vt:lpstr>FUSAX</vt:lpstr>
      <vt:lpstr>FUSGR</vt:lpstr>
      <vt:lpstr>FUSLAMINA</vt:lpstr>
      <vt:lpstr>FUSPEQ</vt:lpstr>
      <vt:lpstr>FUSPICO</vt:lpstr>
      <vt:lpstr>FUSSMD</vt:lpstr>
      <vt:lpstr>FUSTERM</vt:lpstr>
      <vt:lpstr>Indice</vt:lpstr>
      <vt:lpstr>INDUTORPTH</vt:lpstr>
      <vt:lpstr>INDUTORSMD</vt:lpstr>
      <vt:lpstr>LEDDIFUSO10MM</vt:lpstr>
      <vt:lpstr>LEDDIFUSO3MM</vt:lpstr>
      <vt:lpstr>LEDDIFUSO5MM</vt:lpstr>
      <vt:lpstr>LEDIREMI3MM</vt:lpstr>
      <vt:lpstr>LEDIREMI5MM</vt:lpstr>
      <vt:lpstr>LEDIREMIOUTR</vt:lpstr>
      <vt:lpstr>LEDIRREC3MM</vt:lpstr>
      <vt:lpstr>LEDIRRECOUTR</vt:lpstr>
      <vt:lpstr>LEDLEITOSO3MM</vt:lpstr>
      <vt:lpstr>LEDLEITOSO5MM</vt:lpstr>
      <vt:lpstr>LEDOUTROS</vt:lpstr>
      <vt:lpstr>LEDPIRANHA</vt:lpstr>
      <vt:lpstr>LEDPOT10W</vt:lpstr>
      <vt:lpstr>LEDPOT1W</vt:lpstr>
      <vt:lpstr>LEDPOT3W</vt:lpstr>
      <vt:lpstr>LEDPOT5W</vt:lpstr>
      <vt:lpstr>LEDPOTALTPOT</vt:lpstr>
      <vt:lpstr>LEDRETANGULAR</vt:lpstr>
      <vt:lpstr>LEDSMD0603</vt:lpstr>
      <vt:lpstr>LEDSMD0805</vt:lpstr>
      <vt:lpstr>LEDSMD1206</vt:lpstr>
      <vt:lpstr>LEDSMD2835</vt:lpstr>
      <vt:lpstr>LEDSMD3528</vt:lpstr>
      <vt:lpstr>LEDSMD5050</vt:lpstr>
      <vt:lpstr>LEDSMDOUTROS</vt:lpstr>
      <vt:lpstr>LEDTRANS10MM</vt:lpstr>
      <vt:lpstr>LEDTRANS3MM</vt:lpstr>
      <vt:lpstr>LEDTRANS5MM</vt:lpstr>
      <vt:lpstr>LEDUV</vt:lpstr>
      <vt:lpstr>PONTEPTH</vt:lpstr>
      <vt:lpstr>PONTESMD</vt:lpstr>
      <vt:lpstr>POT3590S</vt:lpstr>
      <vt:lpstr>POTDIALKNOB</vt:lpstr>
      <vt:lpstr>POTLINEAR</vt:lpstr>
      <vt:lpstr>POTLOG</vt:lpstr>
      <vt:lpstr>POTOUTR</vt:lpstr>
      <vt:lpstr>REDEPTH</vt:lpstr>
      <vt:lpstr>REDESMD</vt:lpstr>
      <vt:lpstr>RELE12V</vt:lpstr>
      <vt:lpstr>RELE24V</vt:lpstr>
      <vt:lpstr>RELE48V</vt:lpstr>
      <vt:lpstr>RELE5V</vt:lpstr>
      <vt:lpstr>RELEOUTROS</vt:lpstr>
      <vt:lpstr>RESAC</vt:lpstr>
      <vt:lpstr>RESCR12CR16CR20</vt:lpstr>
      <vt:lpstr>RESCR25</vt:lpstr>
      <vt:lpstr>RESCR50</vt:lpstr>
      <vt:lpstr>RESMR25</vt:lpstr>
      <vt:lpstr>RESMRS25</vt:lpstr>
      <vt:lpstr>RESOUTROS</vt:lpstr>
      <vt:lpstr>RESPOT</vt:lpstr>
      <vt:lpstr>RESPR</vt:lpstr>
      <vt:lpstr>RESSFR</vt:lpstr>
      <vt:lpstr>RESSMD0204</vt:lpstr>
      <vt:lpstr>RESSMD0402</vt:lpstr>
      <vt:lpstr>RESSMD0603</vt:lpstr>
      <vt:lpstr>RESSMD0805</vt:lpstr>
      <vt:lpstr>RESSMD1206</vt:lpstr>
      <vt:lpstr>RESSMD1210</vt:lpstr>
      <vt:lpstr>RESSMD2010</vt:lpstr>
      <vt:lpstr>RESSMD2512</vt:lpstr>
      <vt:lpstr>RESSMDOUTROS</vt:lpstr>
      <vt:lpstr>SUPERCAP</vt:lpstr>
      <vt:lpstr>TERMNTCPTH</vt:lpstr>
      <vt:lpstr>TERMNTCSMD</vt:lpstr>
      <vt:lpstr>TERMPTCPTH</vt:lpstr>
      <vt:lpstr>TERMPTCSMD</vt:lpstr>
      <vt:lpstr>TRANSIGBT</vt:lpstr>
      <vt:lpstr>TRANSPTH</vt:lpstr>
      <vt:lpstr>TRANSSMD</vt:lpstr>
      <vt:lpstr>TRIMP3006</vt:lpstr>
      <vt:lpstr>TRIMP3296</vt:lpstr>
      <vt:lpstr>TRIMP3386</vt:lpstr>
      <vt:lpstr>TRIMPHORIZ</vt:lpstr>
      <vt:lpstr>TRIMPOUTRO</vt:lpstr>
      <vt:lpstr>TRIMPSMD</vt:lpstr>
      <vt:lpstr>TRIMPVERT</vt:lpstr>
      <vt:lpstr>VALVULAS</vt:lpstr>
      <vt:lpstr>VARIS10MM</vt:lpstr>
      <vt:lpstr>VARIS14MM</vt:lpstr>
      <vt:lpstr>VARIS20MM</vt:lpstr>
      <vt:lpstr>VARIS5MM</vt:lpstr>
      <vt:lpstr>VARIS7MM</vt:lpstr>
      <vt:lpstr>VARISOUTROS</vt:lpstr>
      <vt:lpstr>VARISSMD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2021-02-10T14:07:21Z</dcterms:modified>
</cp:coreProperties>
</file>